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Documents/Python/disco-data-processing/input/"/>
    </mc:Choice>
  </mc:AlternateContent>
  <xr:revisionPtr revIDLastSave="0" documentId="13_ncr:1_{DF4DD99A-B54F-B44F-86CA-E937FBF47FF6}" xr6:coauthVersionLast="36" xr6:coauthVersionMax="45" xr10:uidLastSave="{00000000-0000-0000-0000-000000000000}"/>
  <bookViews>
    <workbookView xWindow="160" yWindow="460" windowWidth="24180" windowHeight="14960" tabRatio="652" firstSheet="11" activeTab="15" xr2:uid="{6621A444-51AC-4FE6-A2AE-18C177B16006}"/>
  </bookViews>
  <sheets>
    <sheet name="HPMC E3" sheetId="1" r:id="rId1"/>
    <sheet name="HPMC E3 (2)" sheetId="14" r:id="rId2"/>
    <sheet name="HPMC E3 (3)" sheetId="15" r:id="rId3"/>
    <sheet name="E3 Complete" sheetId="16" r:id="rId4"/>
    <sheet name="HPMC E4M" sheetId="9" r:id="rId5"/>
    <sheet name="HPMC E4M (2)" sheetId="10" r:id="rId6"/>
    <sheet name="HPMC E4M (3)" sheetId="11" r:id="rId7"/>
    <sheet name="E4M Complete" sheetId="17" r:id="rId8"/>
    <sheet name="CMC (2)" sheetId="12" r:id="rId9"/>
    <sheet name="CMC (3)" sheetId="13" r:id="rId10"/>
    <sheet name="CMC (4)" sheetId="20" r:id="rId11"/>
    <sheet name="CMC Complete" sheetId="18" r:id="rId12"/>
    <sheet name="CMC_ours" sheetId="19" r:id="rId13"/>
    <sheet name="PDMA (1)" sheetId="4" r:id="rId14"/>
    <sheet name="PDMA (2)" sheetId="24" r:id="rId15"/>
    <sheet name="PDMA (3)" sheetId="25" r:id="rId16"/>
    <sheet name="PDMA Complete" sheetId="26" r:id="rId17"/>
    <sheet name="PDMAcd (1)" sheetId="5" r:id="rId18"/>
    <sheet name="PDMAcd (2)" sheetId="27" r:id="rId19"/>
    <sheet name="PDMAcd (3)" sheetId="28" r:id="rId20"/>
    <sheet name="PDMAcd Complete" sheetId="29" r:id="rId21"/>
    <sheet name="PTA (1)" sheetId="7" r:id="rId22"/>
    <sheet name="PTA (2)" sheetId="30" r:id="rId23"/>
    <sheet name="PTA (3)" sheetId="31" r:id="rId24"/>
    <sheet name="PTA Complete" sheetId="32" r:id="rId25"/>
    <sheet name="PEGHCO" sheetId="23" r:id="rId26"/>
    <sheet name="HEMAcMPC (1)" sheetId="34" r:id="rId27"/>
    <sheet name="HEMAcMPC (2)" sheetId="35" r:id="rId28"/>
    <sheet name="HEMAcMPC (3)" sheetId="33" r:id="rId29"/>
    <sheet name="HEMAcMPC (4)" sheetId="36" r:id="rId30"/>
    <sheet name="HEMAcMPC Complete" sheetId="37" r:id="rId31"/>
  </sheets>
  <definedNames>
    <definedName name="solver_adj" localSheetId="11" hidden="1">'CMC Complete'!$V$64,'CMC Complete'!$X$64</definedName>
    <definedName name="solver_adj" localSheetId="3" hidden="1">'E3 Complete'!$AP$60,'E3 Complete'!$AR$60</definedName>
    <definedName name="solver_adj" localSheetId="30" hidden="1">'HEMAcMPC Complete'!$V$50,'HEMAcMPC Complete'!$X$50</definedName>
    <definedName name="solver_adj" localSheetId="16" hidden="1">'PDMA Complete'!#REF!,'PDMA Complete'!#REF!</definedName>
    <definedName name="solver_adj" localSheetId="20" hidden="1">'PDMAcd Complete'!$V$45,'PDMAcd Complete'!$X$45</definedName>
    <definedName name="solver_adj" localSheetId="24" hidden="1">'PTA Complete'!#REF!,'PTA Complete'!#REF!</definedName>
    <definedName name="solver_cvg" localSheetId="11" hidden="1">0.0001</definedName>
    <definedName name="solver_cvg" localSheetId="3" hidden="1">0.00001</definedName>
    <definedName name="solver_cvg" localSheetId="30" hidden="1">0.0001</definedName>
    <definedName name="solver_cvg" localSheetId="16" hidden="1">0.0001</definedName>
    <definedName name="solver_cvg" localSheetId="20" hidden="1">0.0001</definedName>
    <definedName name="solver_cvg" localSheetId="24" hidden="1">0.0001</definedName>
    <definedName name="solver_drv" localSheetId="11" hidden="1">1</definedName>
    <definedName name="solver_drv" localSheetId="3" hidden="1">2</definedName>
    <definedName name="solver_drv" localSheetId="30" hidden="1">1</definedName>
    <definedName name="solver_drv" localSheetId="16" hidden="1">1</definedName>
    <definedName name="solver_drv" localSheetId="20" hidden="1">1</definedName>
    <definedName name="solver_drv" localSheetId="24" hidden="1">1</definedName>
    <definedName name="solver_eng" localSheetId="11" hidden="1">1</definedName>
    <definedName name="solver_eng" localSheetId="3" hidden="1">1</definedName>
    <definedName name="solver_eng" localSheetId="30" hidden="1">1</definedName>
    <definedName name="solver_eng" localSheetId="16" hidden="1">1</definedName>
    <definedName name="solver_eng" localSheetId="20" hidden="1">1</definedName>
    <definedName name="solver_eng" localSheetId="24" hidden="1">1</definedName>
    <definedName name="solver_est" localSheetId="11" hidden="1">1</definedName>
    <definedName name="solver_est" localSheetId="3" hidden="1">1</definedName>
    <definedName name="solver_est" localSheetId="30" hidden="1">1</definedName>
    <definedName name="solver_est" localSheetId="16" hidden="1">1</definedName>
    <definedName name="solver_est" localSheetId="20" hidden="1">1</definedName>
    <definedName name="solver_est" localSheetId="24" hidden="1">1</definedName>
    <definedName name="solver_itr" localSheetId="11" hidden="1">2147483647</definedName>
    <definedName name="solver_itr" localSheetId="3" hidden="1">2147483647</definedName>
    <definedName name="solver_itr" localSheetId="30" hidden="1">2147483647</definedName>
    <definedName name="solver_itr" localSheetId="16" hidden="1">2147483647</definedName>
    <definedName name="solver_itr" localSheetId="20" hidden="1">2147483647</definedName>
    <definedName name="solver_itr" localSheetId="24" hidden="1">2147483647</definedName>
    <definedName name="solver_mip" localSheetId="11" hidden="1">2147483647</definedName>
    <definedName name="solver_mip" localSheetId="3" hidden="1">2147483647</definedName>
    <definedName name="solver_mip" localSheetId="30" hidden="1">2147483647</definedName>
    <definedName name="solver_mip" localSheetId="16" hidden="1">2147483647</definedName>
    <definedName name="solver_mip" localSheetId="20" hidden="1">2147483647</definedName>
    <definedName name="solver_mip" localSheetId="24" hidden="1">2147483647</definedName>
    <definedName name="solver_mni" localSheetId="11" hidden="1">30</definedName>
    <definedName name="solver_mni" localSheetId="3" hidden="1">30</definedName>
    <definedName name="solver_mni" localSheetId="30" hidden="1">30</definedName>
    <definedName name="solver_mni" localSheetId="16" hidden="1">30</definedName>
    <definedName name="solver_mni" localSheetId="20" hidden="1">30</definedName>
    <definedName name="solver_mni" localSheetId="24" hidden="1">30</definedName>
    <definedName name="solver_mrt" localSheetId="11" hidden="1">0.075</definedName>
    <definedName name="solver_mrt" localSheetId="3" hidden="1">0.075</definedName>
    <definedName name="solver_mrt" localSheetId="30" hidden="1">0.075</definedName>
    <definedName name="solver_mrt" localSheetId="16" hidden="1">0.075</definedName>
    <definedName name="solver_mrt" localSheetId="20" hidden="1">0.075</definedName>
    <definedName name="solver_mrt" localSheetId="24" hidden="1">0.075</definedName>
    <definedName name="solver_msl" localSheetId="11" hidden="1">2</definedName>
    <definedName name="solver_msl" localSheetId="3" hidden="1">2</definedName>
    <definedName name="solver_msl" localSheetId="30" hidden="1">2</definedName>
    <definedName name="solver_msl" localSheetId="16" hidden="1">2</definedName>
    <definedName name="solver_msl" localSheetId="20" hidden="1">2</definedName>
    <definedName name="solver_msl" localSheetId="24" hidden="1">2</definedName>
    <definedName name="solver_neg" localSheetId="11" hidden="1">1</definedName>
    <definedName name="solver_neg" localSheetId="3" hidden="1">1</definedName>
    <definedName name="solver_neg" localSheetId="30" hidden="1">1</definedName>
    <definedName name="solver_neg" localSheetId="16" hidden="1">1</definedName>
    <definedName name="solver_neg" localSheetId="20" hidden="1">1</definedName>
    <definedName name="solver_neg" localSheetId="24" hidden="1">1</definedName>
    <definedName name="solver_nod" localSheetId="11" hidden="1">2147483647</definedName>
    <definedName name="solver_nod" localSheetId="3" hidden="1">2147483647</definedName>
    <definedName name="solver_nod" localSheetId="30" hidden="1">2147483647</definedName>
    <definedName name="solver_nod" localSheetId="16" hidden="1">2147483647</definedName>
    <definedName name="solver_nod" localSheetId="20" hidden="1">2147483647</definedName>
    <definedName name="solver_nod" localSheetId="24" hidden="1">2147483647</definedName>
    <definedName name="solver_num" localSheetId="11" hidden="1">0</definedName>
    <definedName name="solver_num" localSheetId="3" hidden="1">0</definedName>
    <definedName name="solver_num" localSheetId="30" hidden="1">0</definedName>
    <definedName name="solver_num" localSheetId="16" hidden="1">0</definedName>
    <definedName name="solver_num" localSheetId="20" hidden="1">0</definedName>
    <definedName name="solver_num" localSheetId="24" hidden="1">0</definedName>
    <definedName name="solver_nwt" localSheetId="11" hidden="1">1</definedName>
    <definedName name="solver_nwt" localSheetId="3" hidden="1">1</definedName>
    <definedName name="solver_nwt" localSheetId="30" hidden="1">1</definedName>
    <definedName name="solver_nwt" localSheetId="16" hidden="1">1</definedName>
    <definedName name="solver_nwt" localSheetId="20" hidden="1">1</definedName>
    <definedName name="solver_nwt" localSheetId="24" hidden="1">1</definedName>
    <definedName name="solver_opt" localSheetId="11" hidden="1">'CMC Complete'!$AC$59</definedName>
    <definedName name="solver_opt" localSheetId="3" hidden="1">'E3 Complete'!$AW$56</definedName>
    <definedName name="solver_opt" localSheetId="30" hidden="1">'HEMAcMPC Complete'!$AC$47</definedName>
    <definedName name="solver_opt" localSheetId="16" hidden="1">'PDMA Complete'!#REF!</definedName>
    <definedName name="solver_opt" localSheetId="20" hidden="1">'PDMAcd Complete'!$AC$41</definedName>
    <definedName name="solver_opt" localSheetId="24" hidden="1">'PTA Complete'!#REF!</definedName>
    <definedName name="solver_pre" localSheetId="11" hidden="1">0.000001</definedName>
    <definedName name="solver_pre" localSheetId="3" hidden="1">0.000001</definedName>
    <definedName name="solver_pre" localSheetId="30" hidden="1">0.000001</definedName>
    <definedName name="solver_pre" localSheetId="16" hidden="1">0.000001</definedName>
    <definedName name="solver_pre" localSheetId="20" hidden="1">0.000001</definedName>
    <definedName name="solver_pre" localSheetId="24" hidden="1">0.000001</definedName>
    <definedName name="solver_rbv" localSheetId="11" hidden="1">1</definedName>
    <definedName name="solver_rbv" localSheetId="3" hidden="1">1</definedName>
    <definedName name="solver_rbv" localSheetId="30" hidden="1">1</definedName>
    <definedName name="solver_rbv" localSheetId="16" hidden="1">1</definedName>
    <definedName name="solver_rbv" localSheetId="20" hidden="1">1</definedName>
    <definedName name="solver_rbv" localSheetId="24" hidden="1">1</definedName>
    <definedName name="solver_rlx" localSheetId="11" hidden="1">2</definedName>
    <definedName name="solver_rlx" localSheetId="3" hidden="1">2</definedName>
    <definedName name="solver_rlx" localSheetId="30" hidden="1">2</definedName>
    <definedName name="solver_rlx" localSheetId="16" hidden="1">2</definedName>
    <definedName name="solver_rlx" localSheetId="20" hidden="1">2</definedName>
    <definedName name="solver_rlx" localSheetId="24" hidden="1">2</definedName>
    <definedName name="solver_rsd" localSheetId="11" hidden="1">0</definedName>
    <definedName name="solver_rsd" localSheetId="3" hidden="1">0</definedName>
    <definedName name="solver_rsd" localSheetId="30" hidden="1">0</definedName>
    <definedName name="solver_rsd" localSheetId="16" hidden="1">0</definedName>
    <definedName name="solver_rsd" localSheetId="20" hidden="1">0</definedName>
    <definedName name="solver_rsd" localSheetId="24" hidden="1">0</definedName>
    <definedName name="solver_scl" localSheetId="11" hidden="1">1</definedName>
    <definedName name="solver_scl" localSheetId="3" hidden="1">1</definedName>
    <definedName name="solver_scl" localSheetId="30" hidden="1">1</definedName>
    <definedName name="solver_scl" localSheetId="16" hidden="1">1</definedName>
    <definedName name="solver_scl" localSheetId="20" hidden="1">1</definedName>
    <definedName name="solver_scl" localSheetId="24" hidden="1">1</definedName>
    <definedName name="solver_sho" localSheetId="11" hidden="1">2</definedName>
    <definedName name="solver_sho" localSheetId="3" hidden="1">2</definedName>
    <definedName name="solver_sho" localSheetId="30" hidden="1">2</definedName>
    <definedName name="solver_sho" localSheetId="16" hidden="1">2</definedName>
    <definedName name="solver_sho" localSheetId="20" hidden="1">2</definedName>
    <definedName name="solver_sho" localSheetId="24" hidden="1">2</definedName>
    <definedName name="solver_ssz" localSheetId="11" hidden="1">100</definedName>
    <definedName name="solver_ssz" localSheetId="3" hidden="1">100</definedName>
    <definedName name="solver_ssz" localSheetId="30" hidden="1">100</definedName>
    <definedName name="solver_ssz" localSheetId="16" hidden="1">100</definedName>
    <definedName name="solver_ssz" localSheetId="20" hidden="1">100</definedName>
    <definedName name="solver_ssz" localSheetId="24" hidden="1">100</definedName>
    <definedName name="solver_tim" localSheetId="11" hidden="1">2147483647</definedName>
    <definedName name="solver_tim" localSheetId="3" hidden="1">2147483647</definedName>
    <definedName name="solver_tim" localSheetId="30" hidden="1">2147483647</definedName>
    <definedName name="solver_tim" localSheetId="16" hidden="1">2147483647</definedName>
    <definedName name="solver_tim" localSheetId="20" hidden="1">2147483647</definedName>
    <definedName name="solver_tim" localSheetId="24" hidden="1">2147483647</definedName>
    <definedName name="solver_tol" localSheetId="11" hidden="1">0.01</definedName>
    <definedName name="solver_tol" localSheetId="3" hidden="1">0.01</definedName>
    <definedName name="solver_tol" localSheetId="30" hidden="1">0.01</definedName>
    <definedName name="solver_tol" localSheetId="16" hidden="1">0.01</definedName>
    <definedName name="solver_tol" localSheetId="20" hidden="1">0.01</definedName>
    <definedName name="solver_tol" localSheetId="24" hidden="1">0.01</definedName>
    <definedName name="solver_typ" localSheetId="11" hidden="1">2</definedName>
    <definedName name="solver_typ" localSheetId="3" hidden="1">2</definedName>
    <definedName name="solver_typ" localSheetId="30" hidden="1">2</definedName>
    <definedName name="solver_typ" localSheetId="16" hidden="1">2</definedName>
    <definedName name="solver_typ" localSheetId="20" hidden="1">2</definedName>
    <definedName name="solver_typ" localSheetId="24" hidden="1">2</definedName>
    <definedName name="solver_val" localSheetId="11" hidden="1">0</definedName>
    <definedName name="solver_val" localSheetId="3" hidden="1">0</definedName>
    <definedName name="solver_val" localSheetId="30" hidden="1">0</definedName>
    <definedName name="solver_val" localSheetId="16" hidden="1">0</definedName>
    <definedName name="solver_val" localSheetId="20" hidden="1">0</definedName>
    <definedName name="solver_val" localSheetId="24" hidden="1">0</definedName>
    <definedName name="solver_ver" localSheetId="11" hidden="1">3</definedName>
    <definedName name="solver_ver" localSheetId="3" hidden="1">3</definedName>
    <definedName name="solver_ver" localSheetId="30" hidden="1">3</definedName>
    <definedName name="solver_ver" localSheetId="16" hidden="1">3</definedName>
    <definedName name="solver_ver" localSheetId="20" hidden="1">3</definedName>
    <definedName name="solver_ver" localSheetId="24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25" l="1"/>
  <c r="N29" i="18" l="1"/>
  <c r="O29" i="18"/>
  <c r="P29" i="18"/>
  <c r="Q29" i="18"/>
  <c r="R29" i="18"/>
  <c r="S29" i="18"/>
  <c r="N30" i="18"/>
  <c r="O30" i="18"/>
  <c r="P30" i="18"/>
  <c r="Q30" i="18"/>
  <c r="R30" i="18"/>
  <c r="S30" i="18"/>
  <c r="N31" i="18"/>
  <c r="O31" i="18"/>
  <c r="P31" i="18"/>
  <c r="Q31" i="18"/>
  <c r="R31" i="18"/>
  <c r="S31" i="18"/>
  <c r="N32" i="18"/>
  <c r="O32" i="18"/>
  <c r="P32" i="18"/>
  <c r="Q32" i="18"/>
  <c r="R32" i="18"/>
  <c r="S32" i="18"/>
  <c r="N33" i="18"/>
  <c r="O33" i="18"/>
  <c r="P33" i="18"/>
  <c r="Q33" i="18"/>
  <c r="R33" i="18"/>
  <c r="S33" i="18"/>
  <c r="N34" i="18"/>
  <c r="O34" i="18"/>
  <c r="P34" i="18"/>
  <c r="Q34" i="18"/>
  <c r="R34" i="18"/>
  <c r="S34" i="18"/>
  <c r="N35" i="18"/>
  <c r="O35" i="18"/>
  <c r="P35" i="18"/>
  <c r="Q35" i="18"/>
  <c r="R35" i="18"/>
  <c r="S35" i="18"/>
  <c r="N36" i="18"/>
  <c r="O36" i="18"/>
  <c r="P36" i="18"/>
  <c r="Q36" i="18"/>
  <c r="R36" i="18"/>
  <c r="S36" i="18"/>
  <c r="N37" i="18"/>
  <c r="O37" i="18"/>
  <c r="P37" i="18"/>
  <c r="Q37" i="18"/>
  <c r="R37" i="18"/>
  <c r="S37" i="18"/>
  <c r="M36" i="18"/>
  <c r="M31" i="18"/>
  <c r="M32" i="18"/>
  <c r="M33" i="18"/>
  <c r="M34" i="18"/>
  <c r="M35" i="18"/>
  <c r="M37" i="18"/>
  <c r="M30" i="18"/>
  <c r="M29" i="18"/>
  <c r="V29" i="18"/>
  <c r="U16" i="18"/>
  <c r="X35" i="18"/>
  <c r="M20" i="18" l="1"/>
  <c r="M17" i="18"/>
  <c r="M17" i="26"/>
  <c r="M11" i="26"/>
  <c r="M25" i="18"/>
  <c r="N25" i="18"/>
  <c r="O25" i="18"/>
  <c r="P25" i="18"/>
  <c r="Q25" i="18"/>
  <c r="R25" i="18"/>
  <c r="S25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P23" i="18"/>
  <c r="Q23" i="18"/>
  <c r="R23" i="18"/>
  <c r="S23" i="18"/>
  <c r="M24" i="18"/>
  <c r="N24" i="18"/>
  <c r="O24" i="18"/>
  <c r="P24" i="18"/>
  <c r="Q24" i="18"/>
  <c r="R24" i="18"/>
  <c r="S24" i="18"/>
  <c r="S17" i="18"/>
  <c r="N17" i="18"/>
  <c r="O17" i="18"/>
  <c r="P17" i="18"/>
  <c r="Q17" i="18"/>
  <c r="R17" i="18"/>
  <c r="V55" i="37" l="1"/>
  <c r="AA46" i="37" l="1"/>
  <c r="AB53" i="37"/>
  <c r="AB52" i="37"/>
  <c r="U14" i="37"/>
  <c r="M26" i="37"/>
  <c r="N26" i="37"/>
  <c r="O26" i="37"/>
  <c r="P26" i="37"/>
  <c r="Q26" i="37"/>
  <c r="R26" i="37"/>
  <c r="S26" i="37"/>
  <c r="M27" i="37"/>
  <c r="N27" i="37"/>
  <c r="O27" i="37"/>
  <c r="P27" i="37"/>
  <c r="Q27" i="37"/>
  <c r="R27" i="37"/>
  <c r="S27" i="37"/>
  <c r="M28" i="37"/>
  <c r="N28" i="37"/>
  <c r="O28" i="37"/>
  <c r="P28" i="37"/>
  <c r="Q28" i="37"/>
  <c r="R28" i="37"/>
  <c r="S28" i="37"/>
  <c r="M29" i="37"/>
  <c r="N29" i="37"/>
  <c r="O29" i="37"/>
  <c r="P29" i="37"/>
  <c r="Q29" i="37"/>
  <c r="R29" i="37"/>
  <c r="S29" i="37"/>
  <c r="M30" i="37"/>
  <c r="N30" i="37"/>
  <c r="O30" i="37"/>
  <c r="P30" i="37"/>
  <c r="Q30" i="37"/>
  <c r="R30" i="37"/>
  <c r="S30" i="37"/>
  <c r="M31" i="37"/>
  <c r="N31" i="37"/>
  <c r="O31" i="37"/>
  <c r="P31" i="37"/>
  <c r="Q31" i="37"/>
  <c r="R31" i="37"/>
  <c r="S31" i="37"/>
  <c r="N25" i="37"/>
  <c r="O25" i="37"/>
  <c r="P25" i="37"/>
  <c r="Q25" i="37"/>
  <c r="R25" i="37"/>
  <c r="S25" i="37"/>
  <c r="M25" i="37"/>
  <c r="N15" i="37"/>
  <c r="O15" i="37"/>
  <c r="P15" i="37"/>
  <c r="Q15" i="37"/>
  <c r="R15" i="37"/>
  <c r="S15" i="37"/>
  <c r="N16" i="37"/>
  <c r="O16" i="37"/>
  <c r="P16" i="37"/>
  <c r="Q16" i="37"/>
  <c r="R16" i="37"/>
  <c r="S16" i="37"/>
  <c r="N17" i="37"/>
  <c r="O17" i="37"/>
  <c r="P17" i="37"/>
  <c r="Q17" i="37"/>
  <c r="R17" i="37"/>
  <c r="S17" i="37"/>
  <c r="N18" i="37"/>
  <c r="O18" i="37"/>
  <c r="P18" i="37"/>
  <c r="Q18" i="37"/>
  <c r="R18" i="37"/>
  <c r="S18" i="37"/>
  <c r="N19" i="37"/>
  <c r="O19" i="37"/>
  <c r="P19" i="37"/>
  <c r="Q19" i="37"/>
  <c r="R19" i="37"/>
  <c r="S19" i="37"/>
  <c r="N20" i="37"/>
  <c r="O20" i="37"/>
  <c r="P20" i="37"/>
  <c r="Q20" i="37"/>
  <c r="R20" i="37"/>
  <c r="S20" i="37"/>
  <c r="N21" i="37"/>
  <c r="O21" i="37"/>
  <c r="P21" i="37"/>
  <c r="Q21" i="37"/>
  <c r="R21" i="37"/>
  <c r="S21" i="37"/>
  <c r="M16" i="37"/>
  <c r="M17" i="37"/>
  <c r="M18" i="37"/>
  <c r="M19" i="37"/>
  <c r="M20" i="37"/>
  <c r="M21" i="37"/>
  <c r="M15" i="37"/>
  <c r="V53" i="37"/>
  <c r="V52" i="37"/>
  <c r="AB42" i="37"/>
  <c r="AB47" i="37" s="1"/>
  <c r="AA42" i="37"/>
  <c r="AA47" i="37" s="1"/>
  <c r="Z42" i="37"/>
  <c r="Z47" i="37" s="1"/>
  <c r="Y42" i="37"/>
  <c r="Y47" i="37" s="1"/>
  <c r="X42" i="37"/>
  <c r="X47" i="37" s="1"/>
  <c r="W42" i="37"/>
  <c r="W47" i="37" s="1"/>
  <c r="V42" i="37"/>
  <c r="V47" i="37" s="1"/>
  <c r="AB41" i="37"/>
  <c r="AB46" i="37" s="1"/>
  <c r="AA41" i="37"/>
  <c r="Z41" i="37"/>
  <c r="Z46" i="37" s="1"/>
  <c r="Y41" i="37"/>
  <c r="Y46" i="37" s="1"/>
  <c r="X41" i="37"/>
  <c r="X46" i="37" s="1"/>
  <c r="W41" i="37"/>
  <c r="W46" i="37" s="1"/>
  <c r="V41" i="37"/>
  <c r="V46" i="37" s="1"/>
  <c r="N129" i="36"/>
  <c r="M129" i="36"/>
  <c r="N128" i="36"/>
  <c r="M128" i="36"/>
  <c r="O128" i="36" s="1"/>
  <c r="Y20" i="36" s="1"/>
  <c r="N127" i="36"/>
  <c r="M127" i="36"/>
  <c r="N126" i="36"/>
  <c r="M126" i="36"/>
  <c r="N125" i="36"/>
  <c r="M125" i="36"/>
  <c r="N124" i="36"/>
  <c r="M124" i="36"/>
  <c r="N123" i="36"/>
  <c r="M123" i="36"/>
  <c r="N111" i="36"/>
  <c r="M111" i="36"/>
  <c r="N110" i="36"/>
  <c r="M110" i="36"/>
  <c r="N109" i="36"/>
  <c r="M109" i="36"/>
  <c r="N108" i="36"/>
  <c r="M108" i="36"/>
  <c r="N107" i="36"/>
  <c r="M107" i="36"/>
  <c r="N106" i="36"/>
  <c r="M106" i="36"/>
  <c r="N105" i="36"/>
  <c r="M105" i="36"/>
  <c r="N93" i="36"/>
  <c r="M93" i="36"/>
  <c r="N92" i="36"/>
  <c r="M92" i="36"/>
  <c r="N91" i="36"/>
  <c r="M91" i="36"/>
  <c r="N90" i="36"/>
  <c r="M90" i="36"/>
  <c r="N89" i="36"/>
  <c r="M89" i="36"/>
  <c r="N88" i="36"/>
  <c r="M88" i="36"/>
  <c r="N87" i="36"/>
  <c r="M87" i="36"/>
  <c r="N75" i="36"/>
  <c r="M75" i="36"/>
  <c r="N74" i="36"/>
  <c r="M74" i="36"/>
  <c r="N73" i="36"/>
  <c r="M73" i="36"/>
  <c r="O73" i="36" s="1"/>
  <c r="V19" i="36" s="1"/>
  <c r="N72" i="36"/>
  <c r="M72" i="36"/>
  <c r="N71" i="36"/>
  <c r="M71" i="36"/>
  <c r="N70" i="36"/>
  <c r="M70" i="36"/>
  <c r="N69" i="36"/>
  <c r="M69" i="36"/>
  <c r="N57" i="36"/>
  <c r="M57" i="36"/>
  <c r="N56" i="36"/>
  <c r="M56" i="36"/>
  <c r="O56" i="36" s="1"/>
  <c r="U20" i="36" s="1"/>
  <c r="N55" i="36"/>
  <c r="M55" i="36"/>
  <c r="N54" i="36"/>
  <c r="M54" i="36"/>
  <c r="N53" i="36"/>
  <c r="M53" i="36"/>
  <c r="N52" i="36"/>
  <c r="M52" i="36"/>
  <c r="O52" i="36" s="1"/>
  <c r="U16" i="36" s="1"/>
  <c r="N51" i="36"/>
  <c r="M51" i="36"/>
  <c r="N39" i="36"/>
  <c r="M39" i="36"/>
  <c r="N38" i="36"/>
  <c r="M38" i="36"/>
  <c r="N37" i="36"/>
  <c r="M37" i="36"/>
  <c r="N36" i="36"/>
  <c r="M36" i="36"/>
  <c r="N35" i="36"/>
  <c r="O35" i="36" s="1"/>
  <c r="T17" i="36" s="1"/>
  <c r="M35" i="36"/>
  <c r="N34" i="36"/>
  <c r="M34" i="36"/>
  <c r="N33" i="36"/>
  <c r="M33" i="36"/>
  <c r="N21" i="36"/>
  <c r="M21" i="36"/>
  <c r="N20" i="36"/>
  <c r="M20" i="36"/>
  <c r="N19" i="36"/>
  <c r="M19" i="36"/>
  <c r="N18" i="36"/>
  <c r="M18" i="36"/>
  <c r="N17" i="36"/>
  <c r="M17" i="36"/>
  <c r="N16" i="36"/>
  <c r="M16" i="36"/>
  <c r="N15" i="36"/>
  <c r="M15" i="36"/>
  <c r="N129" i="35"/>
  <c r="M129" i="35"/>
  <c r="N128" i="35"/>
  <c r="M128" i="35"/>
  <c r="N127" i="35"/>
  <c r="M127" i="35"/>
  <c r="N126" i="35"/>
  <c r="M126" i="35"/>
  <c r="N125" i="35"/>
  <c r="M125" i="35"/>
  <c r="N124" i="35"/>
  <c r="M124" i="35"/>
  <c r="N123" i="35"/>
  <c r="M123" i="35"/>
  <c r="N111" i="35"/>
  <c r="M111" i="35"/>
  <c r="N110" i="35"/>
  <c r="M110" i="35"/>
  <c r="O110" i="35" s="1"/>
  <c r="X20" i="35" s="1"/>
  <c r="N109" i="35"/>
  <c r="M109" i="35"/>
  <c r="N108" i="35"/>
  <c r="M108" i="35"/>
  <c r="N107" i="35"/>
  <c r="M107" i="35"/>
  <c r="N106" i="35"/>
  <c r="M106" i="35"/>
  <c r="N105" i="35"/>
  <c r="M105" i="35"/>
  <c r="N93" i="35"/>
  <c r="M93" i="35"/>
  <c r="N92" i="35"/>
  <c r="M92" i="35"/>
  <c r="N91" i="35"/>
  <c r="M91" i="35"/>
  <c r="N90" i="35"/>
  <c r="M90" i="35"/>
  <c r="N89" i="35"/>
  <c r="M89" i="35"/>
  <c r="N88" i="35"/>
  <c r="M88" i="35"/>
  <c r="N87" i="35"/>
  <c r="M87" i="35"/>
  <c r="N75" i="35"/>
  <c r="M75" i="35"/>
  <c r="N74" i="35"/>
  <c r="M74" i="35"/>
  <c r="N73" i="35"/>
  <c r="M73" i="35"/>
  <c r="N72" i="35"/>
  <c r="M72" i="35"/>
  <c r="N71" i="35"/>
  <c r="M71" i="35"/>
  <c r="N70" i="35"/>
  <c r="M70" i="35"/>
  <c r="N69" i="35"/>
  <c r="M69" i="35"/>
  <c r="N57" i="35"/>
  <c r="M57" i="35"/>
  <c r="N56" i="35"/>
  <c r="M56" i="35"/>
  <c r="N55" i="35"/>
  <c r="M55" i="35"/>
  <c r="N54" i="35"/>
  <c r="M54" i="35"/>
  <c r="N53" i="35"/>
  <c r="M53" i="35"/>
  <c r="N52" i="35"/>
  <c r="M52" i="35"/>
  <c r="N51" i="35"/>
  <c r="M51" i="35"/>
  <c r="N39" i="35"/>
  <c r="M39" i="35"/>
  <c r="N38" i="35"/>
  <c r="M38" i="35"/>
  <c r="O38" i="35" s="1"/>
  <c r="T20" i="35" s="1"/>
  <c r="O37" i="35"/>
  <c r="T19" i="35" s="1"/>
  <c r="N37" i="35"/>
  <c r="M37" i="35"/>
  <c r="N36" i="35"/>
  <c r="M36" i="35"/>
  <c r="N35" i="35"/>
  <c r="O35" i="35" s="1"/>
  <c r="T17" i="35" s="1"/>
  <c r="M35" i="35"/>
  <c r="N34" i="35"/>
  <c r="M34" i="35"/>
  <c r="O34" i="35" s="1"/>
  <c r="T16" i="35" s="1"/>
  <c r="N33" i="35"/>
  <c r="M33" i="35"/>
  <c r="N21" i="35"/>
  <c r="M21" i="35"/>
  <c r="N20" i="35"/>
  <c r="M20" i="35"/>
  <c r="N19" i="35"/>
  <c r="M19" i="35"/>
  <c r="N18" i="35"/>
  <c r="O18" i="35" s="1"/>
  <c r="S18" i="35" s="1"/>
  <c r="M18" i="35"/>
  <c r="N17" i="35"/>
  <c r="M17" i="35"/>
  <c r="N16" i="35"/>
  <c r="O16" i="35" s="1"/>
  <c r="S16" i="35" s="1"/>
  <c r="M16" i="35"/>
  <c r="N15" i="35"/>
  <c r="M15" i="35"/>
  <c r="N129" i="34"/>
  <c r="M129" i="34"/>
  <c r="N128" i="34"/>
  <c r="M128" i="34"/>
  <c r="N127" i="34"/>
  <c r="M127" i="34"/>
  <c r="N126" i="34"/>
  <c r="M126" i="34"/>
  <c r="N125" i="34"/>
  <c r="M125" i="34"/>
  <c r="N124" i="34"/>
  <c r="M124" i="34"/>
  <c r="N123" i="34"/>
  <c r="M123" i="34"/>
  <c r="N111" i="34"/>
  <c r="M111" i="34"/>
  <c r="N110" i="34"/>
  <c r="M110" i="34"/>
  <c r="N109" i="34"/>
  <c r="M109" i="34"/>
  <c r="N108" i="34"/>
  <c r="M108" i="34"/>
  <c r="N107" i="34"/>
  <c r="M107" i="34"/>
  <c r="N106" i="34"/>
  <c r="M106" i="34"/>
  <c r="N105" i="34"/>
  <c r="M105" i="34"/>
  <c r="N93" i="34"/>
  <c r="M93" i="34"/>
  <c r="N92" i="34"/>
  <c r="M92" i="34"/>
  <c r="N91" i="34"/>
  <c r="M91" i="34"/>
  <c r="N90" i="34"/>
  <c r="M90" i="34"/>
  <c r="N89" i="34"/>
  <c r="M89" i="34"/>
  <c r="N88" i="34"/>
  <c r="M88" i="34"/>
  <c r="N87" i="34"/>
  <c r="M87" i="34"/>
  <c r="N75" i="34"/>
  <c r="M75" i="34"/>
  <c r="N74" i="34"/>
  <c r="M74" i="34"/>
  <c r="N73" i="34"/>
  <c r="M73" i="34"/>
  <c r="N72" i="34"/>
  <c r="M72" i="34"/>
  <c r="N71" i="34"/>
  <c r="M71" i="34"/>
  <c r="N70" i="34"/>
  <c r="M70" i="34"/>
  <c r="N69" i="34"/>
  <c r="M69" i="34"/>
  <c r="O69" i="34" s="1"/>
  <c r="V15" i="34" s="1"/>
  <c r="N57" i="34"/>
  <c r="O57" i="34" s="1"/>
  <c r="U21" i="34" s="1"/>
  <c r="M57" i="34"/>
  <c r="N56" i="34"/>
  <c r="M56" i="34"/>
  <c r="N55" i="34"/>
  <c r="M55" i="34"/>
  <c r="N54" i="34"/>
  <c r="M54" i="34"/>
  <c r="N53" i="34"/>
  <c r="O53" i="34" s="1"/>
  <c r="U17" i="34" s="1"/>
  <c r="M53" i="34"/>
  <c r="N52" i="34"/>
  <c r="M52" i="34"/>
  <c r="N51" i="34"/>
  <c r="M51" i="34"/>
  <c r="N39" i="34"/>
  <c r="M39" i="34"/>
  <c r="N38" i="34"/>
  <c r="M38" i="34"/>
  <c r="N37" i="34"/>
  <c r="M37" i="34"/>
  <c r="N36" i="34"/>
  <c r="M36" i="34"/>
  <c r="N35" i="34"/>
  <c r="M35" i="34"/>
  <c r="N34" i="34"/>
  <c r="M34" i="34"/>
  <c r="N33" i="34"/>
  <c r="M33" i="34"/>
  <c r="N21" i="34"/>
  <c r="M21" i="34"/>
  <c r="N20" i="34"/>
  <c r="M20" i="34"/>
  <c r="N19" i="34"/>
  <c r="M19" i="34"/>
  <c r="N18" i="34"/>
  <c r="M18" i="34"/>
  <c r="N17" i="34"/>
  <c r="M17" i="34"/>
  <c r="N16" i="34"/>
  <c r="M16" i="34"/>
  <c r="N15" i="34"/>
  <c r="M15" i="34"/>
  <c r="O21" i="33"/>
  <c r="N21" i="33"/>
  <c r="M21" i="33"/>
  <c r="N129" i="33"/>
  <c r="M129" i="33"/>
  <c r="N128" i="33"/>
  <c r="M128" i="33"/>
  <c r="N127" i="33"/>
  <c r="M127" i="33"/>
  <c r="N126" i="33"/>
  <c r="M126" i="33"/>
  <c r="N125" i="33"/>
  <c r="M125" i="33"/>
  <c r="N124" i="33"/>
  <c r="M124" i="33"/>
  <c r="N123" i="33"/>
  <c r="M123" i="33"/>
  <c r="N111" i="33"/>
  <c r="M111" i="33"/>
  <c r="N110" i="33"/>
  <c r="M110" i="33"/>
  <c r="N109" i="33"/>
  <c r="M109" i="33"/>
  <c r="N108" i="33"/>
  <c r="M108" i="33"/>
  <c r="N107" i="33"/>
  <c r="M107" i="33"/>
  <c r="N106" i="33"/>
  <c r="M106" i="33"/>
  <c r="N105" i="33"/>
  <c r="M105" i="33"/>
  <c r="N93" i="33"/>
  <c r="M93" i="33"/>
  <c r="O93" i="33" s="1"/>
  <c r="N92" i="33"/>
  <c r="M92" i="33"/>
  <c r="O92" i="33" s="1"/>
  <c r="N91" i="33"/>
  <c r="M91" i="33"/>
  <c r="O91" i="33" s="1"/>
  <c r="N90" i="33"/>
  <c r="M90" i="33"/>
  <c r="O90" i="33" s="1"/>
  <c r="N89" i="33"/>
  <c r="M89" i="33"/>
  <c r="O89" i="33" s="1"/>
  <c r="N88" i="33"/>
  <c r="M88" i="33"/>
  <c r="O88" i="33" s="1"/>
  <c r="N87" i="33"/>
  <c r="M87" i="33"/>
  <c r="O87" i="33" s="1"/>
  <c r="N75" i="33"/>
  <c r="M75" i="33"/>
  <c r="N74" i="33"/>
  <c r="M74" i="33"/>
  <c r="N73" i="33"/>
  <c r="M73" i="33"/>
  <c r="N72" i="33"/>
  <c r="M72" i="33"/>
  <c r="N71" i="33"/>
  <c r="M71" i="33"/>
  <c r="N70" i="33"/>
  <c r="M70" i="33"/>
  <c r="N69" i="33"/>
  <c r="M69" i="33"/>
  <c r="N57" i="33"/>
  <c r="M57" i="33"/>
  <c r="N56" i="33"/>
  <c r="M56" i="33"/>
  <c r="N55" i="33"/>
  <c r="M55" i="33"/>
  <c r="N54" i="33"/>
  <c r="M54" i="33"/>
  <c r="N53" i="33"/>
  <c r="M53" i="33"/>
  <c r="N52" i="33"/>
  <c r="M52" i="33"/>
  <c r="N51" i="33"/>
  <c r="M51" i="33"/>
  <c r="N39" i="33"/>
  <c r="M39" i="33"/>
  <c r="N38" i="33"/>
  <c r="M38" i="33"/>
  <c r="N37" i="33"/>
  <c r="M37" i="33"/>
  <c r="N36" i="33"/>
  <c r="M36" i="33"/>
  <c r="N35" i="33"/>
  <c r="M35" i="33"/>
  <c r="N34" i="33"/>
  <c r="M34" i="33"/>
  <c r="N33" i="33"/>
  <c r="M33" i="33"/>
  <c r="N20" i="33"/>
  <c r="M20" i="33"/>
  <c r="N19" i="33"/>
  <c r="M19" i="33"/>
  <c r="N18" i="33"/>
  <c r="M18" i="33"/>
  <c r="N17" i="33"/>
  <c r="M17" i="33"/>
  <c r="N16" i="33"/>
  <c r="M16" i="33"/>
  <c r="N15" i="33"/>
  <c r="M15" i="33"/>
  <c r="AC47" i="37" l="1"/>
  <c r="AC46" i="37"/>
  <c r="V25" i="37"/>
  <c r="V27" i="37"/>
  <c r="V31" i="37"/>
  <c r="Y30" i="37"/>
  <c r="Y26" i="37"/>
  <c r="Z27" i="37"/>
  <c r="W25" i="37"/>
  <c r="W27" i="37"/>
  <c r="X28" i="37"/>
  <c r="AA31" i="37"/>
  <c r="Z25" i="37"/>
  <c r="W26" i="37"/>
  <c r="AA26" i="37"/>
  <c r="X27" i="37"/>
  <c r="AB27" i="37"/>
  <c r="Y28" i="37"/>
  <c r="V29" i="37"/>
  <c r="Z29" i="37"/>
  <c r="W30" i="37"/>
  <c r="AA30" i="37"/>
  <c r="AB31" i="37"/>
  <c r="AA27" i="37"/>
  <c r="AB28" i="37"/>
  <c r="W31" i="37"/>
  <c r="AA25" i="37"/>
  <c r="X26" i="37"/>
  <c r="AB26" i="37"/>
  <c r="Y27" i="37"/>
  <c r="W29" i="37"/>
  <c r="AA29" i="37"/>
  <c r="X30" i="37"/>
  <c r="AB30" i="37"/>
  <c r="X25" i="37"/>
  <c r="AB25" i="37"/>
  <c r="V26" i="37"/>
  <c r="Z26" i="37"/>
  <c r="V28" i="37"/>
  <c r="Z28" i="37"/>
  <c r="X29" i="37"/>
  <c r="AB29" i="37"/>
  <c r="V30" i="37"/>
  <c r="Z30" i="37"/>
  <c r="X31" i="37"/>
  <c r="Y25" i="37"/>
  <c r="W28" i="37"/>
  <c r="AA28" i="37"/>
  <c r="Y29" i="37"/>
  <c r="Y31" i="37"/>
  <c r="Z31" i="37"/>
  <c r="O127" i="36"/>
  <c r="Y19" i="36" s="1"/>
  <c r="O129" i="36"/>
  <c r="Y21" i="36" s="1"/>
  <c r="O111" i="36"/>
  <c r="X21" i="36" s="1"/>
  <c r="O93" i="36"/>
  <c r="W21" i="36" s="1"/>
  <c r="O51" i="36"/>
  <c r="U15" i="36" s="1"/>
  <c r="O55" i="36"/>
  <c r="U19" i="36" s="1"/>
  <c r="O57" i="36"/>
  <c r="U21" i="36" s="1"/>
  <c r="O15" i="36"/>
  <c r="S15" i="36" s="1"/>
  <c r="O17" i="36"/>
  <c r="S17" i="36" s="1"/>
  <c r="O21" i="36"/>
  <c r="S21" i="36" s="1"/>
  <c r="O105" i="36"/>
  <c r="X15" i="36" s="1"/>
  <c r="O107" i="36"/>
  <c r="X17" i="36" s="1"/>
  <c r="O90" i="36"/>
  <c r="W18" i="36" s="1"/>
  <c r="O71" i="36"/>
  <c r="V17" i="36" s="1"/>
  <c r="O20" i="36"/>
  <c r="S20" i="36" s="1"/>
  <c r="O126" i="36"/>
  <c r="Y18" i="36" s="1"/>
  <c r="O123" i="36"/>
  <c r="Y15" i="36" s="1"/>
  <c r="O125" i="36"/>
  <c r="Y17" i="36" s="1"/>
  <c r="O124" i="36"/>
  <c r="Y16" i="36" s="1"/>
  <c r="O106" i="36"/>
  <c r="X16" i="36" s="1"/>
  <c r="O108" i="36"/>
  <c r="X18" i="36" s="1"/>
  <c r="O109" i="36"/>
  <c r="X19" i="36" s="1"/>
  <c r="O110" i="36"/>
  <c r="X20" i="36" s="1"/>
  <c r="O88" i="36"/>
  <c r="W16" i="36" s="1"/>
  <c r="O92" i="36"/>
  <c r="W20" i="36" s="1"/>
  <c r="O87" i="36"/>
  <c r="W15" i="36" s="1"/>
  <c r="O89" i="36"/>
  <c r="W17" i="36" s="1"/>
  <c r="O91" i="36"/>
  <c r="W19" i="36" s="1"/>
  <c r="O69" i="36"/>
  <c r="V15" i="36" s="1"/>
  <c r="O70" i="36"/>
  <c r="V16" i="36" s="1"/>
  <c r="O72" i="36"/>
  <c r="V18" i="36" s="1"/>
  <c r="O74" i="36"/>
  <c r="V20" i="36" s="1"/>
  <c r="O75" i="36"/>
  <c r="V21" i="36" s="1"/>
  <c r="O54" i="36"/>
  <c r="U18" i="36" s="1"/>
  <c r="O53" i="36"/>
  <c r="U17" i="36" s="1"/>
  <c r="O39" i="36"/>
  <c r="T21" i="36" s="1"/>
  <c r="O33" i="36"/>
  <c r="T15" i="36" s="1"/>
  <c r="O34" i="36"/>
  <c r="T16" i="36" s="1"/>
  <c r="O36" i="36"/>
  <c r="T18" i="36" s="1"/>
  <c r="O38" i="36"/>
  <c r="T20" i="36" s="1"/>
  <c r="O37" i="36"/>
  <c r="T19" i="36" s="1"/>
  <c r="O19" i="36"/>
  <c r="S19" i="36" s="1"/>
  <c r="O18" i="36"/>
  <c r="S18" i="36" s="1"/>
  <c r="O16" i="36"/>
  <c r="S16" i="36" s="1"/>
  <c r="O124" i="35"/>
  <c r="Y16" i="35" s="1"/>
  <c r="O129" i="35"/>
  <c r="Y21" i="35" s="1"/>
  <c r="O105" i="35"/>
  <c r="X15" i="35" s="1"/>
  <c r="O111" i="35"/>
  <c r="X21" i="35" s="1"/>
  <c r="O75" i="35"/>
  <c r="V21" i="35" s="1"/>
  <c r="O39" i="35"/>
  <c r="T21" i="35" s="1"/>
  <c r="O21" i="35"/>
  <c r="S21" i="35" s="1"/>
  <c r="O87" i="35"/>
  <c r="W15" i="35" s="1"/>
  <c r="O72" i="35"/>
  <c r="V18" i="35" s="1"/>
  <c r="O126" i="35"/>
  <c r="Y18" i="35" s="1"/>
  <c r="O128" i="35"/>
  <c r="Y20" i="35" s="1"/>
  <c r="O125" i="35"/>
  <c r="Y17" i="35" s="1"/>
  <c r="O127" i="35"/>
  <c r="Y19" i="35" s="1"/>
  <c r="O123" i="35"/>
  <c r="Y15" i="35" s="1"/>
  <c r="O108" i="35"/>
  <c r="X18" i="35" s="1"/>
  <c r="O109" i="35"/>
  <c r="X19" i="35" s="1"/>
  <c r="O107" i="35"/>
  <c r="X17" i="35" s="1"/>
  <c r="O106" i="35"/>
  <c r="X16" i="35" s="1"/>
  <c r="O88" i="35"/>
  <c r="W16" i="35" s="1"/>
  <c r="O90" i="35"/>
  <c r="W18" i="35" s="1"/>
  <c r="O93" i="35"/>
  <c r="W21" i="35" s="1"/>
  <c r="O92" i="35"/>
  <c r="W20" i="35" s="1"/>
  <c r="O89" i="35"/>
  <c r="W17" i="35" s="1"/>
  <c r="O91" i="35"/>
  <c r="W19" i="35" s="1"/>
  <c r="O70" i="35"/>
  <c r="V16" i="35" s="1"/>
  <c r="O71" i="35"/>
  <c r="V17" i="35" s="1"/>
  <c r="O73" i="35"/>
  <c r="V19" i="35" s="1"/>
  <c r="O74" i="35"/>
  <c r="V20" i="35" s="1"/>
  <c r="O69" i="35"/>
  <c r="V15" i="35" s="1"/>
  <c r="O52" i="35"/>
  <c r="U16" i="35" s="1"/>
  <c r="O56" i="35"/>
  <c r="U20" i="35" s="1"/>
  <c r="O53" i="35"/>
  <c r="U17" i="35" s="1"/>
  <c r="O54" i="35"/>
  <c r="U18" i="35" s="1"/>
  <c r="O51" i="35"/>
  <c r="U15" i="35" s="1"/>
  <c r="O55" i="35"/>
  <c r="U19" i="35" s="1"/>
  <c r="O57" i="35"/>
  <c r="U21" i="35" s="1"/>
  <c r="O33" i="35"/>
  <c r="T15" i="35" s="1"/>
  <c r="O36" i="35"/>
  <c r="T18" i="35" s="1"/>
  <c r="O17" i="35"/>
  <c r="S17" i="35" s="1"/>
  <c r="O20" i="35"/>
  <c r="S20" i="35" s="1"/>
  <c r="O15" i="35"/>
  <c r="S15" i="35" s="1"/>
  <c r="O19" i="35"/>
  <c r="S19" i="35" s="1"/>
  <c r="O124" i="34"/>
  <c r="Y16" i="34" s="1"/>
  <c r="O128" i="34"/>
  <c r="Y20" i="34" s="1"/>
  <c r="O125" i="34"/>
  <c r="Y17" i="34" s="1"/>
  <c r="O105" i="34"/>
  <c r="X15" i="34" s="1"/>
  <c r="O109" i="34"/>
  <c r="X19" i="34" s="1"/>
  <c r="O110" i="34"/>
  <c r="X20" i="34" s="1"/>
  <c r="O87" i="34"/>
  <c r="W15" i="34" s="1"/>
  <c r="O93" i="34"/>
  <c r="W21" i="34" s="1"/>
  <c r="O37" i="34"/>
  <c r="T19" i="34" s="1"/>
  <c r="O34" i="34"/>
  <c r="T16" i="34" s="1"/>
  <c r="O38" i="34"/>
  <c r="T20" i="34" s="1"/>
  <c r="O54" i="34"/>
  <c r="U18" i="34" s="1"/>
  <c r="O15" i="34"/>
  <c r="S15" i="34" s="1"/>
  <c r="O19" i="34"/>
  <c r="S19" i="34" s="1"/>
  <c r="O129" i="34"/>
  <c r="Y21" i="34" s="1"/>
  <c r="O127" i="34"/>
  <c r="Y19" i="34" s="1"/>
  <c r="O123" i="34"/>
  <c r="Y15" i="34" s="1"/>
  <c r="O126" i="34"/>
  <c r="Y18" i="34" s="1"/>
  <c r="O106" i="34"/>
  <c r="X16" i="34" s="1"/>
  <c r="O108" i="34"/>
  <c r="X18" i="34" s="1"/>
  <c r="O111" i="34"/>
  <c r="X21" i="34" s="1"/>
  <c r="O107" i="34"/>
  <c r="X17" i="34" s="1"/>
  <c r="O88" i="34"/>
  <c r="W16" i="34" s="1"/>
  <c r="O90" i="34"/>
  <c r="W18" i="34" s="1"/>
  <c r="O91" i="34"/>
  <c r="W19" i="34" s="1"/>
  <c r="O92" i="34"/>
  <c r="W20" i="34" s="1"/>
  <c r="O89" i="34"/>
  <c r="W17" i="34" s="1"/>
  <c r="O70" i="34"/>
  <c r="V16" i="34" s="1"/>
  <c r="O72" i="34"/>
  <c r="V18" i="34" s="1"/>
  <c r="O73" i="34"/>
  <c r="V19" i="34" s="1"/>
  <c r="O75" i="34"/>
  <c r="V21" i="34" s="1"/>
  <c r="O71" i="34"/>
  <c r="V17" i="34" s="1"/>
  <c r="O74" i="34"/>
  <c r="V20" i="34" s="1"/>
  <c r="O52" i="34"/>
  <c r="U16" i="34" s="1"/>
  <c r="O56" i="34"/>
  <c r="U20" i="34" s="1"/>
  <c r="O51" i="34"/>
  <c r="U15" i="34" s="1"/>
  <c r="O55" i="34"/>
  <c r="U19" i="34" s="1"/>
  <c r="O39" i="34"/>
  <c r="T21" i="34" s="1"/>
  <c r="O36" i="34"/>
  <c r="T18" i="34" s="1"/>
  <c r="O33" i="34"/>
  <c r="T15" i="34" s="1"/>
  <c r="O35" i="34"/>
  <c r="T17" i="34" s="1"/>
  <c r="O16" i="34"/>
  <c r="S16" i="34" s="1"/>
  <c r="O20" i="34"/>
  <c r="S20" i="34" s="1"/>
  <c r="O18" i="34"/>
  <c r="S18" i="34" s="1"/>
  <c r="O17" i="34"/>
  <c r="S17" i="34" s="1"/>
  <c r="O21" i="34"/>
  <c r="S21" i="34" s="1"/>
  <c r="O75" i="33"/>
  <c r="V21" i="33" s="1"/>
  <c r="O57" i="33"/>
  <c r="O39" i="33"/>
  <c r="O109" i="33"/>
  <c r="X19" i="33" s="1"/>
  <c r="O72" i="33"/>
  <c r="V18" i="33" s="1"/>
  <c r="W18" i="33"/>
  <c r="O108" i="33"/>
  <c r="X18" i="33" s="1"/>
  <c r="O126" i="33"/>
  <c r="Y18" i="33" s="1"/>
  <c r="O36" i="33"/>
  <c r="T18" i="33" s="1"/>
  <c r="O125" i="33"/>
  <c r="Y17" i="33" s="1"/>
  <c r="O129" i="33"/>
  <c r="Y21" i="33" s="1"/>
  <c r="O124" i="33"/>
  <c r="Y16" i="33" s="1"/>
  <c r="O123" i="33"/>
  <c r="Y15" i="33" s="1"/>
  <c r="O128" i="33"/>
  <c r="Y20" i="33" s="1"/>
  <c r="O127" i="33"/>
  <c r="Y19" i="33" s="1"/>
  <c r="O110" i="33"/>
  <c r="X20" i="33" s="1"/>
  <c r="O105" i="33"/>
  <c r="X15" i="33" s="1"/>
  <c r="O107" i="33"/>
  <c r="X17" i="33" s="1"/>
  <c r="O111" i="33"/>
  <c r="X21" i="33" s="1"/>
  <c r="O106" i="33"/>
  <c r="X16" i="33" s="1"/>
  <c r="W19" i="33"/>
  <c r="W21" i="33"/>
  <c r="W16" i="33"/>
  <c r="W20" i="33"/>
  <c r="W15" i="33"/>
  <c r="W17" i="33"/>
  <c r="O74" i="33"/>
  <c r="V20" i="33" s="1"/>
  <c r="O69" i="33"/>
  <c r="V15" i="33" s="1"/>
  <c r="O73" i="33"/>
  <c r="V19" i="33" s="1"/>
  <c r="O71" i="33"/>
  <c r="V17" i="33" s="1"/>
  <c r="O70" i="33"/>
  <c r="V16" i="33" s="1"/>
  <c r="O51" i="33"/>
  <c r="U15" i="33" s="1"/>
  <c r="O53" i="33"/>
  <c r="U17" i="33" s="1"/>
  <c r="O55" i="33"/>
  <c r="U19" i="33" s="1"/>
  <c r="U21" i="33"/>
  <c r="O54" i="33"/>
  <c r="U18" i="33" s="1"/>
  <c r="O56" i="33"/>
  <c r="U20" i="33" s="1"/>
  <c r="O52" i="33"/>
  <c r="U16" i="33" s="1"/>
  <c r="O38" i="33"/>
  <c r="T20" i="33" s="1"/>
  <c r="O33" i="33"/>
  <c r="T15" i="33" s="1"/>
  <c r="O35" i="33"/>
  <c r="T17" i="33" s="1"/>
  <c r="O37" i="33"/>
  <c r="T19" i="33" s="1"/>
  <c r="T21" i="33"/>
  <c r="O34" i="33"/>
  <c r="T16" i="33" s="1"/>
  <c r="S21" i="33"/>
  <c r="O15" i="33"/>
  <c r="S15" i="33" s="1"/>
  <c r="O17" i="33"/>
  <c r="S17" i="33" s="1"/>
  <c r="O20" i="33"/>
  <c r="S20" i="33" s="1"/>
  <c r="O16" i="33"/>
  <c r="S16" i="33" s="1"/>
  <c r="O18" i="33"/>
  <c r="S18" i="33" s="1"/>
  <c r="O19" i="33"/>
  <c r="S19" i="33" s="1"/>
  <c r="V49" i="29"/>
  <c r="Y29" i="29"/>
  <c r="X29" i="29"/>
  <c r="W29" i="29"/>
  <c r="V29" i="29"/>
  <c r="U11" i="29"/>
  <c r="U12" i="32" l="1"/>
  <c r="W21" i="32" s="1"/>
  <c r="Z23" i="32"/>
  <c r="X24" i="32"/>
  <c r="AB24" i="32"/>
  <c r="Z25" i="32"/>
  <c r="V23" i="32"/>
  <c r="N25" i="32"/>
  <c r="O25" i="32"/>
  <c r="P25" i="32"/>
  <c r="Q25" i="32"/>
  <c r="R25" i="32"/>
  <c r="S25" i="32"/>
  <c r="N17" i="32"/>
  <c r="O17" i="32"/>
  <c r="P17" i="32"/>
  <c r="Q17" i="32"/>
  <c r="R17" i="32"/>
  <c r="S17" i="32"/>
  <c r="M22" i="32"/>
  <c r="M23" i="32"/>
  <c r="M24" i="32"/>
  <c r="M25" i="32"/>
  <c r="M21" i="32"/>
  <c r="M14" i="32"/>
  <c r="M15" i="32"/>
  <c r="M16" i="32"/>
  <c r="M17" i="32"/>
  <c r="M13" i="32"/>
  <c r="S24" i="32"/>
  <c r="O24" i="32"/>
  <c r="R23" i="32"/>
  <c r="N23" i="32"/>
  <c r="Q22" i="32"/>
  <c r="P21" i="32"/>
  <c r="V51" i="32"/>
  <c r="AB52" i="32" s="1"/>
  <c r="AB50" i="32"/>
  <c r="V50" i="32"/>
  <c r="AB51" i="32" s="1"/>
  <c r="V49" i="32"/>
  <c r="AB43" i="32"/>
  <c r="Y43" i="32"/>
  <c r="X43" i="32"/>
  <c r="AB42" i="32"/>
  <c r="X42" i="32"/>
  <c r="AB37" i="32"/>
  <c r="AA37" i="32"/>
  <c r="AA43" i="32" s="1"/>
  <c r="Z37" i="32"/>
  <c r="Z43" i="32" s="1"/>
  <c r="Y37" i="32"/>
  <c r="X37" i="32"/>
  <c r="W37" i="32"/>
  <c r="W43" i="32" s="1"/>
  <c r="V37" i="32"/>
  <c r="V43" i="32" s="1"/>
  <c r="AC43" i="32" s="1"/>
  <c r="AB36" i="32"/>
  <c r="AA36" i="32"/>
  <c r="AA42" i="32" s="1"/>
  <c r="Z36" i="32"/>
  <c r="Z42" i="32" s="1"/>
  <c r="Y36" i="32"/>
  <c r="Y42" i="32" s="1"/>
  <c r="X36" i="32"/>
  <c r="W36" i="32"/>
  <c r="W42" i="32" s="1"/>
  <c r="V36" i="32"/>
  <c r="V42" i="32" s="1"/>
  <c r="AB35" i="32"/>
  <c r="AB41" i="32" s="1"/>
  <c r="AA35" i="32"/>
  <c r="AA41" i="32" s="1"/>
  <c r="Z35" i="32"/>
  <c r="Z41" i="32" s="1"/>
  <c r="Y35" i="32"/>
  <c r="Y41" i="32" s="1"/>
  <c r="X35" i="32"/>
  <c r="X41" i="32" s="1"/>
  <c r="W35" i="32"/>
  <c r="W41" i="32" s="1"/>
  <c r="V35" i="32"/>
  <c r="V41" i="32" s="1"/>
  <c r="R24" i="32"/>
  <c r="Q24" i="32"/>
  <c r="P24" i="32"/>
  <c r="N24" i="32"/>
  <c r="S23" i="32"/>
  <c r="Q23" i="32"/>
  <c r="P23" i="32"/>
  <c r="O23" i="32"/>
  <c r="S22" i="32"/>
  <c r="R22" i="32"/>
  <c r="P22" i="32"/>
  <c r="O22" i="32"/>
  <c r="N22" i="32"/>
  <c r="S21" i="32"/>
  <c r="R21" i="32"/>
  <c r="Q21" i="32"/>
  <c r="O21" i="32"/>
  <c r="N21" i="32"/>
  <c r="R16" i="32"/>
  <c r="Q16" i="32"/>
  <c r="P16" i="32"/>
  <c r="N16" i="32"/>
  <c r="S15" i="32"/>
  <c r="Q15" i="32"/>
  <c r="P15" i="32"/>
  <c r="O15" i="32"/>
  <c r="S14" i="32"/>
  <c r="R14" i="32"/>
  <c r="P14" i="32"/>
  <c r="O14" i="32"/>
  <c r="N14" i="32"/>
  <c r="S13" i="32"/>
  <c r="R13" i="32"/>
  <c r="Q13" i="32"/>
  <c r="O13" i="32"/>
  <c r="N13" i="32"/>
  <c r="N92" i="31"/>
  <c r="M92" i="31"/>
  <c r="N91" i="31"/>
  <c r="M91" i="31"/>
  <c r="N90" i="31"/>
  <c r="M90" i="31"/>
  <c r="N89" i="31"/>
  <c r="M89" i="31"/>
  <c r="N88" i="31"/>
  <c r="M88" i="31"/>
  <c r="N78" i="31"/>
  <c r="M78" i="31"/>
  <c r="O78" i="31" s="1"/>
  <c r="X8" i="31" s="1"/>
  <c r="N77" i="31"/>
  <c r="M77" i="31"/>
  <c r="N76" i="31"/>
  <c r="M76" i="31"/>
  <c r="N75" i="31"/>
  <c r="M75" i="31"/>
  <c r="N74" i="31"/>
  <c r="M74" i="31"/>
  <c r="N64" i="31"/>
  <c r="M64" i="31"/>
  <c r="N63" i="31"/>
  <c r="M63" i="31"/>
  <c r="O63" i="31" s="1"/>
  <c r="W7" i="31" s="1"/>
  <c r="N62" i="31"/>
  <c r="M62" i="31"/>
  <c r="N61" i="31"/>
  <c r="M61" i="31"/>
  <c r="N60" i="31"/>
  <c r="M60" i="31"/>
  <c r="N50" i="31"/>
  <c r="M50" i="31"/>
  <c r="O50" i="31" s="1"/>
  <c r="V8" i="31" s="1"/>
  <c r="N49" i="31"/>
  <c r="M49" i="31"/>
  <c r="N48" i="31"/>
  <c r="M48" i="31"/>
  <c r="N47" i="31"/>
  <c r="M47" i="31"/>
  <c r="N46" i="31"/>
  <c r="M46" i="31"/>
  <c r="N36" i="31"/>
  <c r="M36" i="31"/>
  <c r="N35" i="31"/>
  <c r="O35" i="31" s="1"/>
  <c r="U7" i="31" s="1"/>
  <c r="M35" i="31"/>
  <c r="N34" i="31"/>
  <c r="M34" i="31"/>
  <c r="N33" i="31"/>
  <c r="M33" i="31"/>
  <c r="N32" i="31"/>
  <c r="M32" i="31"/>
  <c r="N22" i="31"/>
  <c r="M22" i="31"/>
  <c r="N21" i="31"/>
  <c r="M21" i="31"/>
  <c r="N20" i="31"/>
  <c r="M20" i="31"/>
  <c r="N19" i="31"/>
  <c r="M19" i="31"/>
  <c r="N18" i="31"/>
  <c r="M18" i="31"/>
  <c r="N8" i="31"/>
  <c r="M8" i="31"/>
  <c r="O8" i="31" s="1"/>
  <c r="S8" i="31" s="1"/>
  <c r="N7" i="31"/>
  <c r="M7" i="31"/>
  <c r="N6" i="31"/>
  <c r="M6" i="31"/>
  <c r="N5" i="31"/>
  <c r="M5" i="31"/>
  <c r="N4" i="31"/>
  <c r="M4" i="31"/>
  <c r="O4" i="31" s="1"/>
  <c r="S4" i="31" s="1"/>
  <c r="N92" i="30"/>
  <c r="M92" i="30"/>
  <c r="N91" i="30"/>
  <c r="M91" i="30"/>
  <c r="N90" i="30"/>
  <c r="M90" i="30"/>
  <c r="N89" i="30"/>
  <c r="M89" i="30"/>
  <c r="N88" i="30"/>
  <c r="M88" i="30"/>
  <c r="N78" i="30"/>
  <c r="O78" i="30" s="1"/>
  <c r="X8" i="30" s="1"/>
  <c r="M78" i="30"/>
  <c r="N77" i="30"/>
  <c r="M77" i="30"/>
  <c r="N76" i="30"/>
  <c r="M76" i="30"/>
  <c r="N75" i="30"/>
  <c r="M75" i="30"/>
  <c r="N74" i="30"/>
  <c r="M74" i="30"/>
  <c r="N64" i="30"/>
  <c r="M64" i="30"/>
  <c r="N63" i="30"/>
  <c r="M63" i="30"/>
  <c r="N62" i="30"/>
  <c r="M62" i="30"/>
  <c r="N61" i="30"/>
  <c r="O61" i="30" s="1"/>
  <c r="W5" i="30" s="1"/>
  <c r="M61" i="30"/>
  <c r="N60" i="30"/>
  <c r="M60" i="30"/>
  <c r="N50" i="30"/>
  <c r="M50" i="30"/>
  <c r="N49" i="30"/>
  <c r="M49" i="30"/>
  <c r="N48" i="30"/>
  <c r="M48" i="30"/>
  <c r="N47" i="30"/>
  <c r="M47" i="30"/>
  <c r="N46" i="30"/>
  <c r="M46" i="30"/>
  <c r="N36" i="30"/>
  <c r="M36" i="30"/>
  <c r="O35" i="30"/>
  <c r="U7" i="30" s="1"/>
  <c r="N35" i="30"/>
  <c r="M35" i="30"/>
  <c r="N34" i="30"/>
  <c r="M34" i="30"/>
  <c r="N33" i="30"/>
  <c r="M33" i="30"/>
  <c r="O33" i="30" s="1"/>
  <c r="U5" i="30" s="1"/>
  <c r="N32" i="30"/>
  <c r="M32" i="30"/>
  <c r="N22" i="30"/>
  <c r="M22" i="30"/>
  <c r="N21" i="30"/>
  <c r="M21" i="30"/>
  <c r="N20" i="30"/>
  <c r="M20" i="30"/>
  <c r="N19" i="30"/>
  <c r="M19" i="30"/>
  <c r="N18" i="30"/>
  <c r="M18" i="30"/>
  <c r="N8" i="30"/>
  <c r="M8" i="30"/>
  <c r="O8" i="30" s="1"/>
  <c r="S8" i="30" s="1"/>
  <c r="N7" i="30"/>
  <c r="M7" i="30"/>
  <c r="N6" i="30"/>
  <c r="M6" i="30"/>
  <c r="N5" i="30"/>
  <c r="M5" i="30"/>
  <c r="N4" i="30"/>
  <c r="M4" i="30"/>
  <c r="Y5" i="7"/>
  <c r="Y6" i="7"/>
  <c r="Y7" i="7"/>
  <c r="Y8" i="7"/>
  <c r="Y4" i="7"/>
  <c r="X5" i="7"/>
  <c r="X6" i="7"/>
  <c r="X7" i="7"/>
  <c r="X8" i="7"/>
  <c r="X4" i="7"/>
  <c r="W5" i="7"/>
  <c r="W6" i="7"/>
  <c r="W7" i="7"/>
  <c r="W8" i="7"/>
  <c r="W4" i="7"/>
  <c r="V5" i="7"/>
  <c r="V6" i="7"/>
  <c r="V7" i="7"/>
  <c r="V8" i="7"/>
  <c r="V4" i="7"/>
  <c r="U5" i="7"/>
  <c r="U6" i="7"/>
  <c r="U7" i="7"/>
  <c r="U8" i="7"/>
  <c r="U4" i="7"/>
  <c r="T4" i="7"/>
  <c r="T5" i="7"/>
  <c r="T6" i="7"/>
  <c r="T7" i="7"/>
  <c r="T8" i="7"/>
  <c r="S5" i="7"/>
  <c r="S6" i="7"/>
  <c r="S7" i="7"/>
  <c r="S8" i="7"/>
  <c r="S4" i="7"/>
  <c r="N35" i="7"/>
  <c r="N34" i="7"/>
  <c r="O34" i="7"/>
  <c r="N92" i="7"/>
  <c r="O92" i="7" s="1"/>
  <c r="M92" i="7"/>
  <c r="O91" i="7"/>
  <c r="N91" i="7"/>
  <c r="M91" i="7"/>
  <c r="N90" i="7"/>
  <c r="O90" i="7" s="1"/>
  <c r="M90" i="7"/>
  <c r="N89" i="7"/>
  <c r="O89" i="7" s="1"/>
  <c r="M89" i="7"/>
  <c r="N88" i="7"/>
  <c r="O88" i="7" s="1"/>
  <c r="M88" i="7"/>
  <c r="N78" i="7"/>
  <c r="O78" i="7" s="1"/>
  <c r="M78" i="7"/>
  <c r="O77" i="7"/>
  <c r="N77" i="7"/>
  <c r="M77" i="7"/>
  <c r="N76" i="7"/>
  <c r="O76" i="7" s="1"/>
  <c r="M76" i="7"/>
  <c r="N75" i="7"/>
  <c r="M75" i="7"/>
  <c r="O75" i="7" s="1"/>
  <c r="N74" i="7"/>
  <c r="O74" i="7" s="1"/>
  <c r="M74" i="7"/>
  <c r="N64" i="7"/>
  <c r="O64" i="7" s="1"/>
  <c r="M64" i="7"/>
  <c r="O63" i="7"/>
  <c r="N63" i="7"/>
  <c r="M63" i="7"/>
  <c r="N62" i="7"/>
  <c r="O62" i="7" s="1"/>
  <c r="M62" i="7"/>
  <c r="N61" i="7"/>
  <c r="O61" i="7" s="1"/>
  <c r="M61" i="7"/>
  <c r="N60" i="7"/>
  <c r="O60" i="7" s="1"/>
  <c r="M60" i="7"/>
  <c r="N50" i="7"/>
  <c r="O50" i="7" s="1"/>
  <c r="M50" i="7"/>
  <c r="O49" i="7"/>
  <c r="N49" i="7"/>
  <c r="M49" i="7"/>
  <c r="N48" i="7"/>
  <c r="O48" i="7" s="1"/>
  <c r="M48" i="7"/>
  <c r="N47" i="7"/>
  <c r="O47" i="7" s="1"/>
  <c r="M47" i="7"/>
  <c r="N46" i="7"/>
  <c r="O46" i="7" s="1"/>
  <c r="M46" i="7"/>
  <c r="N36" i="7"/>
  <c r="M36" i="7"/>
  <c r="O36" i="7" s="1"/>
  <c r="O35" i="7"/>
  <c r="M35" i="7"/>
  <c r="M34" i="7"/>
  <c r="N33" i="7"/>
  <c r="O33" i="7" s="1"/>
  <c r="M33" i="7"/>
  <c r="O32" i="7"/>
  <c r="N32" i="7"/>
  <c r="M32" i="7"/>
  <c r="N22" i="7"/>
  <c r="O22" i="7" s="1"/>
  <c r="M22" i="7"/>
  <c r="O21" i="7"/>
  <c r="N21" i="7"/>
  <c r="M21" i="7"/>
  <c r="N20" i="7"/>
  <c r="O20" i="7" s="1"/>
  <c r="M20" i="7"/>
  <c r="N19" i="7"/>
  <c r="M19" i="7"/>
  <c r="O19" i="7" s="1"/>
  <c r="N18" i="7"/>
  <c r="O18" i="7" s="1"/>
  <c r="M18" i="7"/>
  <c r="O5" i="7"/>
  <c r="O6" i="7"/>
  <c r="O7" i="7"/>
  <c r="O8" i="7"/>
  <c r="O4" i="7"/>
  <c r="N5" i="7"/>
  <c r="N6" i="7"/>
  <c r="N7" i="7"/>
  <c r="N8" i="7"/>
  <c r="N4" i="7"/>
  <c r="M5" i="7"/>
  <c r="M6" i="7"/>
  <c r="M7" i="7"/>
  <c r="M8" i="7"/>
  <c r="M4" i="7"/>
  <c r="X22" i="32" l="1"/>
  <c r="V21" i="32"/>
  <c r="Y25" i="32"/>
  <c r="W24" i="32"/>
  <c r="AA22" i="32"/>
  <c r="Y21" i="32"/>
  <c r="V25" i="32"/>
  <c r="AB25" i="32"/>
  <c r="X25" i="32"/>
  <c r="Z24" i="32"/>
  <c r="AB23" i="32"/>
  <c r="X23" i="32"/>
  <c r="Z22" i="32"/>
  <c r="AB21" i="32"/>
  <c r="X21" i="32"/>
  <c r="AB22" i="32"/>
  <c r="Z21" i="32"/>
  <c r="V22" i="32"/>
  <c r="AA24" i="32"/>
  <c r="Y23" i="32"/>
  <c r="W22" i="32"/>
  <c r="V24" i="32"/>
  <c r="AA25" i="32"/>
  <c r="W25" i="32"/>
  <c r="Y24" i="32"/>
  <c r="AA23" i="32"/>
  <c r="W23" i="32"/>
  <c r="Y22" i="32"/>
  <c r="AA21" i="32"/>
  <c r="P13" i="32"/>
  <c r="Q14" i="32"/>
  <c r="N15" i="32"/>
  <c r="R15" i="32"/>
  <c r="O16" i="32"/>
  <c r="S16" i="32"/>
  <c r="AC42" i="32"/>
  <c r="AC41" i="32"/>
  <c r="O33" i="31"/>
  <c r="U5" i="31" s="1"/>
  <c r="O7" i="31"/>
  <c r="S7" i="31" s="1"/>
  <c r="O74" i="31"/>
  <c r="X4" i="31" s="1"/>
  <c r="O62" i="31"/>
  <c r="W6" i="31" s="1"/>
  <c r="O64" i="31"/>
  <c r="W8" i="31" s="1"/>
  <c r="O18" i="31"/>
  <c r="T4" i="31" s="1"/>
  <c r="O22" i="31"/>
  <c r="T8" i="31" s="1"/>
  <c r="O91" i="31"/>
  <c r="Y7" i="31" s="1"/>
  <c r="O88" i="31"/>
  <c r="Y4" i="31" s="1"/>
  <c r="O90" i="31"/>
  <c r="Y6" i="31" s="1"/>
  <c r="O89" i="31"/>
  <c r="Y5" i="31" s="1"/>
  <c r="O92" i="31"/>
  <c r="Y8" i="31" s="1"/>
  <c r="O76" i="31"/>
  <c r="X6" i="31" s="1"/>
  <c r="O77" i="31"/>
  <c r="X7" i="31" s="1"/>
  <c r="O75" i="31"/>
  <c r="X5" i="31" s="1"/>
  <c r="O61" i="31"/>
  <c r="W5" i="31" s="1"/>
  <c r="O60" i="31"/>
  <c r="W4" i="31" s="1"/>
  <c r="O48" i="31"/>
  <c r="V6" i="31" s="1"/>
  <c r="O47" i="31"/>
  <c r="V5" i="31" s="1"/>
  <c r="O46" i="31"/>
  <c r="V4" i="31" s="1"/>
  <c r="O49" i="31"/>
  <c r="V7" i="31" s="1"/>
  <c r="O34" i="31"/>
  <c r="U6" i="31" s="1"/>
  <c r="O36" i="31"/>
  <c r="U8" i="31" s="1"/>
  <c r="O32" i="31"/>
  <c r="U4" i="31" s="1"/>
  <c r="O19" i="31"/>
  <c r="T5" i="31" s="1"/>
  <c r="O21" i="31"/>
  <c r="T7" i="31" s="1"/>
  <c r="O20" i="31"/>
  <c r="T6" i="31" s="1"/>
  <c r="O5" i="31"/>
  <c r="S5" i="31" s="1"/>
  <c r="O6" i="31"/>
  <c r="S6" i="31" s="1"/>
  <c r="O76" i="30"/>
  <c r="X6" i="30" s="1"/>
  <c r="O50" i="30"/>
  <c r="V8" i="30" s="1"/>
  <c r="O88" i="30"/>
  <c r="Y4" i="30" s="1"/>
  <c r="O92" i="30"/>
  <c r="Y8" i="30" s="1"/>
  <c r="O62" i="30"/>
  <c r="W6" i="30" s="1"/>
  <c r="O64" i="30"/>
  <c r="W8" i="30" s="1"/>
  <c r="O18" i="30"/>
  <c r="T4" i="30" s="1"/>
  <c r="O22" i="30"/>
  <c r="T8" i="30" s="1"/>
  <c r="O5" i="30"/>
  <c r="S5" i="30" s="1"/>
  <c r="O7" i="30"/>
  <c r="S7" i="30" s="1"/>
  <c r="O91" i="30"/>
  <c r="Y7" i="30" s="1"/>
  <c r="O89" i="30"/>
  <c r="Y5" i="30" s="1"/>
  <c r="O90" i="30"/>
  <c r="Y6" i="30" s="1"/>
  <c r="O74" i="30"/>
  <c r="X4" i="30" s="1"/>
  <c r="O75" i="30"/>
  <c r="X5" i="30" s="1"/>
  <c r="O77" i="30"/>
  <c r="X7" i="30" s="1"/>
  <c r="O63" i="30"/>
  <c r="W7" i="30" s="1"/>
  <c r="O60" i="30"/>
  <c r="W4" i="30" s="1"/>
  <c r="O48" i="30"/>
  <c r="V6" i="30" s="1"/>
  <c r="O47" i="30"/>
  <c r="V5" i="30" s="1"/>
  <c r="O46" i="30"/>
  <c r="V4" i="30" s="1"/>
  <c r="O49" i="30"/>
  <c r="V7" i="30" s="1"/>
  <c r="O32" i="30"/>
  <c r="U4" i="30" s="1"/>
  <c r="O36" i="30"/>
  <c r="U8" i="30" s="1"/>
  <c r="O34" i="30"/>
  <c r="U6" i="30" s="1"/>
  <c r="O19" i="30"/>
  <c r="T5" i="30" s="1"/>
  <c r="O21" i="30"/>
  <c r="T7" i="30" s="1"/>
  <c r="O20" i="30"/>
  <c r="T6" i="30" s="1"/>
  <c r="O4" i="30"/>
  <c r="S4" i="30" s="1"/>
  <c r="O6" i="30"/>
  <c r="S6" i="30" s="1"/>
  <c r="U10" i="26"/>
  <c r="M18" i="4"/>
  <c r="N18" i="4"/>
  <c r="O18" i="4" s="1"/>
  <c r="N11" i="26"/>
  <c r="W22" i="29" l="1"/>
  <c r="M22" i="29"/>
  <c r="N22" i="29"/>
  <c r="O22" i="29"/>
  <c r="P22" i="29"/>
  <c r="Q22" i="29"/>
  <c r="R22" i="29"/>
  <c r="S22" i="29"/>
  <c r="N15" i="29"/>
  <c r="O15" i="29"/>
  <c r="P15" i="29"/>
  <c r="Q15" i="29"/>
  <c r="R15" i="29"/>
  <c r="S15" i="29"/>
  <c r="M15" i="29"/>
  <c r="M12" i="29"/>
  <c r="S21" i="29"/>
  <c r="R21" i="29"/>
  <c r="M21" i="29"/>
  <c r="S20" i="29"/>
  <c r="R20" i="29"/>
  <c r="Q20" i="29"/>
  <c r="S19" i="29"/>
  <c r="R19" i="29"/>
  <c r="Q19" i="29"/>
  <c r="AB50" i="29"/>
  <c r="V48" i="29"/>
  <c r="V47" i="29"/>
  <c r="Z40" i="29"/>
  <c r="V40" i="29"/>
  <c r="AA39" i="29"/>
  <c r="V39" i="29"/>
  <c r="AB35" i="29"/>
  <c r="AB41" i="29" s="1"/>
  <c r="AA35" i="29"/>
  <c r="AA41" i="29" s="1"/>
  <c r="Z35" i="29"/>
  <c r="Z41" i="29" s="1"/>
  <c r="Y35" i="29"/>
  <c r="Y41" i="29" s="1"/>
  <c r="X35" i="29"/>
  <c r="X41" i="29" s="1"/>
  <c r="W35" i="29"/>
  <c r="W41" i="29" s="1"/>
  <c r="V35" i="29"/>
  <c r="V41" i="29" s="1"/>
  <c r="AB34" i="29"/>
  <c r="AB40" i="29" s="1"/>
  <c r="AA34" i="29"/>
  <c r="AA40" i="29" s="1"/>
  <c r="Z34" i="29"/>
  <c r="Y34" i="29"/>
  <c r="Y40" i="29" s="1"/>
  <c r="X34" i="29"/>
  <c r="X40" i="29" s="1"/>
  <c r="W34" i="29"/>
  <c r="W40" i="29" s="1"/>
  <c r="V34" i="29"/>
  <c r="AB33" i="29"/>
  <c r="AB39" i="29" s="1"/>
  <c r="AA33" i="29"/>
  <c r="Z33" i="29"/>
  <c r="Z39" i="29" s="1"/>
  <c r="Y33" i="29"/>
  <c r="Y39" i="29" s="1"/>
  <c r="X33" i="29"/>
  <c r="X39" i="29" s="1"/>
  <c r="W33" i="29"/>
  <c r="W39" i="29" s="1"/>
  <c r="V33" i="29"/>
  <c r="Q21" i="29"/>
  <c r="P21" i="29"/>
  <c r="O21" i="29"/>
  <c r="N21" i="29"/>
  <c r="P20" i="29"/>
  <c r="O20" i="29"/>
  <c r="N20" i="29"/>
  <c r="M20" i="29"/>
  <c r="P19" i="29"/>
  <c r="O19" i="29"/>
  <c r="N19" i="29"/>
  <c r="M19" i="29"/>
  <c r="S14" i="29"/>
  <c r="R14" i="29"/>
  <c r="Q14" i="29"/>
  <c r="P14" i="29"/>
  <c r="O14" i="29"/>
  <c r="N14" i="29"/>
  <c r="M14" i="29"/>
  <c r="R13" i="29"/>
  <c r="Q13" i="29"/>
  <c r="P13" i="29"/>
  <c r="O13" i="29"/>
  <c r="N13" i="29"/>
  <c r="M13" i="29"/>
  <c r="S12" i="29"/>
  <c r="Q12" i="29"/>
  <c r="P12" i="29"/>
  <c r="O12" i="29"/>
  <c r="N12" i="29"/>
  <c r="N79" i="28"/>
  <c r="M79" i="28"/>
  <c r="N78" i="28"/>
  <c r="M78" i="28"/>
  <c r="N77" i="28"/>
  <c r="M77" i="28"/>
  <c r="N76" i="28"/>
  <c r="M76" i="28"/>
  <c r="N67" i="28"/>
  <c r="M67" i="28"/>
  <c r="N66" i="28"/>
  <c r="M66" i="28"/>
  <c r="N65" i="28"/>
  <c r="M65" i="28"/>
  <c r="N64" i="28"/>
  <c r="M64" i="28"/>
  <c r="N55" i="28"/>
  <c r="M55" i="28"/>
  <c r="N54" i="28"/>
  <c r="M54" i="28"/>
  <c r="N53" i="28"/>
  <c r="M53" i="28"/>
  <c r="N52" i="28"/>
  <c r="O52" i="28" s="1"/>
  <c r="W4" i="28" s="1"/>
  <c r="M52" i="28"/>
  <c r="N43" i="28"/>
  <c r="M43" i="28"/>
  <c r="N42" i="28"/>
  <c r="M42" i="28"/>
  <c r="N41" i="28"/>
  <c r="M41" i="28"/>
  <c r="N40" i="28"/>
  <c r="M40" i="28"/>
  <c r="N31" i="28"/>
  <c r="M31" i="28"/>
  <c r="N30" i="28"/>
  <c r="M30" i="28"/>
  <c r="N29" i="28"/>
  <c r="O29" i="28" s="1"/>
  <c r="U5" i="28" s="1"/>
  <c r="M29" i="28"/>
  <c r="N28" i="28"/>
  <c r="M28" i="28"/>
  <c r="N19" i="28"/>
  <c r="M19" i="28"/>
  <c r="N18" i="28"/>
  <c r="M18" i="28"/>
  <c r="N17" i="28"/>
  <c r="M17" i="28"/>
  <c r="N16" i="28"/>
  <c r="M16" i="28"/>
  <c r="N7" i="28"/>
  <c r="M7" i="28"/>
  <c r="N6" i="28"/>
  <c r="M6" i="28"/>
  <c r="N5" i="28"/>
  <c r="M5" i="28"/>
  <c r="N4" i="28"/>
  <c r="M4" i="28"/>
  <c r="N79" i="27"/>
  <c r="M79" i="27"/>
  <c r="N78" i="27"/>
  <c r="M78" i="27"/>
  <c r="N77" i="27"/>
  <c r="M77" i="27"/>
  <c r="N76" i="27"/>
  <c r="M76" i="27"/>
  <c r="N67" i="27"/>
  <c r="M67" i="27"/>
  <c r="N66" i="27"/>
  <c r="M66" i="27"/>
  <c r="N65" i="27"/>
  <c r="M65" i="27"/>
  <c r="N64" i="27"/>
  <c r="M64" i="27"/>
  <c r="N55" i="27"/>
  <c r="M55" i="27"/>
  <c r="N54" i="27"/>
  <c r="M54" i="27"/>
  <c r="N53" i="27"/>
  <c r="M53" i="27"/>
  <c r="N52" i="27"/>
  <c r="O52" i="27" s="1"/>
  <c r="W4" i="27" s="1"/>
  <c r="M52" i="27"/>
  <c r="N43" i="27"/>
  <c r="M43" i="27"/>
  <c r="N42" i="27"/>
  <c r="M42" i="27"/>
  <c r="N41" i="27"/>
  <c r="M41" i="27"/>
  <c r="N40" i="27"/>
  <c r="M40" i="27"/>
  <c r="N31" i="27"/>
  <c r="M31" i="27"/>
  <c r="N30" i="27"/>
  <c r="M30" i="27"/>
  <c r="N29" i="27"/>
  <c r="M29" i="27"/>
  <c r="N28" i="27"/>
  <c r="M28" i="27"/>
  <c r="N19" i="27"/>
  <c r="M19" i="27"/>
  <c r="N18" i="27"/>
  <c r="M18" i="27"/>
  <c r="O18" i="27" s="1"/>
  <c r="T6" i="27" s="1"/>
  <c r="N17" i="27"/>
  <c r="M17" i="27"/>
  <c r="N16" i="27"/>
  <c r="M16" i="27"/>
  <c r="N7" i="27"/>
  <c r="M7" i="27"/>
  <c r="N6" i="27"/>
  <c r="M6" i="27"/>
  <c r="N5" i="27"/>
  <c r="M5" i="27"/>
  <c r="N4" i="27"/>
  <c r="M4" i="27"/>
  <c r="Y5" i="5"/>
  <c r="Y6" i="5"/>
  <c r="Y7" i="5"/>
  <c r="Y4" i="5"/>
  <c r="X5" i="5"/>
  <c r="X6" i="5"/>
  <c r="X7" i="5"/>
  <c r="X4" i="5"/>
  <c r="W5" i="5"/>
  <c r="W6" i="5"/>
  <c r="W7" i="5"/>
  <c r="W4" i="5"/>
  <c r="U4" i="5"/>
  <c r="V4" i="5"/>
  <c r="V5" i="5"/>
  <c r="V6" i="5"/>
  <c r="V7" i="5"/>
  <c r="U5" i="5"/>
  <c r="U6" i="5"/>
  <c r="U7" i="5"/>
  <c r="T4" i="5"/>
  <c r="T5" i="5"/>
  <c r="T6" i="5"/>
  <c r="T7" i="5"/>
  <c r="S5" i="5"/>
  <c r="S6" i="5"/>
  <c r="S7" i="5"/>
  <c r="S4" i="5"/>
  <c r="O79" i="5"/>
  <c r="N79" i="5"/>
  <c r="M79" i="5"/>
  <c r="N78" i="5"/>
  <c r="O78" i="5" s="1"/>
  <c r="M78" i="5"/>
  <c r="O77" i="5"/>
  <c r="N77" i="5"/>
  <c r="M77" i="5"/>
  <c r="N76" i="5"/>
  <c r="O76" i="5" s="1"/>
  <c r="M76" i="5"/>
  <c r="N67" i="5"/>
  <c r="O67" i="5" s="1"/>
  <c r="M67" i="5"/>
  <c r="N66" i="5"/>
  <c r="O66" i="5" s="1"/>
  <c r="M66" i="5"/>
  <c r="N65" i="5"/>
  <c r="O65" i="5" s="1"/>
  <c r="M65" i="5"/>
  <c r="N64" i="5"/>
  <c r="O64" i="5" s="1"/>
  <c r="M64" i="5"/>
  <c r="M40" i="5"/>
  <c r="M41" i="5"/>
  <c r="M42" i="5"/>
  <c r="N42" i="5"/>
  <c r="O43" i="5"/>
  <c r="O31" i="5"/>
  <c r="O19" i="5"/>
  <c r="O18" i="5"/>
  <c r="O17" i="5"/>
  <c r="O16" i="5"/>
  <c r="O7" i="5"/>
  <c r="O6" i="5"/>
  <c r="O5" i="5"/>
  <c r="O4" i="5"/>
  <c r="O55" i="5"/>
  <c r="N55" i="5"/>
  <c r="M55" i="5"/>
  <c r="N54" i="5"/>
  <c r="O54" i="5" s="1"/>
  <c r="M54" i="5"/>
  <c r="N53" i="5"/>
  <c r="M53" i="5"/>
  <c r="O53" i="5" s="1"/>
  <c r="N52" i="5"/>
  <c r="O52" i="5" s="1"/>
  <c r="M52" i="5"/>
  <c r="N43" i="5"/>
  <c r="M43" i="5"/>
  <c r="O42" i="5"/>
  <c r="O41" i="5"/>
  <c r="N41" i="5"/>
  <c r="N40" i="5"/>
  <c r="O40" i="5" s="1"/>
  <c r="N31" i="5"/>
  <c r="M31" i="5"/>
  <c r="N30" i="5"/>
  <c r="O30" i="5" s="1"/>
  <c r="M30" i="5"/>
  <c r="N29" i="5"/>
  <c r="O29" i="5" s="1"/>
  <c r="M29" i="5"/>
  <c r="N28" i="5"/>
  <c r="O28" i="5" s="1"/>
  <c r="M28" i="5"/>
  <c r="N19" i="5"/>
  <c r="M19" i="5"/>
  <c r="N18" i="5"/>
  <c r="M18" i="5"/>
  <c r="N17" i="5"/>
  <c r="M17" i="5"/>
  <c r="N16" i="5"/>
  <c r="M16" i="5"/>
  <c r="M5" i="5"/>
  <c r="M6" i="5"/>
  <c r="M7" i="5"/>
  <c r="N5" i="5"/>
  <c r="N6" i="5"/>
  <c r="N7" i="5"/>
  <c r="N4" i="5"/>
  <c r="M4" i="5"/>
  <c r="M13" i="26"/>
  <c r="N12" i="26"/>
  <c r="W18" i="26" s="1"/>
  <c r="O12" i="26"/>
  <c r="P12" i="26"/>
  <c r="Q12" i="26"/>
  <c r="R12" i="26"/>
  <c r="S12" i="26"/>
  <c r="M12" i="26"/>
  <c r="O11" i="26"/>
  <c r="P11" i="26"/>
  <c r="Q11" i="26"/>
  <c r="R11" i="26"/>
  <c r="S11" i="26"/>
  <c r="M19" i="26"/>
  <c r="N18" i="26"/>
  <c r="O18" i="26"/>
  <c r="P18" i="26"/>
  <c r="Q18" i="26"/>
  <c r="R18" i="26"/>
  <c r="S18" i="26"/>
  <c r="M18" i="26"/>
  <c r="N17" i="26"/>
  <c r="O17" i="26"/>
  <c r="P17" i="26"/>
  <c r="Q17" i="26"/>
  <c r="R17" i="26"/>
  <c r="S17" i="26"/>
  <c r="N19" i="26"/>
  <c r="O19" i="26"/>
  <c r="P19" i="26"/>
  <c r="Q19" i="26"/>
  <c r="R19" i="26"/>
  <c r="S19" i="26"/>
  <c r="N13" i="26"/>
  <c r="O13" i="26"/>
  <c r="P13" i="26"/>
  <c r="Q13" i="26"/>
  <c r="R13" i="26"/>
  <c r="S13" i="26"/>
  <c r="V46" i="26"/>
  <c r="V45" i="26"/>
  <c r="V44" i="26"/>
  <c r="AB32" i="26"/>
  <c r="AB38" i="26" s="1"/>
  <c r="AA32" i="26"/>
  <c r="AA38" i="26" s="1"/>
  <c r="Z32" i="26"/>
  <c r="Z38" i="26" s="1"/>
  <c r="Y32" i="26"/>
  <c r="Y38" i="26" s="1"/>
  <c r="X32" i="26"/>
  <c r="X38" i="26" s="1"/>
  <c r="W32" i="26"/>
  <c r="W38" i="26" s="1"/>
  <c r="V32" i="26"/>
  <c r="V38" i="26" s="1"/>
  <c r="AB31" i="26"/>
  <c r="AB37" i="26" s="1"/>
  <c r="AA31" i="26"/>
  <c r="AA37" i="26" s="1"/>
  <c r="Z31" i="26"/>
  <c r="Z37" i="26" s="1"/>
  <c r="Y31" i="26"/>
  <c r="Y37" i="26" s="1"/>
  <c r="X31" i="26"/>
  <c r="X37" i="26" s="1"/>
  <c r="W31" i="26"/>
  <c r="W37" i="26" s="1"/>
  <c r="V31" i="26"/>
  <c r="V37" i="26" s="1"/>
  <c r="AB30" i="26"/>
  <c r="AB36" i="26" s="1"/>
  <c r="AA30" i="26"/>
  <c r="AA36" i="26" s="1"/>
  <c r="Z30" i="26"/>
  <c r="Z36" i="26" s="1"/>
  <c r="Y30" i="26"/>
  <c r="Y36" i="26" s="1"/>
  <c r="X30" i="26"/>
  <c r="X36" i="26" s="1"/>
  <c r="W30" i="26"/>
  <c r="W36" i="26" s="1"/>
  <c r="V30" i="26"/>
  <c r="V36" i="26" s="1"/>
  <c r="N70" i="25"/>
  <c r="M70" i="25"/>
  <c r="N69" i="25"/>
  <c r="M69" i="25"/>
  <c r="N68" i="25"/>
  <c r="M68" i="25"/>
  <c r="N60" i="25"/>
  <c r="M60" i="25"/>
  <c r="N59" i="25"/>
  <c r="M59" i="25"/>
  <c r="N58" i="25"/>
  <c r="M58" i="25"/>
  <c r="N50" i="25"/>
  <c r="M50" i="25"/>
  <c r="N49" i="25"/>
  <c r="M49" i="25"/>
  <c r="N48" i="25"/>
  <c r="M48" i="25"/>
  <c r="N40" i="25"/>
  <c r="M40" i="25"/>
  <c r="N39" i="25"/>
  <c r="M39" i="25"/>
  <c r="N38" i="25"/>
  <c r="M38" i="25"/>
  <c r="N30" i="25"/>
  <c r="M30" i="25"/>
  <c r="N29" i="25"/>
  <c r="M29" i="25"/>
  <c r="N28" i="25"/>
  <c r="M28" i="25"/>
  <c r="N20" i="25"/>
  <c r="M20" i="25"/>
  <c r="N19" i="25"/>
  <c r="M19" i="25"/>
  <c r="N18" i="25"/>
  <c r="M18" i="25"/>
  <c r="N10" i="25"/>
  <c r="M10" i="25"/>
  <c r="N9" i="25"/>
  <c r="M9" i="25"/>
  <c r="N8" i="25"/>
  <c r="M8" i="25"/>
  <c r="N70" i="24"/>
  <c r="M70" i="24"/>
  <c r="N69" i="24"/>
  <c r="M69" i="24"/>
  <c r="N68" i="24"/>
  <c r="M68" i="24"/>
  <c r="N60" i="24"/>
  <c r="M60" i="24"/>
  <c r="N59" i="24"/>
  <c r="M59" i="24"/>
  <c r="N58" i="24"/>
  <c r="M58" i="24"/>
  <c r="N50" i="24"/>
  <c r="M50" i="24"/>
  <c r="N49" i="24"/>
  <c r="M49" i="24"/>
  <c r="N48" i="24"/>
  <c r="M48" i="24"/>
  <c r="N40" i="24"/>
  <c r="M40" i="24"/>
  <c r="N39" i="24"/>
  <c r="M39" i="24"/>
  <c r="N38" i="24"/>
  <c r="M38" i="24"/>
  <c r="N30" i="24"/>
  <c r="M30" i="24"/>
  <c r="N29" i="24"/>
  <c r="M29" i="24"/>
  <c r="N28" i="24"/>
  <c r="M28" i="24"/>
  <c r="N20" i="24"/>
  <c r="M20" i="24"/>
  <c r="N19" i="24"/>
  <c r="M19" i="24"/>
  <c r="N18" i="24"/>
  <c r="M18" i="24"/>
  <c r="N10" i="24"/>
  <c r="M10" i="24"/>
  <c r="N9" i="24"/>
  <c r="M9" i="24"/>
  <c r="N8" i="24"/>
  <c r="M8" i="24"/>
  <c r="N39" i="4"/>
  <c r="N70" i="4"/>
  <c r="M70" i="4"/>
  <c r="N69" i="4"/>
  <c r="M69" i="4"/>
  <c r="N68" i="4"/>
  <c r="M68" i="4"/>
  <c r="N60" i="4"/>
  <c r="M60" i="4"/>
  <c r="N59" i="4"/>
  <c r="M59" i="4"/>
  <c r="N58" i="4"/>
  <c r="M58" i="4"/>
  <c r="N50" i="4"/>
  <c r="M50" i="4"/>
  <c r="N49" i="4"/>
  <c r="M49" i="4"/>
  <c r="N48" i="4"/>
  <c r="M48" i="4"/>
  <c r="N40" i="4"/>
  <c r="M40" i="4"/>
  <c r="M39" i="4"/>
  <c r="N38" i="4"/>
  <c r="M38" i="4"/>
  <c r="N30" i="4"/>
  <c r="M30" i="4"/>
  <c r="N29" i="4"/>
  <c r="M29" i="4"/>
  <c r="N28" i="4"/>
  <c r="M28" i="4"/>
  <c r="N20" i="4"/>
  <c r="M20" i="4"/>
  <c r="N19" i="4"/>
  <c r="M19" i="4"/>
  <c r="M9" i="4"/>
  <c r="M10" i="4"/>
  <c r="N9" i="4"/>
  <c r="N10" i="4"/>
  <c r="N8" i="4"/>
  <c r="M8" i="4"/>
  <c r="AC41" i="29" l="1"/>
  <c r="AB49" i="29"/>
  <c r="O69" i="4"/>
  <c r="Y9" i="4" s="1"/>
  <c r="O8" i="4"/>
  <c r="S8" i="4" s="1"/>
  <c r="Z19" i="26"/>
  <c r="O59" i="4"/>
  <c r="X9" i="4" s="1"/>
  <c r="O39" i="4"/>
  <c r="V9" i="4" s="1"/>
  <c r="O30" i="4"/>
  <c r="U10" i="4" s="1"/>
  <c r="O10" i="4"/>
  <c r="S10" i="4" s="1"/>
  <c r="O68" i="4"/>
  <c r="Y8" i="4" s="1"/>
  <c r="O70" i="4"/>
  <c r="Y10" i="4" s="1"/>
  <c r="O58" i="4"/>
  <c r="X8" i="4" s="1"/>
  <c r="O60" i="4"/>
  <c r="X10" i="4" s="1"/>
  <c r="O49" i="4"/>
  <c r="W9" i="4" s="1"/>
  <c r="O50" i="4"/>
  <c r="W10" i="4" s="1"/>
  <c r="O48" i="4"/>
  <c r="W8" i="4" s="1"/>
  <c r="O40" i="4"/>
  <c r="V10" i="4" s="1"/>
  <c r="O38" i="4"/>
  <c r="V8" i="4" s="1"/>
  <c r="O20" i="4"/>
  <c r="T10" i="4" s="1"/>
  <c r="O9" i="4"/>
  <c r="S9" i="4" s="1"/>
  <c r="O29" i="4"/>
  <c r="U9" i="4" s="1"/>
  <c r="O28" i="4"/>
  <c r="U8" i="4" s="1"/>
  <c r="T8" i="4"/>
  <c r="O19" i="4"/>
  <c r="T9" i="4" s="1"/>
  <c r="V19" i="29"/>
  <c r="V22" i="29"/>
  <c r="AB22" i="29"/>
  <c r="AA22" i="29"/>
  <c r="Z22" i="29"/>
  <c r="Y22" i="29"/>
  <c r="X22" i="29"/>
  <c r="V20" i="29"/>
  <c r="R12" i="29"/>
  <c r="AA19" i="29" s="1"/>
  <c r="S13" i="29"/>
  <c r="AB20" i="29" s="1"/>
  <c r="AB19" i="29"/>
  <c r="X21" i="29"/>
  <c r="W19" i="29"/>
  <c r="X20" i="29"/>
  <c r="X19" i="29"/>
  <c r="Y20" i="29"/>
  <c r="V21" i="29"/>
  <c r="Y19" i="29"/>
  <c r="Z20" i="29"/>
  <c r="AA21" i="29"/>
  <c r="Z19" i="29"/>
  <c r="AA20" i="29"/>
  <c r="AB21" i="29"/>
  <c r="Z21" i="29"/>
  <c r="AC40" i="29"/>
  <c r="AC39" i="29"/>
  <c r="W21" i="29"/>
  <c r="W20" i="29"/>
  <c r="Y21" i="29"/>
  <c r="AB48" i="29"/>
  <c r="O41" i="28"/>
  <c r="V5" i="28" s="1"/>
  <c r="O17" i="28"/>
  <c r="T5" i="28" s="1"/>
  <c r="O79" i="28"/>
  <c r="Y7" i="28" s="1"/>
  <c r="O64" i="28"/>
  <c r="X4" i="28" s="1"/>
  <c r="O53" i="28"/>
  <c r="W5" i="28" s="1"/>
  <c r="O30" i="28"/>
  <c r="U6" i="28" s="1"/>
  <c r="O18" i="28"/>
  <c r="T6" i="28" s="1"/>
  <c r="O7" i="28"/>
  <c r="S7" i="28" s="1"/>
  <c r="O6" i="28"/>
  <c r="S6" i="28" s="1"/>
  <c r="O77" i="28"/>
  <c r="Y5" i="28" s="1"/>
  <c r="O78" i="28"/>
  <c r="Y6" i="28" s="1"/>
  <c r="O76" i="28"/>
  <c r="Y4" i="28" s="1"/>
  <c r="O65" i="28"/>
  <c r="X5" i="28" s="1"/>
  <c r="O66" i="28"/>
  <c r="X6" i="28" s="1"/>
  <c r="O67" i="28"/>
  <c r="X7" i="28" s="1"/>
  <c r="O54" i="28"/>
  <c r="W6" i="28" s="1"/>
  <c r="O55" i="28"/>
  <c r="W7" i="28" s="1"/>
  <c r="O42" i="28"/>
  <c r="V6" i="28" s="1"/>
  <c r="O43" i="28"/>
  <c r="V7" i="28" s="1"/>
  <c r="O40" i="28"/>
  <c r="V4" i="28" s="1"/>
  <c r="O28" i="28"/>
  <c r="U4" i="28" s="1"/>
  <c r="O31" i="28"/>
  <c r="U7" i="28" s="1"/>
  <c r="O19" i="28"/>
  <c r="T7" i="28" s="1"/>
  <c r="O16" i="28"/>
  <c r="T4" i="28" s="1"/>
  <c r="O5" i="28"/>
  <c r="S5" i="28" s="1"/>
  <c r="O4" i="28"/>
  <c r="S4" i="28" s="1"/>
  <c r="O65" i="27"/>
  <c r="X5" i="27" s="1"/>
  <c r="O67" i="27"/>
  <c r="X7" i="27" s="1"/>
  <c r="O40" i="27"/>
  <c r="V4" i="27" s="1"/>
  <c r="O19" i="27"/>
  <c r="T7" i="27" s="1"/>
  <c r="O4" i="27"/>
  <c r="S4" i="27" s="1"/>
  <c r="O79" i="27"/>
  <c r="Y7" i="27" s="1"/>
  <c r="O55" i="27"/>
  <c r="W7" i="27" s="1"/>
  <c r="O43" i="27"/>
  <c r="V7" i="27" s="1"/>
  <c r="O29" i="27"/>
  <c r="U5" i="27" s="1"/>
  <c r="O76" i="27"/>
  <c r="Y4" i="27" s="1"/>
  <c r="O77" i="27"/>
  <c r="Y5" i="27" s="1"/>
  <c r="O78" i="27"/>
  <c r="Y6" i="27" s="1"/>
  <c r="O66" i="27"/>
  <c r="X6" i="27" s="1"/>
  <c r="O64" i="27"/>
  <c r="X4" i="27" s="1"/>
  <c r="O54" i="27"/>
  <c r="W6" i="27" s="1"/>
  <c r="O53" i="27"/>
  <c r="W5" i="27" s="1"/>
  <c r="O41" i="27"/>
  <c r="V5" i="27" s="1"/>
  <c r="O42" i="27"/>
  <c r="V6" i="27" s="1"/>
  <c r="O31" i="27"/>
  <c r="U7" i="27" s="1"/>
  <c r="O28" i="27"/>
  <c r="U4" i="27" s="1"/>
  <c r="O30" i="27"/>
  <c r="U6" i="27" s="1"/>
  <c r="O16" i="27"/>
  <c r="T4" i="27" s="1"/>
  <c r="O17" i="27"/>
  <c r="T5" i="27" s="1"/>
  <c r="O7" i="27"/>
  <c r="S7" i="27" s="1"/>
  <c r="O5" i="27"/>
  <c r="S5" i="27" s="1"/>
  <c r="O6" i="27"/>
  <c r="S6" i="27" s="1"/>
  <c r="X18" i="26"/>
  <c r="Y18" i="26"/>
  <c r="Z18" i="26"/>
  <c r="V18" i="26"/>
  <c r="AA18" i="26"/>
  <c r="W17" i="26"/>
  <c r="V17" i="26"/>
  <c r="AB47" i="26"/>
  <c r="AB18" i="26"/>
  <c r="W19" i="26"/>
  <c r="AC36" i="26"/>
  <c r="AB45" i="26"/>
  <c r="AB46" i="26"/>
  <c r="AB17" i="26"/>
  <c r="X19" i="26"/>
  <c r="Y19" i="26"/>
  <c r="Y17" i="26"/>
  <c r="AA17" i="26"/>
  <c r="AC38" i="26"/>
  <c r="AC37" i="26"/>
  <c r="AB19" i="26"/>
  <c r="Z17" i="26"/>
  <c r="V19" i="26"/>
  <c r="X17" i="26"/>
  <c r="AA19" i="26"/>
  <c r="O48" i="25"/>
  <c r="W8" i="25" s="1"/>
  <c r="O39" i="25"/>
  <c r="V9" i="25" s="1"/>
  <c r="O28" i="25"/>
  <c r="U8" i="25" s="1"/>
  <c r="O70" i="25"/>
  <c r="Y10" i="25" s="1"/>
  <c r="O60" i="25"/>
  <c r="X10" i="25" s="1"/>
  <c r="O49" i="25"/>
  <c r="W9" i="25" s="1"/>
  <c r="O10" i="25"/>
  <c r="S10" i="25" s="1"/>
  <c r="O68" i="25"/>
  <c r="Y8" i="25" s="1"/>
  <c r="O69" i="25"/>
  <c r="Y9" i="25" s="1"/>
  <c r="O58" i="25"/>
  <c r="X8" i="25" s="1"/>
  <c r="O59" i="25"/>
  <c r="X9" i="25" s="1"/>
  <c r="O50" i="25"/>
  <c r="W10" i="25" s="1"/>
  <c r="O38" i="25"/>
  <c r="V8" i="25" s="1"/>
  <c r="O40" i="25"/>
  <c r="V10" i="25" s="1"/>
  <c r="O29" i="25"/>
  <c r="U9" i="25" s="1"/>
  <c r="O30" i="25"/>
  <c r="U10" i="25" s="1"/>
  <c r="O18" i="25"/>
  <c r="T8" i="25" s="1"/>
  <c r="O19" i="25"/>
  <c r="T9" i="25" s="1"/>
  <c r="O20" i="25"/>
  <c r="T10" i="25" s="1"/>
  <c r="O9" i="25"/>
  <c r="S9" i="25" s="1"/>
  <c r="O8" i="25"/>
  <c r="O38" i="24"/>
  <c r="V8" i="24" s="1"/>
  <c r="O69" i="24"/>
  <c r="Y9" i="24" s="1"/>
  <c r="O68" i="24"/>
  <c r="Y8" i="24" s="1"/>
  <c r="O70" i="24"/>
  <c r="Y10" i="24" s="1"/>
  <c r="O58" i="24"/>
  <c r="X8" i="24" s="1"/>
  <c r="O60" i="24"/>
  <c r="X10" i="24" s="1"/>
  <c r="O59" i="24"/>
  <c r="X9" i="24" s="1"/>
  <c r="O49" i="24"/>
  <c r="W9" i="24" s="1"/>
  <c r="O50" i="24"/>
  <c r="W10" i="24" s="1"/>
  <c r="O48" i="24"/>
  <c r="W8" i="24" s="1"/>
  <c r="O40" i="24"/>
  <c r="V10" i="24" s="1"/>
  <c r="O39" i="24"/>
  <c r="V9" i="24" s="1"/>
  <c r="O29" i="24"/>
  <c r="U9" i="24" s="1"/>
  <c r="O28" i="24"/>
  <c r="U8" i="24" s="1"/>
  <c r="O30" i="24"/>
  <c r="U10" i="24" s="1"/>
  <c r="O18" i="24"/>
  <c r="T8" i="24" s="1"/>
  <c r="O19" i="24"/>
  <c r="T9" i="24" s="1"/>
  <c r="O20" i="24"/>
  <c r="T10" i="24" s="1"/>
  <c r="O9" i="24"/>
  <c r="S9" i="24" s="1"/>
  <c r="O10" i="24"/>
  <c r="S10" i="24" s="1"/>
  <c r="O8" i="24"/>
  <c r="S8" i="24" s="1"/>
  <c r="N18" i="23"/>
  <c r="N17" i="23"/>
  <c r="N118" i="23"/>
  <c r="M118" i="23"/>
  <c r="N117" i="23"/>
  <c r="M117" i="23"/>
  <c r="N116" i="23"/>
  <c r="M116" i="23"/>
  <c r="N115" i="23"/>
  <c r="M115" i="23"/>
  <c r="N114" i="23"/>
  <c r="M114" i="23"/>
  <c r="N113" i="23"/>
  <c r="M113" i="23"/>
  <c r="N102" i="23"/>
  <c r="M102" i="23"/>
  <c r="N101" i="23"/>
  <c r="M101" i="23"/>
  <c r="N100" i="23"/>
  <c r="M100" i="23"/>
  <c r="N99" i="23"/>
  <c r="M99" i="23"/>
  <c r="N98" i="23"/>
  <c r="M98" i="23"/>
  <c r="N97" i="23"/>
  <c r="M97" i="23"/>
  <c r="N86" i="23"/>
  <c r="M86" i="23"/>
  <c r="N85" i="23"/>
  <c r="M85" i="23"/>
  <c r="N84" i="23"/>
  <c r="M84" i="23"/>
  <c r="N83" i="23"/>
  <c r="M83" i="23"/>
  <c r="N82" i="23"/>
  <c r="M82" i="23"/>
  <c r="N81" i="23"/>
  <c r="M81" i="23"/>
  <c r="N70" i="23"/>
  <c r="M70" i="23"/>
  <c r="N69" i="23"/>
  <c r="M69" i="23"/>
  <c r="N68" i="23"/>
  <c r="M68" i="23"/>
  <c r="N67" i="23"/>
  <c r="M67" i="23"/>
  <c r="N66" i="23"/>
  <c r="M66" i="23"/>
  <c r="N65" i="23"/>
  <c r="M65" i="23"/>
  <c r="N54" i="23"/>
  <c r="M54" i="23"/>
  <c r="N53" i="23"/>
  <c r="M53" i="23"/>
  <c r="N52" i="23"/>
  <c r="M52" i="23"/>
  <c r="N51" i="23"/>
  <c r="M51" i="23"/>
  <c r="N50" i="23"/>
  <c r="M50" i="23"/>
  <c r="N49" i="23"/>
  <c r="M49" i="23"/>
  <c r="N38" i="23"/>
  <c r="M38" i="23"/>
  <c r="N37" i="23"/>
  <c r="M37" i="23"/>
  <c r="N36" i="23"/>
  <c r="M36" i="23"/>
  <c r="N35" i="23"/>
  <c r="M35" i="23"/>
  <c r="N34" i="23"/>
  <c r="M34" i="23"/>
  <c r="N33" i="23"/>
  <c r="M33" i="23"/>
  <c r="N22" i="23"/>
  <c r="M22" i="23"/>
  <c r="N21" i="23"/>
  <c r="M21" i="23"/>
  <c r="N20" i="23"/>
  <c r="M20" i="23"/>
  <c r="N19" i="23"/>
  <c r="M19" i="23"/>
  <c r="M18" i="23"/>
  <c r="M17" i="23"/>
  <c r="O84" i="23" l="1"/>
  <c r="W20" i="23" s="1"/>
  <c r="O116" i="23"/>
  <c r="Y20" i="23" s="1"/>
  <c r="O69" i="23"/>
  <c r="V21" i="23" s="1"/>
  <c r="O117" i="23"/>
  <c r="Y21" i="23" s="1"/>
  <c r="O113" i="23"/>
  <c r="Y17" i="23" s="1"/>
  <c r="O97" i="23"/>
  <c r="X17" i="23" s="1"/>
  <c r="O101" i="23"/>
  <c r="X21" i="23" s="1"/>
  <c r="O100" i="23"/>
  <c r="X20" i="23" s="1"/>
  <c r="O51" i="23"/>
  <c r="U19" i="23" s="1"/>
  <c r="O52" i="23"/>
  <c r="U20" i="23" s="1"/>
  <c r="O67" i="23"/>
  <c r="V19" i="23" s="1"/>
  <c r="O36" i="23"/>
  <c r="T20" i="23" s="1"/>
  <c r="O20" i="23"/>
  <c r="S20" i="23" s="1"/>
  <c r="O114" i="23"/>
  <c r="Y18" i="23" s="1"/>
  <c r="O83" i="23"/>
  <c r="W19" i="23" s="1"/>
  <c r="O54" i="23"/>
  <c r="U22" i="23" s="1"/>
  <c r="O38" i="23"/>
  <c r="T22" i="23" s="1"/>
  <c r="O37" i="23"/>
  <c r="T21" i="23" s="1"/>
  <c r="O22" i="23"/>
  <c r="S22" i="23" s="1"/>
  <c r="O19" i="23"/>
  <c r="S19" i="23" s="1"/>
  <c r="O115" i="23"/>
  <c r="Y19" i="23" s="1"/>
  <c r="O118" i="23"/>
  <c r="Y22" i="23" s="1"/>
  <c r="O99" i="23"/>
  <c r="X19" i="23" s="1"/>
  <c r="O102" i="23"/>
  <c r="X22" i="23" s="1"/>
  <c r="O98" i="23"/>
  <c r="X18" i="23" s="1"/>
  <c r="O85" i="23"/>
  <c r="W21" i="23" s="1"/>
  <c r="O81" i="23"/>
  <c r="W17" i="23" s="1"/>
  <c r="O82" i="23"/>
  <c r="W18" i="23" s="1"/>
  <c r="O86" i="23"/>
  <c r="W22" i="23" s="1"/>
  <c r="O68" i="23"/>
  <c r="V20" i="23" s="1"/>
  <c r="O70" i="23"/>
  <c r="V22" i="23" s="1"/>
  <c r="O65" i="23"/>
  <c r="V17" i="23" s="1"/>
  <c r="O66" i="23"/>
  <c r="V18" i="23" s="1"/>
  <c r="O53" i="23"/>
  <c r="U21" i="23" s="1"/>
  <c r="O49" i="23"/>
  <c r="U17" i="23" s="1"/>
  <c r="O50" i="23"/>
  <c r="U18" i="23" s="1"/>
  <c r="O33" i="23"/>
  <c r="T17" i="23" s="1"/>
  <c r="O35" i="23"/>
  <c r="T19" i="23" s="1"/>
  <c r="O34" i="23"/>
  <c r="T18" i="23" s="1"/>
  <c r="O17" i="23"/>
  <c r="S17" i="23" s="1"/>
  <c r="O18" i="23"/>
  <c r="S18" i="23" s="1"/>
  <c r="O21" i="23"/>
  <c r="S21" i="23" s="1"/>
  <c r="W32" i="18" l="1"/>
  <c r="W39" i="18"/>
  <c r="W37" i="18" l="1"/>
  <c r="W36" i="18"/>
  <c r="W35" i="18"/>
  <c r="W33" i="18"/>
  <c r="W34" i="18"/>
  <c r="N157" i="20"/>
  <c r="M157" i="20"/>
  <c r="N156" i="20"/>
  <c r="M156" i="20"/>
  <c r="N155" i="20"/>
  <c r="M155" i="20"/>
  <c r="N154" i="20"/>
  <c r="M154" i="20"/>
  <c r="N153" i="20"/>
  <c r="M153" i="20"/>
  <c r="N152" i="20"/>
  <c r="M152" i="20"/>
  <c r="N151" i="20"/>
  <c r="M151" i="20"/>
  <c r="N150" i="20"/>
  <c r="M150" i="20"/>
  <c r="N149" i="20"/>
  <c r="M149" i="20"/>
  <c r="N135" i="20"/>
  <c r="M135" i="20"/>
  <c r="N134" i="20"/>
  <c r="M134" i="20"/>
  <c r="N133" i="20"/>
  <c r="M133" i="20"/>
  <c r="N132" i="20"/>
  <c r="M132" i="20"/>
  <c r="N131" i="20"/>
  <c r="M131" i="20"/>
  <c r="N130" i="20"/>
  <c r="M130" i="20"/>
  <c r="N129" i="20"/>
  <c r="M129" i="20"/>
  <c r="N128" i="20"/>
  <c r="M128" i="20"/>
  <c r="N127" i="20"/>
  <c r="M127" i="20"/>
  <c r="N113" i="20"/>
  <c r="M113" i="20"/>
  <c r="N112" i="20"/>
  <c r="M112" i="20"/>
  <c r="N111" i="20"/>
  <c r="M111" i="20"/>
  <c r="N110" i="20"/>
  <c r="M110" i="20"/>
  <c r="N109" i="20"/>
  <c r="M109" i="20"/>
  <c r="N108" i="20"/>
  <c r="M108" i="20"/>
  <c r="N107" i="20"/>
  <c r="M107" i="20"/>
  <c r="N106" i="20"/>
  <c r="M106" i="20"/>
  <c r="N105" i="20"/>
  <c r="M105" i="20"/>
  <c r="N91" i="20"/>
  <c r="M91" i="20"/>
  <c r="N90" i="20"/>
  <c r="M90" i="20"/>
  <c r="N89" i="20"/>
  <c r="M89" i="20"/>
  <c r="N88" i="20"/>
  <c r="M88" i="20"/>
  <c r="N87" i="20"/>
  <c r="M87" i="20"/>
  <c r="N86" i="20"/>
  <c r="M86" i="20"/>
  <c r="N85" i="20"/>
  <c r="M85" i="20"/>
  <c r="N84" i="20"/>
  <c r="M84" i="20"/>
  <c r="N83" i="20"/>
  <c r="M83" i="20"/>
  <c r="N69" i="20"/>
  <c r="M69" i="20"/>
  <c r="N68" i="20"/>
  <c r="M68" i="20"/>
  <c r="N67" i="20"/>
  <c r="M67" i="20"/>
  <c r="N66" i="20"/>
  <c r="M66" i="20"/>
  <c r="N65" i="20"/>
  <c r="M65" i="20"/>
  <c r="N64" i="20"/>
  <c r="M64" i="20"/>
  <c r="N63" i="20"/>
  <c r="M63" i="20"/>
  <c r="N62" i="20"/>
  <c r="M62" i="20"/>
  <c r="N61" i="20"/>
  <c r="M61" i="20"/>
  <c r="N47" i="20"/>
  <c r="M47" i="20"/>
  <c r="N46" i="20"/>
  <c r="M46" i="20"/>
  <c r="N45" i="20"/>
  <c r="M45" i="20"/>
  <c r="N44" i="20"/>
  <c r="M44" i="20"/>
  <c r="N43" i="20"/>
  <c r="M43" i="20"/>
  <c r="N42" i="20"/>
  <c r="M42" i="20"/>
  <c r="N41" i="20"/>
  <c r="M41" i="20"/>
  <c r="N40" i="20"/>
  <c r="M40" i="20"/>
  <c r="N39" i="20"/>
  <c r="M39" i="20"/>
  <c r="N25" i="20"/>
  <c r="M25" i="20"/>
  <c r="N24" i="20"/>
  <c r="M24" i="20"/>
  <c r="N23" i="20"/>
  <c r="M23" i="20"/>
  <c r="N22" i="20"/>
  <c r="M22" i="20"/>
  <c r="N21" i="20"/>
  <c r="M21" i="20"/>
  <c r="N20" i="20"/>
  <c r="M20" i="20"/>
  <c r="N19" i="20"/>
  <c r="M19" i="20"/>
  <c r="N18" i="20"/>
  <c r="M18" i="20"/>
  <c r="N17" i="20"/>
  <c r="M17" i="20"/>
  <c r="O109" i="20" l="1"/>
  <c r="W21" i="20" s="1"/>
  <c r="O156" i="20"/>
  <c r="Y24" i="20" s="1"/>
  <c r="O157" i="20"/>
  <c r="Y25" i="20" s="1"/>
  <c r="O130" i="20"/>
  <c r="X20" i="20" s="1"/>
  <c r="O133" i="20"/>
  <c r="X23" i="20" s="1"/>
  <c r="O112" i="20"/>
  <c r="W24" i="20" s="1"/>
  <c r="O107" i="20"/>
  <c r="W19" i="20" s="1"/>
  <c r="O83" i="20"/>
  <c r="V17" i="20" s="1"/>
  <c r="O88" i="20"/>
  <c r="V22" i="20" s="1"/>
  <c r="O89" i="20"/>
  <c r="V23" i="20" s="1"/>
  <c r="O86" i="20"/>
  <c r="V20" i="20" s="1"/>
  <c r="O62" i="20"/>
  <c r="U18" i="20" s="1"/>
  <c r="O47" i="20"/>
  <c r="T25" i="20" s="1"/>
  <c r="O45" i="20"/>
  <c r="T23" i="20" s="1"/>
  <c r="O21" i="20"/>
  <c r="S21" i="20" s="1"/>
  <c r="O17" i="20"/>
  <c r="S17" i="20" s="1"/>
  <c r="O20" i="20"/>
  <c r="S20" i="20" s="1"/>
  <c r="O155" i="20"/>
  <c r="Y23" i="20" s="1"/>
  <c r="O154" i="20"/>
  <c r="Y22" i="20" s="1"/>
  <c r="O151" i="20"/>
  <c r="Y19" i="20" s="1"/>
  <c r="O150" i="20"/>
  <c r="Y18" i="20" s="1"/>
  <c r="O149" i="20"/>
  <c r="Y17" i="20" s="1"/>
  <c r="O152" i="20"/>
  <c r="Y20" i="20" s="1"/>
  <c r="O153" i="20"/>
  <c r="Y21" i="20" s="1"/>
  <c r="O131" i="20"/>
  <c r="X21" i="20" s="1"/>
  <c r="O128" i="20"/>
  <c r="X18" i="20" s="1"/>
  <c r="O135" i="20"/>
  <c r="X25" i="20" s="1"/>
  <c r="O132" i="20"/>
  <c r="X22" i="20" s="1"/>
  <c r="O134" i="20"/>
  <c r="X24" i="20" s="1"/>
  <c r="O129" i="20"/>
  <c r="X19" i="20" s="1"/>
  <c r="O127" i="20"/>
  <c r="X17" i="20" s="1"/>
  <c r="O108" i="20"/>
  <c r="W20" i="20" s="1"/>
  <c r="O113" i="20"/>
  <c r="W25" i="20" s="1"/>
  <c r="O106" i="20"/>
  <c r="W18" i="20" s="1"/>
  <c r="O110" i="20"/>
  <c r="W22" i="20" s="1"/>
  <c r="O111" i="20"/>
  <c r="W23" i="20" s="1"/>
  <c r="O105" i="20"/>
  <c r="W17" i="20" s="1"/>
  <c r="O91" i="20"/>
  <c r="V25" i="20" s="1"/>
  <c r="O87" i="20"/>
  <c r="V21" i="20" s="1"/>
  <c r="O84" i="20"/>
  <c r="V18" i="20" s="1"/>
  <c r="O90" i="20"/>
  <c r="V24" i="20" s="1"/>
  <c r="O85" i="20"/>
  <c r="V19" i="20" s="1"/>
  <c r="O67" i="20"/>
  <c r="U23" i="20" s="1"/>
  <c r="O69" i="20"/>
  <c r="U25" i="20" s="1"/>
  <c r="O61" i="20"/>
  <c r="U17" i="20" s="1"/>
  <c r="O64" i="20"/>
  <c r="U20" i="20" s="1"/>
  <c r="O68" i="20"/>
  <c r="U24" i="20" s="1"/>
  <c r="O65" i="20"/>
  <c r="U21" i="20" s="1"/>
  <c r="O63" i="20"/>
  <c r="U19" i="20" s="1"/>
  <c r="O66" i="20"/>
  <c r="U22" i="20" s="1"/>
  <c r="O46" i="20"/>
  <c r="T24" i="20" s="1"/>
  <c r="O40" i="20"/>
  <c r="T18" i="20" s="1"/>
  <c r="O41" i="20"/>
  <c r="T19" i="20" s="1"/>
  <c r="O42" i="20"/>
  <c r="T20" i="20" s="1"/>
  <c r="O39" i="20"/>
  <c r="T17" i="20" s="1"/>
  <c r="O43" i="20"/>
  <c r="T21" i="20" s="1"/>
  <c r="O44" i="20"/>
  <c r="T22" i="20" s="1"/>
  <c r="O25" i="20"/>
  <c r="S25" i="20" s="1"/>
  <c r="O19" i="20"/>
  <c r="S19" i="20" s="1"/>
  <c r="O24" i="20"/>
  <c r="S24" i="20" s="1"/>
  <c r="O18" i="20"/>
  <c r="S18" i="20" s="1"/>
  <c r="O22" i="20"/>
  <c r="S22" i="20" s="1"/>
  <c r="O23" i="20"/>
  <c r="S23" i="20" s="1"/>
  <c r="V68" i="18"/>
  <c r="W51" i="18"/>
  <c r="X51" i="18"/>
  <c r="Y51" i="18"/>
  <c r="Z51" i="18"/>
  <c r="AA51" i="18"/>
  <c r="AB51" i="18"/>
  <c r="V51" i="18"/>
  <c r="V50" i="18"/>
  <c r="V66" i="18"/>
  <c r="W49" i="18"/>
  <c r="X49" i="18"/>
  <c r="Y49" i="18"/>
  <c r="Z49" i="18"/>
  <c r="AA49" i="18"/>
  <c r="AB49" i="18"/>
  <c r="V49" i="18"/>
  <c r="Z58" i="18"/>
  <c r="Y18" i="13"/>
  <c r="Y19" i="13"/>
  <c r="Y20" i="13"/>
  <c r="Y21" i="13"/>
  <c r="Y22" i="13"/>
  <c r="Y23" i="13"/>
  <c r="Y24" i="13"/>
  <c r="Y25" i="13"/>
  <c r="X18" i="13"/>
  <c r="X19" i="13"/>
  <c r="X20" i="13"/>
  <c r="X21" i="13"/>
  <c r="X22" i="13"/>
  <c r="X23" i="13"/>
  <c r="X24" i="13"/>
  <c r="X25" i="13"/>
  <c r="W18" i="13"/>
  <c r="W19" i="13"/>
  <c r="W20" i="13"/>
  <c r="W21" i="13"/>
  <c r="W22" i="13"/>
  <c r="W23" i="13"/>
  <c r="W24" i="13"/>
  <c r="W25" i="13"/>
  <c r="V18" i="13"/>
  <c r="V19" i="13"/>
  <c r="V20" i="13"/>
  <c r="V21" i="13"/>
  <c r="V22" i="13"/>
  <c r="V23" i="13"/>
  <c r="V24" i="13"/>
  <c r="V25" i="13"/>
  <c r="U18" i="13"/>
  <c r="U19" i="13"/>
  <c r="U20" i="13"/>
  <c r="U21" i="13"/>
  <c r="U22" i="13"/>
  <c r="U23" i="13"/>
  <c r="U24" i="13"/>
  <c r="U25" i="13"/>
  <c r="T18" i="13"/>
  <c r="T19" i="13"/>
  <c r="T20" i="13"/>
  <c r="T21" i="13"/>
  <c r="T22" i="13"/>
  <c r="T23" i="13"/>
  <c r="T24" i="13"/>
  <c r="T25" i="13"/>
  <c r="S18" i="13"/>
  <c r="S19" i="13"/>
  <c r="S20" i="13"/>
  <c r="S21" i="13"/>
  <c r="S22" i="13"/>
  <c r="S23" i="13"/>
  <c r="S24" i="13"/>
  <c r="S25" i="13"/>
  <c r="N157" i="13"/>
  <c r="O157" i="13" s="1"/>
  <c r="M157" i="13"/>
  <c r="N156" i="13"/>
  <c r="O156" i="13" s="1"/>
  <c r="M156" i="13"/>
  <c r="N155" i="13"/>
  <c r="O155" i="13" s="1"/>
  <c r="M155" i="13"/>
  <c r="N154" i="13"/>
  <c r="M154" i="13"/>
  <c r="N153" i="13"/>
  <c r="O153" i="13" s="1"/>
  <c r="M153" i="13"/>
  <c r="N152" i="13"/>
  <c r="O152" i="13" s="1"/>
  <c r="M152" i="13"/>
  <c r="N151" i="13"/>
  <c r="O151" i="13" s="1"/>
  <c r="M151" i="13"/>
  <c r="N150" i="13"/>
  <c r="M150" i="13"/>
  <c r="N149" i="13"/>
  <c r="O149" i="13" s="1"/>
  <c r="M149" i="13"/>
  <c r="N135" i="13"/>
  <c r="O135" i="13" s="1"/>
  <c r="M135" i="13"/>
  <c r="N134" i="13"/>
  <c r="O134" i="13" s="1"/>
  <c r="M134" i="13"/>
  <c r="N133" i="13"/>
  <c r="O133" i="13" s="1"/>
  <c r="M133" i="13"/>
  <c r="N132" i="13"/>
  <c r="O132" i="13" s="1"/>
  <c r="M132" i="13"/>
  <c r="N131" i="13"/>
  <c r="O131" i="13" s="1"/>
  <c r="M131" i="13"/>
  <c r="N130" i="13"/>
  <c r="O130" i="13" s="1"/>
  <c r="M130" i="13"/>
  <c r="N129" i="13"/>
  <c r="O129" i="13" s="1"/>
  <c r="M129" i="13"/>
  <c r="N128" i="13"/>
  <c r="M128" i="13"/>
  <c r="N127" i="13"/>
  <c r="O127" i="13" s="1"/>
  <c r="M127" i="13"/>
  <c r="N113" i="13"/>
  <c r="O113" i="13" s="1"/>
  <c r="M113" i="13"/>
  <c r="N112" i="13"/>
  <c r="O112" i="13" s="1"/>
  <c r="M112" i="13"/>
  <c r="N111" i="13"/>
  <c r="O111" i="13" s="1"/>
  <c r="M111" i="13"/>
  <c r="N110" i="13"/>
  <c r="O110" i="13" s="1"/>
  <c r="M110" i="13"/>
  <c r="N109" i="13"/>
  <c r="O109" i="13" s="1"/>
  <c r="M109" i="13"/>
  <c r="N108" i="13"/>
  <c r="O108" i="13" s="1"/>
  <c r="M108" i="13"/>
  <c r="N107" i="13"/>
  <c r="O107" i="13" s="1"/>
  <c r="M107" i="13"/>
  <c r="N106" i="13"/>
  <c r="O106" i="13" s="1"/>
  <c r="M106" i="13"/>
  <c r="N105" i="13"/>
  <c r="O105" i="13" s="1"/>
  <c r="M105" i="13"/>
  <c r="N91" i="13"/>
  <c r="O91" i="13" s="1"/>
  <c r="M91" i="13"/>
  <c r="N90" i="13"/>
  <c r="O90" i="13" s="1"/>
  <c r="M90" i="13"/>
  <c r="N89" i="13"/>
  <c r="O89" i="13" s="1"/>
  <c r="M89" i="13"/>
  <c r="N88" i="13"/>
  <c r="O88" i="13" s="1"/>
  <c r="M88" i="13"/>
  <c r="N87" i="13"/>
  <c r="O87" i="13" s="1"/>
  <c r="M87" i="13"/>
  <c r="N86" i="13"/>
  <c r="O86" i="13" s="1"/>
  <c r="M86" i="13"/>
  <c r="N85" i="13"/>
  <c r="O85" i="13" s="1"/>
  <c r="M85" i="13"/>
  <c r="N84" i="13"/>
  <c r="O84" i="13" s="1"/>
  <c r="M84" i="13"/>
  <c r="N83" i="13"/>
  <c r="O83" i="13" s="1"/>
  <c r="M83" i="13"/>
  <c r="N69" i="13"/>
  <c r="O69" i="13" s="1"/>
  <c r="M69" i="13"/>
  <c r="N68" i="13"/>
  <c r="O68" i="13" s="1"/>
  <c r="M68" i="13"/>
  <c r="N67" i="13"/>
  <c r="O67" i="13" s="1"/>
  <c r="M67" i="13"/>
  <c r="N66" i="13"/>
  <c r="M66" i="13"/>
  <c r="N65" i="13"/>
  <c r="O65" i="13" s="1"/>
  <c r="M65" i="13"/>
  <c r="N64" i="13"/>
  <c r="O64" i="13" s="1"/>
  <c r="M64" i="13"/>
  <c r="N63" i="13"/>
  <c r="O63" i="13" s="1"/>
  <c r="M63" i="13"/>
  <c r="N62" i="13"/>
  <c r="M62" i="13"/>
  <c r="N61" i="13"/>
  <c r="O61" i="13" s="1"/>
  <c r="M61" i="13"/>
  <c r="N47" i="13"/>
  <c r="O47" i="13" s="1"/>
  <c r="M47" i="13"/>
  <c r="N46" i="13"/>
  <c r="O46" i="13" s="1"/>
  <c r="M46" i="13"/>
  <c r="N45" i="13"/>
  <c r="O45" i="13" s="1"/>
  <c r="M45" i="13"/>
  <c r="N44" i="13"/>
  <c r="O44" i="13" s="1"/>
  <c r="M44" i="13"/>
  <c r="N43" i="13"/>
  <c r="O43" i="13" s="1"/>
  <c r="M43" i="13"/>
  <c r="N42" i="13"/>
  <c r="O42" i="13" s="1"/>
  <c r="M42" i="13"/>
  <c r="N41" i="13"/>
  <c r="O41" i="13" s="1"/>
  <c r="M41" i="13"/>
  <c r="N40" i="13"/>
  <c r="O40" i="13" s="1"/>
  <c r="M40" i="13"/>
  <c r="N39" i="13"/>
  <c r="M39" i="13"/>
  <c r="O39" i="13" s="1"/>
  <c r="S17" i="13"/>
  <c r="O25" i="13"/>
  <c r="N25" i="13"/>
  <c r="M25" i="13"/>
  <c r="M24" i="13"/>
  <c r="M23" i="13"/>
  <c r="M22" i="13"/>
  <c r="M21" i="13"/>
  <c r="M20" i="13"/>
  <c r="M19" i="13"/>
  <c r="M18" i="13"/>
  <c r="M17" i="13"/>
  <c r="Y18" i="12"/>
  <c r="Y19" i="12"/>
  <c r="Y20" i="12"/>
  <c r="Y21" i="12"/>
  <c r="Y22" i="12"/>
  <c r="Y23" i="12"/>
  <c r="Y24" i="12"/>
  <c r="Y25" i="12"/>
  <c r="Y17" i="12"/>
  <c r="X18" i="12"/>
  <c r="X19" i="12"/>
  <c r="X20" i="12"/>
  <c r="X21" i="12"/>
  <c r="X22" i="12"/>
  <c r="X23" i="12"/>
  <c r="X24" i="12"/>
  <c r="X25" i="12"/>
  <c r="X17" i="12"/>
  <c r="W18" i="12"/>
  <c r="W19" i="12"/>
  <c r="W20" i="12"/>
  <c r="W21" i="12"/>
  <c r="W22" i="12"/>
  <c r="W23" i="12"/>
  <c r="W24" i="12"/>
  <c r="W25" i="12"/>
  <c r="W17" i="12"/>
  <c r="V18" i="12"/>
  <c r="V19" i="12"/>
  <c r="V20" i="12"/>
  <c r="V21" i="12"/>
  <c r="V22" i="12"/>
  <c r="V23" i="12"/>
  <c r="V24" i="12"/>
  <c r="V25" i="12"/>
  <c r="V17" i="12"/>
  <c r="U18" i="12"/>
  <c r="U19" i="12"/>
  <c r="U20" i="12"/>
  <c r="U21" i="12"/>
  <c r="U22" i="12"/>
  <c r="U23" i="12"/>
  <c r="U24" i="12"/>
  <c r="U25" i="12"/>
  <c r="U17" i="12"/>
  <c r="T18" i="12"/>
  <c r="T19" i="12"/>
  <c r="T20" i="12"/>
  <c r="T21" i="12"/>
  <c r="T22" i="12"/>
  <c r="T23" i="12"/>
  <c r="T24" i="12"/>
  <c r="T25" i="12"/>
  <c r="T17" i="12"/>
  <c r="S25" i="12"/>
  <c r="M25" i="12"/>
  <c r="M24" i="12"/>
  <c r="M23" i="12"/>
  <c r="M22" i="12"/>
  <c r="M21" i="12"/>
  <c r="M20" i="12"/>
  <c r="M19" i="12"/>
  <c r="O19" i="12" s="1"/>
  <c r="S19" i="12" s="1"/>
  <c r="M18" i="12"/>
  <c r="O18" i="12" s="1"/>
  <c r="S18" i="12" s="1"/>
  <c r="M17" i="12"/>
  <c r="M157" i="12"/>
  <c r="N157" i="12"/>
  <c r="N156" i="12"/>
  <c r="M156" i="12"/>
  <c r="N155" i="12"/>
  <c r="M155" i="12"/>
  <c r="N154" i="12"/>
  <c r="M154" i="12"/>
  <c r="N153" i="12"/>
  <c r="O153" i="12" s="1"/>
  <c r="M153" i="12"/>
  <c r="N152" i="12"/>
  <c r="M152" i="12"/>
  <c r="N151" i="12"/>
  <c r="M151" i="12"/>
  <c r="N150" i="12"/>
  <c r="M150" i="12"/>
  <c r="N149" i="12"/>
  <c r="O149" i="12" s="1"/>
  <c r="M149" i="12"/>
  <c r="N135" i="12"/>
  <c r="M135" i="12"/>
  <c r="N134" i="12"/>
  <c r="O134" i="12" s="1"/>
  <c r="M134" i="12"/>
  <c r="N133" i="12"/>
  <c r="M133" i="12"/>
  <c r="N132" i="12"/>
  <c r="M132" i="12"/>
  <c r="O132" i="12" s="1"/>
  <c r="N131" i="12"/>
  <c r="M131" i="12"/>
  <c r="N130" i="12"/>
  <c r="O130" i="12" s="1"/>
  <c r="M130" i="12"/>
  <c r="N129" i="12"/>
  <c r="M129" i="12"/>
  <c r="N128" i="12"/>
  <c r="M128" i="12"/>
  <c r="O128" i="12" s="1"/>
  <c r="N127" i="12"/>
  <c r="M127" i="12"/>
  <c r="N113" i="12"/>
  <c r="O113" i="12" s="1"/>
  <c r="M113" i="12"/>
  <c r="N112" i="12"/>
  <c r="M112" i="12"/>
  <c r="N111" i="12"/>
  <c r="O111" i="12" s="1"/>
  <c r="M111" i="12"/>
  <c r="N110" i="12"/>
  <c r="M110" i="12"/>
  <c r="N109" i="12"/>
  <c r="O109" i="12" s="1"/>
  <c r="M109" i="12"/>
  <c r="N108" i="12"/>
  <c r="M108" i="12"/>
  <c r="N107" i="12"/>
  <c r="O107" i="12" s="1"/>
  <c r="M107" i="12"/>
  <c r="N106" i="12"/>
  <c r="M106" i="12"/>
  <c r="N105" i="12"/>
  <c r="O105" i="12" s="1"/>
  <c r="M105" i="12"/>
  <c r="N91" i="12"/>
  <c r="M91" i="12"/>
  <c r="N90" i="12"/>
  <c r="O90" i="12" s="1"/>
  <c r="M90" i="12"/>
  <c r="N89" i="12"/>
  <c r="M89" i="12"/>
  <c r="N88" i="12"/>
  <c r="O88" i="12" s="1"/>
  <c r="M88" i="12"/>
  <c r="N87" i="12"/>
  <c r="M87" i="12"/>
  <c r="N86" i="12"/>
  <c r="O86" i="12" s="1"/>
  <c r="M86" i="12"/>
  <c r="N85" i="12"/>
  <c r="M85" i="12"/>
  <c r="N84" i="12"/>
  <c r="O84" i="12" s="1"/>
  <c r="M84" i="12"/>
  <c r="N83" i="12"/>
  <c r="M83" i="12"/>
  <c r="M61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N47" i="12"/>
  <c r="M47" i="12"/>
  <c r="N46" i="12"/>
  <c r="O46" i="12" s="1"/>
  <c r="M46" i="12"/>
  <c r="N45" i="12"/>
  <c r="M45" i="12"/>
  <c r="N44" i="12"/>
  <c r="O44" i="12" s="1"/>
  <c r="M44" i="12"/>
  <c r="N43" i="12"/>
  <c r="M43" i="12"/>
  <c r="N42" i="12"/>
  <c r="O42" i="12" s="1"/>
  <c r="M42" i="12"/>
  <c r="N41" i="12"/>
  <c r="M41" i="12"/>
  <c r="N40" i="12"/>
  <c r="O40" i="12" s="1"/>
  <c r="M40" i="12"/>
  <c r="N39" i="12"/>
  <c r="M39" i="12"/>
  <c r="O22" i="12"/>
  <c r="S22" i="12" s="1"/>
  <c r="O23" i="12"/>
  <c r="S23" i="12" s="1"/>
  <c r="N18" i="12"/>
  <c r="N19" i="12"/>
  <c r="N20" i="12"/>
  <c r="O20" i="12" s="1"/>
  <c r="S20" i="12" s="1"/>
  <c r="N21" i="12"/>
  <c r="O21" i="12" s="1"/>
  <c r="S21" i="12" s="1"/>
  <c r="N22" i="12"/>
  <c r="N23" i="12"/>
  <c r="N24" i="12"/>
  <c r="O24" i="12" s="1"/>
  <c r="S24" i="12" s="1"/>
  <c r="N25" i="12"/>
  <c r="O25" i="12" s="1"/>
  <c r="BA50" i="16"/>
  <c r="BB50" i="16"/>
  <c r="BC50" i="16"/>
  <c r="BD50" i="16"/>
  <c r="BE50" i="16"/>
  <c r="BF50" i="16"/>
  <c r="AZ50" i="16"/>
  <c r="AZ49" i="16"/>
  <c r="BA49" i="16"/>
  <c r="BB49" i="16"/>
  <c r="BC49" i="16"/>
  <c r="BD49" i="16"/>
  <c r="BD55" i="16" s="1"/>
  <c r="BE49" i="16"/>
  <c r="BF49" i="16"/>
  <c r="AZ55" i="16"/>
  <c r="BA48" i="16"/>
  <c r="BB48" i="16"/>
  <c r="BB54" i="16" s="1"/>
  <c r="BC48" i="16"/>
  <c r="BD48" i="16"/>
  <c r="BE48" i="16"/>
  <c r="BF48" i="16"/>
  <c r="AZ48" i="16"/>
  <c r="AP42" i="16"/>
  <c r="AZ64" i="16"/>
  <c r="BE64" i="16" s="1"/>
  <c r="AZ63" i="16"/>
  <c r="BE63" i="16" s="1"/>
  <c r="AZ62" i="16"/>
  <c r="BE62" i="16" s="1"/>
  <c r="BF55" i="16"/>
  <c r="BC55" i="16"/>
  <c r="BB55" i="16"/>
  <c r="BF54" i="16"/>
  <c r="BC54" i="16"/>
  <c r="BF44" i="16"/>
  <c r="BE44" i="16"/>
  <c r="BE56" i="16" s="1"/>
  <c r="BD44" i="16"/>
  <c r="BC44" i="16"/>
  <c r="BC56" i="16" s="1"/>
  <c r="BB44" i="16"/>
  <c r="BA44" i="16"/>
  <c r="BA56" i="16" s="1"/>
  <c r="AZ44" i="16"/>
  <c r="BF43" i="16"/>
  <c r="BE43" i="16"/>
  <c r="BE55" i="16" s="1"/>
  <c r="BD43" i="16"/>
  <c r="BC43" i="16"/>
  <c r="BB43" i="16"/>
  <c r="BA43" i="16"/>
  <c r="BA55" i="16" s="1"/>
  <c r="AZ43" i="16"/>
  <c r="BF42" i="16"/>
  <c r="BE42" i="16"/>
  <c r="BE54" i="16" s="1"/>
  <c r="BD42" i="16"/>
  <c r="BC42" i="16"/>
  <c r="BB42" i="16"/>
  <c r="BA42" i="16"/>
  <c r="BA54" i="16" s="1"/>
  <c r="AZ42" i="16"/>
  <c r="AQ50" i="16"/>
  <c r="AR50" i="16"/>
  <c r="AS50" i="16"/>
  <c r="AT50" i="16"/>
  <c r="AU50" i="16"/>
  <c r="AV50" i="16"/>
  <c r="AP50" i="16"/>
  <c r="AQ49" i="16"/>
  <c r="AR49" i="16"/>
  <c r="AS49" i="16"/>
  <c r="AT49" i="16"/>
  <c r="AU49" i="16"/>
  <c r="AV49" i="16"/>
  <c r="AV55" i="16" s="1"/>
  <c r="AP49" i="16"/>
  <c r="AP48" i="16"/>
  <c r="AQ48" i="16"/>
  <c r="AQ54" i="16" s="1"/>
  <c r="AR48" i="16"/>
  <c r="AR54" i="16" s="1"/>
  <c r="AS48" i="16"/>
  <c r="AT48" i="16"/>
  <c r="AU48" i="16"/>
  <c r="AU54" i="16" s="1"/>
  <c r="AV48" i="16"/>
  <c r="AV54" i="16" s="1"/>
  <c r="AF48" i="16"/>
  <c r="AF54" i="16" s="1"/>
  <c r="AQ42" i="16"/>
  <c r="AR42" i="16"/>
  <c r="AS42" i="16"/>
  <c r="AT42" i="16"/>
  <c r="AU42" i="16"/>
  <c r="AV42" i="16"/>
  <c r="AQ43" i="16"/>
  <c r="AR43" i="16"/>
  <c r="AS43" i="16"/>
  <c r="AT43" i="16"/>
  <c r="AU43" i="16"/>
  <c r="AV43" i="16"/>
  <c r="AQ44" i="16"/>
  <c r="AR44" i="16"/>
  <c r="AS44" i="16"/>
  <c r="AT44" i="16"/>
  <c r="AU44" i="16"/>
  <c r="AV44" i="16"/>
  <c r="AP43" i="16"/>
  <c r="AP44" i="16"/>
  <c r="AG50" i="16"/>
  <c r="AH50" i="16"/>
  <c r="AI50" i="16"/>
  <c r="AI56" i="16" s="1"/>
  <c r="AJ50" i="16"/>
  <c r="AK50" i="16"/>
  <c r="AL50" i="16"/>
  <c r="AF50" i="16"/>
  <c r="AG49" i="16"/>
  <c r="AH49" i="16"/>
  <c r="AI49" i="16"/>
  <c r="AJ49" i="16"/>
  <c r="AK49" i="16"/>
  <c r="AL49" i="16"/>
  <c r="AF49" i="16"/>
  <c r="AG48" i="16"/>
  <c r="AG54" i="16" s="1"/>
  <c r="AH48" i="16"/>
  <c r="AH54" i="16" s="1"/>
  <c r="AI48" i="16"/>
  <c r="AI54" i="16" s="1"/>
  <c r="AJ48" i="16"/>
  <c r="AK48" i="16"/>
  <c r="AK54" i="16" s="1"/>
  <c r="AL48" i="16"/>
  <c r="AL54" i="16" s="1"/>
  <c r="AP64" i="16"/>
  <c r="AU64" i="16" s="1"/>
  <c r="AP63" i="16"/>
  <c r="AU63" i="16" s="1"/>
  <c r="AP62" i="16"/>
  <c r="AU62" i="16" s="1"/>
  <c r="AS54" i="16"/>
  <c r="AF43" i="16"/>
  <c r="AG43" i="16"/>
  <c r="AH43" i="16"/>
  <c r="AI43" i="16"/>
  <c r="AJ43" i="16"/>
  <c r="AK43" i="16"/>
  <c r="AL43" i="16"/>
  <c r="AF44" i="16"/>
  <c r="AG44" i="16"/>
  <c r="AH44" i="16"/>
  <c r="AI44" i="16"/>
  <c r="AJ44" i="16"/>
  <c r="AK44" i="16"/>
  <c r="AL44" i="16"/>
  <c r="AG42" i="16"/>
  <c r="AH42" i="16"/>
  <c r="AI42" i="16"/>
  <c r="AJ42" i="16"/>
  <c r="AK42" i="16"/>
  <c r="AL42" i="16"/>
  <c r="AF42" i="16"/>
  <c r="AF64" i="16"/>
  <c r="AK64" i="16" s="1"/>
  <c r="AF63" i="16"/>
  <c r="AK63" i="16" s="1"/>
  <c r="AF62" i="16"/>
  <c r="AK62" i="16" s="1"/>
  <c r="N111" i="10"/>
  <c r="M111" i="10"/>
  <c r="O111" i="10"/>
  <c r="N14" i="11"/>
  <c r="U14" i="17"/>
  <c r="W58" i="18" l="1"/>
  <c r="AA58" i="18"/>
  <c r="X58" i="18"/>
  <c r="AB58" i="18"/>
  <c r="V58" i="18"/>
  <c r="Y58" i="18"/>
  <c r="V57" i="18"/>
  <c r="Z56" i="18"/>
  <c r="AB56" i="18"/>
  <c r="X56" i="18"/>
  <c r="V56" i="18"/>
  <c r="Y56" i="18"/>
  <c r="AA56" i="18"/>
  <c r="W56" i="18"/>
  <c r="O150" i="13"/>
  <c r="O154" i="13"/>
  <c r="O128" i="13"/>
  <c r="O62" i="13"/>
  <c r="O66" i="13"/>
  <c r="O150" i="12"/>
  <c r="O152" i="12"/>
  <c r="O154" i="12"/>
  <c r="O156" i="12"/>
  <c r="O157" i="12"/>
  <c r="O127" i="12"/>
  <c r="O129" i="12"/>
  <c r="O131" i="12"/>
  <c r="O133" i="12"/>
  <c r="O135" i="12"/>
  <c r="O108" i="12"/>
  <c r="O112" i="12"/>
  <c r="O83" i="12"/>
  <c r="O85" i="12"/>
  <c r="O87" i="12"/>
  <c r="O89" i="12"/>
  <c r="O91" i="12"/>
  <c r="O64" i="12"/>
  <c r="O62" i="12"/>
  <c r="O66" i="12"/>
  <c r="O68" i="12"/>
  <c r="O61" i="12"/>
  <c r="O63" i="12"/>
  <c r="O65" i="12"/>
  <c r="O67" i="12"/>
  <c r="O69" i="12"/>
  <c r="O39" i="12"/>
  <c r="O41" i="12"/>
  <c r="O43" i="12"/>
  <c r="O45" i="12"/>
  <c r="O47" i="12"/>
  <c r="O151" i="12"/>
  <c r="O155" i="12"/>
  <c r="O106" i="12"/>
  <c r="O110" i="12"/>
  <c r="AR55" i="16"/>
  <c r="AT54" i="16"/>
  <c r="BD56" i="16"/>
  <c r="BB56" i="16"/>
  <c r="BF56" i="16"/>
  <c r="AZ56" i="16"/>
  <c r="BG56" i="16" s="1"/>
  <c r="BD54" i="16"/>
  <c r="AZ54" i="16"/>
  <c r="BG54" i="16" s="1"/>
  <c r="BG55" i="16"/>
  <c r="AS56" i="16"/>
  <c r="AS55" i="16"/>
  <c r="AT55" i="16"/>
  <c r="AT56" i="16"/>
  <c r="AP55" i="16"/>
  <c r="AP54" i="16"/>
  <c r="AF56" i="16"/>
  <c r="AF55" i="16"/>
  <c r="AJ56" i="16"/>
  <c r="AJ55" i="16"/>
  <c r="AI55" i="16"/>
  <c r="AJ54" i="16"/>
  <c r="AM54" i="16" s="1"/>
  <c r="AR56" i="16"/>
  <c r="AV56" i="16"/>
  <c r="AP56" i="16"/>
  <c r="AQ55" i="16"/>
  <c r="AU55" i="16"/>
  <c r="AU56" i="16"/>
  <c r="AQ56" i="16"/>
  <c r="AG55" i="16"/>
  <c r="AG56" i="16"/>
  <c r="AK55" i="16"/>
  <c r="AK56" i="16"/>
  <c r="AH56" i="16"/>
  <c r="AH55" i="16"/>
  <c r="AL56" i="16"/>
  <c r="AL55" i="16"/>
  <c r="U16" i="16"/>
  <c r="Y31" i="16" s="1"/>
  <c r="AA63" i="16"/>
  <c r="AA64" i="16"/>
  <c r="AA62" i="16"/>
  <c r="V36" i="18"/>
  <c r="V67" i="18"/>
  <c r="AB66" i="18" s="1"/>
  <c r="V52" i="18"/>
  <c r="W50" i="18"/>
  <c r="X50" i="18"/>
  <c r="Y50" i="18"/>
  <c r="Z50" i="18"/>
  <c r="AA50" i="18"/>
  <c r="AB50" i="18"/>
  <c r="W52" i="18"/>
  <c r="X52" i="18"/>
  <c r="Y52" i="18"/>
  <c r="Z52" i="18"/>
  <c r="AA52" i="18"/>
  <c r="AB52" i="18"/>
  <c r="V69" i="18"/>
  <c r="W44" i="16"/>
  <c r="X44" i="16"/>
  <c r="Y44" i="16"/>
  <c r="Z44" i="16"/>
  <c r="AA44" i="16"/>
  <c r="AB44" i="16"/>
  <c r="W43" i="16"/>
  <c r="X43" i="16"/>
  <c r="Y43" i="16"/>
  <c r="Z43" i="16"/>
  <c r="AA43" i="16"/>
  <c r="AB43" i="16"/>
  <c r="V43" i="16"/>
  <c r="V44" i="16"/>
  <c r="W42" i="16"/>
  <c r="X42" i="16"/>
  <c r="Y42" i="16"/>
  <c r="Z42" i="16"/>
  <c r="AA42" i="16"/>
  <c r="AB42" i="16"/>
  <c r="V42" i="16"/>
  <c r="V63" i="16"/>
  <c r="V64" i="16"/>
  <c r="V62" i="16"/>
  <c r="W48" i="16"/>
  <c r="W49" i="16" s="1"/>
  <c r="W50" i="16" s="1"/>
  <c r="W56" i="16" s="1"/>
  <c r="X48" i="16"/>
  <c r="X49" i="16" s="1"/>
  <c r="X50" i="16" s="1"/>
  <c r="X56" i="16" s="1"/>
  <c r="Y48" i="16"/>
  <c r="Y49" i="16" s="1"/>
  <c r="Y50" i="16" s="1"/>
  <c r="Y56" i="16" s="1"/>
  <c r="Z48" i="16"/>
  <c r="Z49" i="16" s="1"/>
  <c r="Z50" i="16" s="1"/>
  <c r="Z56" i="16" s="1"/>
  <c r="AA48" i="16"/>
  <c r="AA49" i="16" s="1"/>
  <c r="AA50" i="16" s="1"/>
  <c r="AA56" i="16" s="1"/>
  <c r="AB48" i="16"/>
  <c r="AB49" i="16" s="1"/>
  <c r="AB50" i="16" s="1"/>
  <c r="AB56" i="16" s="1"/>
  <c r="V48" i="16"/>
  <c r="V49" i="16" s="1"/>
  <c r="V50" i="16" s="1"/>
  <c r="V56" i="16" s="1"/>
  <c r="AB68" i="18" l="1"/>
  <c r="AB67" i="18"/>
  <c r="AC56" i="18"/>
  <c r="AC58" i="18"/>
  <c r="Y37" i="18"/>
  <c r="Z37" i="18"/>
  <c r="V37" i="18"/>
  <c r="AB37" i="18"/>
  <c r="AA37" i="18"/>
  <c r="X37" i="18"/>
  <c r="AW54" i="16"/>
  <c r="AW55" i="16"/>
  <c r="AM55" i="16"/>
  <c r="AW56" i="16"/>
  <c r="AM56" i="16"/>
  <c r="AB33" i="16"/>
  <c r="AA31" i="16"/>
  <c r="Y54" i="16"/>
  <c r="V54" i="16"/>
  <c r="V55" i="16"/>
  <c r="Z54" i="16"/>
  <c r="Z55" i="16"/>
  <c r="Y55" i="16"/>
  <c r="X54" i="16"/>
  <c r="X55" i="16"/>
  <c r="W55" i="16"/>
  <c r="AB54" i="16"/>
  <c r="AA54" i="16"/>
  <c r="AA55" i="16"/>
  <c r="W54" i="16"/>
  <c r="AB55" i="16"/>
  <c r="AC56" i="16"/>
  <c r="M23" i="16"/>
  <c r="N141" i="15"/>
  <c r="O141" i="15" s="1"/>
  <c r="M141" i="15"/>
  <c r="N140" i="15"/>
  <c r="O140" i="15" s="1"/>
  <c r="M140" i="15"/>
  <c r="N139" i="15"/>
  <c r="O139" i="15" s="1"/>
  <c r="M139" i="15"/>
  <c r="N138" i="15"/>
  <c r="O138" i="15" s="1"/>
  <c r="M138" i="15"/>
  <c r="O137" i="15"/>
  <c r="N137" i="15"/>
  <c r="M137" i="15"/>
  <c r="O136" i="15"/>
  <c r="N136" i="15"/>
  <c r="M136" i="15"/>
  <c r="N135" i="15"/>
  <c r="O135" i="15" s="1"/>
  <c r="M135" i="15"/>
  <c r="N134" i="15"/>
  <c r="O134" i="15" s="1"/>
  <c r="M134" i="15"/>
  <c r="N121" i="15"/>
  <c r="O121" i="15" s="1"/>
  <c r="M121" i="15"/>
  <c r="N120" i="15"/>
  <c r="O120" i="15" s="1"/>
  <c r="M120" i="15"/>
  <c r="N119" i="15"/>
  <c r="O119" i="15" s="1"/>
  <c r="M119" i="15"/>
  <c r="N118" i="15"/>
  <c r="O118" i="15" s="1"/>
  <c r="M118" i="15"/>
  <c r="N117" i="15"/>
  <c r="O117" i="15" s="1"/>
  <c r="M117" i="15"/>
  <c r="O116" i="15"/>
  <c r="N116" i="15"/>
  <c r="M116" i="15"/>
  <c r="N115" i="15"/>
  <c r="O115" i="15" s="1"/>
  <c r="M115" i="15"/>
  <c r="N114" i="15"/>
  <c r="O114" i="15" s="1"/>
  <c r="M114" i="15"/>
  <c r="O101" i="15"/>
  <c r="N101" i="15"/>
  <c r="M101" i="15"/>
  <c r="N100" i="15"/>
  <c r="O100" i="15" s="1"/>
  <c r="M100" i="15"/>
  <c r="O99" i="15"/>
  <c r="N99" i="15"/>
  <c r="M99" i="15"/>
  <c r="N98" i="15"/>
  <c r="O98" i="15" s="1"/>
  <c r="M98" i="15"/>
  <c r="N97" i="15"/>
  <c r="M97" i="15"/>
  <c r="O97" i="15" s="1"/>
  <c r="N96" i="15"/>
  <c r="O96" i="15" s="1"/>
  <c r="M96" i="15"/>
  <c r="N95" i="15"/>
  <c r="O95" i="15" s="1"/>
  <c r="M95" i="15"/>
  <c r="N94" i="15"/>
  <c r="O94" i="15" s="1"/>
  <c r="M94" i="15"/>
  <c r="O81" i="15"/>
  <c r="N81" i="15"/>
  <c r="M81" i="15"/>
  <c r="N80" i="15"/>
  <c r="O80" i="15" s="1"/>
  <c r="M80" i="15"/>
  <c r="N79" i="15"/>
  <c r="O79" i="15" s="1"/>
  <c r="M79" i="15"/>
  <c r="N78" i="15"/>
  <c r="O78" i="15" s="1"/>
  <c r="M78" i="15"/>
  <c r="N77" i="15"/>
  <c r="O77" i="15" s="1"/>
  <c r="M77" i="15"/>
  <c r="O76" i="15"/>
  <c r="N76" i="15"/>
  <c r="M76" i="15"/>
  <c r="N75" i="15"/>
  <c r="O75" i="15" s="1"/>
  <c r="M75" i="15"/>
  <c r="N74" i="15"/>
  <c r="O74" i="15" s="1"/>
  <c r="M74" i="15"/>
  <c r="N61" i="15"/>
  <c r="O61" i="15" s="1"/>
  <c r="M61" i="15"/>
  <c r="N60" i="15"/>
  <c r="O60" i="15" s="1"/>
  <c r="M60" i="15"/>
  <c r="N59" i="15"/>
  <c r="O59" i="15" s="1"/>
  <c r="M59" i="15"/>
  <c r="N58" i="15"/>
  <c r="O58" i="15" s="1"/>
  <c r="M58" i="15"/>
  <c r="N57" i="15"/>
  <c r="M57" i="15"/>
  <c r="O57" i="15" s="1"/>
  <c r="O56" i="15"/>
  <c r="N56" i="15"/>
  <c r="M56" i="15"/>
  <c r="N55" i="15"/>
  <c r="M55" i="15"/>
  <c r="O55" i="15" s="1"/>
  <c r="N54" i="15"/>
  <c r="O54" i="15" s="1"/>
  <c r="M54" i="15"/>
  <c r="N41" i="15"/>
  <c r="O41" i="15" s="1"/>
  <c r="M41" i="15"/>
  <c r="N40" i="15"/>
  <c r="O40" i="15" s="1"/>
  <c r="M40" i="15"/>
  <c r="O39" i="15"/>
  <c r="N39" i="15"/>
  <c r="M39" i="15"/>
  <c r="N38" i="15"/>
  <c r="O38" i="15" s="1"/>
  <c r="M38" i="15"/>
  <c r="N37" i="15"/>
  <c r="M37" i="15"/>
  <c r="O37" i="15" s="1"/>
  <c r="O36" i="15"/>
  <c r="N36" i="15"/>
  <c r="M36" i="15"/>
  <c r="N35" i="15"/>
  <c r="O35" i="15" s="1"/>
  <c r="M35" i="15"/>
  <c r="N34" i="15"/>
  <c r="O34" i="15" s="1"/>
  <c r="M34" i="15"/>
  <c r="O15" i="15"/>
  <c r="O16" i="15"/>
  <c r="O17" i="15"/>
  <c r="O18" i="15"/>
  <c r="O19" i="15"/>
  <c r="O20" i="15"/>
  <c r="O21" i="15"/>
  <c r="O14" i="15"/>
  <c r="N15" i="15"/>
  <c r="N16" i="15"/>
  <c r="N17" i="15"/>
  <c r="N18" i="15"/>
  <c r="N19" i="15"/>
  <c r="N20" i="15"/>
  <c r="N21" i="15"/>
  <c r="N14" i="15"/>
  <c r="M15" i="15"/>
  <c r="M16" i="15"/>
  <c r="M17" i="15"/>
  <c r="M18" i="15"/>
  <c r="M19" i="15"/>
  <c r="M20" i="15"/>
  <c r="M21" i="15"/>
  <c r="M14" i="15"/>
  <c r="N141" i="14"/>
  <c r="O141" i="14" s="1"/>
  <c r="M141" i="14"/>
  <c r="N140" i="14"/>
  <c r="O140" i="14" s="1"/>
  <c r="M140" i="14"/>
  <c r="O139" i="14"/>
  <c r="N139" i="14"/>
  <c r="M139" i="14"/>
  <c r="N138" i="14"/>
  <c r="O138" i="14" s="1"/>
  <c r="M138" i="14"/>
  <c r="N137" i="14"/>
  <c r="O137" i="14" s="1"/>
  <c r="M137" i="14"/>
  <c r="N136" i="14"/>
  <c r="O136" i="14" s="1"/>
  <c r="M136" i="14"/>
  <c r="N135" i="14"/>
  <c r="M135" i="14"/>
  <c r="O135" i="14" s="1"/>
  <c r="N134" i="14"/>
  <c r="O134" i="14" s="1"/>
  <c r="M134" i="14"/>
  <c r="N121" i="14"/>
  <c r="O121" i="14" s="1"/>
  <c r="M121" i="14"/>
  <c r="N120" i="14"/>
  <c r="O120" i="14" s="1"/>
  <c r="M120" i="14"/>
  <c r="N119" i="14"/>
  <c r="O119" i="14" s="1"/>
  <c r="M119" i="14"/>
  <c r="N118" i="14"/>
  <c r="O118" i="14" s="1"/>
  <c r="M118" i="14"/>
  <c r="O117" i="14"/>
  <c r="N117" i="14"/>
  <c r="M117" i="14"/>
  <c r="O116" i="14"/>
  <c r="N116" i="14"/>
  <c r="M116" i="14"/>
  <c r="N115" i="14"/>
  <c r="O115" i="14" s="1"/>
  <c r="M115" i="14"/>
  <c r="N114" i="14"/>
  <c r="O114" i="14" s="1"/>
  <c r="M114" i="14"/>
  <c r="N101" i="14"/>
  <c r="M101" i="14"/>
  <c r="O101" i="14" s="1"/>
  <c r="N100" i="14"/>
  <c r="O100" i="14" s="1"/>
  <c r="M100" i="14"/>
  <c r="N99" i="14"/>
  <c r="O99" i="14" s="1"/>
  <c r="M99" i="14"/>
  <c r="N98" i="14"/>
  <c r="O98" i="14" s="1"/>
  <c r="M98" i="14"/>
  <c r="N97" i="14"/>
  <c r="O97" i="14" s="1"/>
  <c r="M97" i="14"/>
  <c r="O96" i="14"/>
  <c r="N96" i="14"/>
  <c r="M96" i="14"/>
  <c r="O95" i="14"/>
  <c r="N95" i="14"/>
  <c r="M95" i="14"/>
  <c r="N94" i="14"/>
  <c r="O94" i="14" s="1"/>
  <c r="M94" i="14"/>
  <c r="N81" i="14"/>
  <c r="O81" i="14" s="1"/>
  <c r="M81" i="14"/>
  <c r="N80" i="14"/>
  <c r="O80" i="14" s="1"/>
  <c r="M80" i="14"/>
  <c r="O79" i="14"/>
  <c r="N79" i="14"/>
  <c r="M79" i="14"/>
  <c r="N78" i="14"/>
  <c r="O78" i="14" s="1"/>
  <c r="M78" i="14"/>
  <c r="N77" i="14"/>
  <c r="O77" i="14" s="1"/>
  <c r="M77" i="14"/>
  <c r="O76" i="14"/>
  <c r="N76" i="14"/>
  <c r="M76" i="14"/>
  <c r="N75" i="14"/>
  <c r="O75" i="14" s="1"/>
  <c r="M75" i="14"/>
  <c r="N74" i="14"/>
  <c r="O74" i="14" s="1"/>
  <c r="M74" i="14"/>
  <c r="O61" i="14"/>
  <c r="N61" i="14"/>
  <c r="M61" i="14"/>
  <c r="O60" i="14"/>
  <c r="N60" i="14"/>
  <c r="M60" i="14"/>
  <c r="N59" i="14"/>
  <c r="O59" i="14" s="1"/>
  <c r="M59" i="14"/>
  <c r="N58" i="14"/>
  <c r="O58" i="14" s="1"/>
  <c r="M58" i="14"/>
  <c r="O57" i="14"/>
  <c r="N57" i="14"/>
  <c r="M57" i="14"/>
  <c r="O56" i="14"/>
  <c r="N56" i="14"/>
  <c r="M56" i="14"/>
  <c r="N55" i="14"/>
  <c r="O55" i="14" s="1"/>
  <c r="M55" i="14"/>
  <c r="N54" i="14"/>
  <c r="O54" i="14" s="1"/>
  <c r="M54" i="14"/>
  <c r="O41" i="14"/>
  <c r="N41" i="14"/>
  <c r="M41" i="14"/>
  <c r="O40" i="14"/>
  <c r="N40" i="14"/>
  <c r="M40" i="14"/>
  <c r="O39" i="14"/>
  <c r="N39" i="14"/>
  <c r="M39" i="14"/>
  <c r="N38" i="14"/>
  <c r="O38" i="14" s="1"/>
  <c r="M38" i="14"/>
  <c r="N37" i="14"/>
  <c r="O37" i="14" s="1"/>
  <c r="M37" i="14"/>
  <c r="N36" i="14"/>
  <c r="O36" i="14" s="1"/>
  <c r="M36" i="14"/>
  <c r="N35" i="14"/>
  <c r="O35" i="14" s="1"/>
  <c r="M35" i="14"/>
  <c r="N34" i="14"/>
  <c r="O34" i="14" s="1"/>
  <c r="M34" i="14"/>
  <c r="O15" i="14"/>
  <c r="O16" i="14"/>
  <c r="O17" i="14"/>
  <c r="O18" i="14"/>
  <c r="O19" i="14"/>
  <c r="O20" i="14"/>
  <c r="O21" i="14"/>
  <c r="O14" i="14"/>
  <c r="N15" i="14"/>
  <c r="N16" i="14"/>
  <c r="N17" i="14"/>
  <c r="N18" i="14"/>
  <c r="N19" i="14"/>
  <c r="N20" i="14"/>
  <c r="N21" i="14"/>
  <c r="M15" i="14"/>
  <c r="M16" i="14"/>
  <c r="M17" i="14"/>
  <c r="M18" i="14"/>
  <c r="M19" i="14"/>
  <c r="M20" i="14"/>
  <c r="M21" i="14"/>
  <c r="N14" i="14"/>
  <c r="M14" i="14"/>
  <c r="N141" i="1"/>
  <c r="O141" i="1" s="1"/>
  <c r="M141" i="1"/>
  <c r="N140" i="1"/>
  <c r="O140" i="1" s="1"/>
  <c r="M140" i="1"/>
  <c r="N139" i="1"/>
  <c r="O139" i="1" s="1"/>
  <c r="M139" i="1"/>
  <c r="N138" i="1"/>
  <c r="O138" i="1" s="1"/>
  <c r="M138" i="1"/>
  <c r="N137" i="1"/>
  <c r="M137" i="1"/>
  <c r="O137" i="1" s="1"/>
  <c r="O136" i="1"/>
  <c r="N136" i="1"/>
  <c r="M136" i="1"/>
  <c r="N135" i="1"/>
  <c r="O135" i="1" s="1"/>
  <c r="M135" i="1"/>
  <c r="N134" i="1"/>
  <c r="O134" i="1" s="1"/>
  <c r="M134" i="1"/>
  <c r="N121" i="1"/>
  <c r="O121" i="1" s="1"/>
  <c r="M121" i="1"/>
  <c r="N120" i="1"/>
  <c r="O120" i="1" s="1"/>
  <c r="M120" i="1"/>
  <c r="N119" i="1"/>
  <c r="O119" i="1" s="1"/>
  <c r="M119" i="1"/>
  <c r="N118" i="1"/>
  <c r="O118" i="1" s="1"/>
  <c r="M118" i="1"/>
  <c r="N117" i="1"/>
  <c r="O117" i="1" s="1"/>
  <c r="M117" i="1"/>
  <c r="O116" i="1"/>
  <c r="N116" i="1"/>
  <c r="M116" i="1"/>
  <c r="N115" i="1"/>
  <c r="O115" i="1" s="1"/>
  <c r="M115" i="1"/>
  <c r="N114" i="1"/>
  <c r="O114" i="1" s="1"/>
  <c r="M114" i="1"/>
  <c r="N101" i="1"/>
  <c r="O101" i="1" s="1"/>
  <c r="M101" i="1"/>
  <c r="N100" i="1"/>
  <c r="O100" i="1" s="1"/>
  <c r="M100" i="1"/>
  <c r="O99" i="1"/>
  <c r="N99" i="1"/>
  <c r="M99" i="1"/>
  <c r="N98" i="1"/>
  <c r="O98" i="1" s="1"/>
  <c r="M98" i="1"/>
  <c r="N97" i="1"/>
  <c r="M97" i="1"/>
  <c r="O97" i="1" s="1"/>
  <c r="O96" i="1"/>
  <c r="N96" i="1"/>
  <c r="M96" i="1"/>
  <c r="N95" i="1"/>
  <c r="O95" i="1" s="1"/>
  <c r="M95" i="1"/>
  <c r="N94" i="1"/>
  <c r="O94" i="1" s="1"/>
  <c r="M94" i="1"/>
  <c r="O81" i="1"/>
  <c r="N81" i="1"/>
  <c r="M81" i="1"/>
  <c r="N80" i="1"/>
  <c r="O80" i="1" s="1"/>
  <c r="M80" i="1"/>
  <c r="O79" i="1"/>
  <c r="N79" i="1"/>
  <c r="M79" i="1"/>
  <c r="N78" i="1"/>
  <c r="O78" i="1" s="1"/>
  <c r="M78" i="1"/>
  <c r="N77" i="1"/>
  <c r="M77" i="1"/>
  <c r="O77" i="1" s="1"/>
  <c r="N76" i="1"/>
  <c r="O76" i="1" s="1"/>
  <c r="M76" i="1"/>
  <c r="N75" i="1"/>
  <c r="O75" i="1" s="1"/>
  <c r="M75" i="1"/>
  <c r="N74" i="1"/>
  <c r="O74" i="1" s="1"/>
  <c r="M74" i="1"/>
  <c r="O61" i="1"/>
  <c r="N61" i="1"/>
  <c r="M61" i="1"/>
  <c r="N60" i="1"/>
  <c r="O60" i="1" s="1"/>
  <c r="M60" i="1"/>
  <c r="O59" i="1"/>
  <c r="N59" i="1"/>
  <c r="M59" i="1"/>
  <c r="N58" i="1"/>
  <c r="O58" i="1" s="1"/>
  <c r="M58" i="1"/>
  <c r="N57" i="1"/>
  <c r="M57" i="1"/>
  <c r="O57" i="1" s="1"/>
  <c r="N56" i="1"/>
  <c r="O56" i="1" s="1"/>
  <c r="M56" i="1"/>
  <c r="N55" i="1"/>
  <c r="O55" i="1" s="1"/>
  <c r="M55" i="1"/>
  <c r="N54" i="1"/>
  <c r="O54" i="1" s="1"/>
  <c r="M54" i="1"/>
  <c r="N41" i="1"/>
  <c r="O41" i="1" s="1"/>
  <c r="M41" i="1"/>
  <c r="N40" i="1"/>
  <c r="O40" i="1" s="1"/>
  <c r="M40" i="1"/>
  <c r="O39" i="1"/>
  <c r="N39" i="1"/>
  <c r="M39" i="1"/>
  <c r="N38" i="1"/>
  <c r="O38" i="1" s="1"/>
  <c r="M38" i="1"/>
  <c r="N37" i="1"/>
  <c r="M37" i="1"/>
  <c r="O37" i="1" s="1"/>
  <c r="O36" i="1"/>
  <c r="N36" i="1"/>
  <c r="M36" i="1"/>
  <c r="N35" i="1"/>
  <c r="M35" i="1"/>
  <c r="O35" i="1" s="1"/>
  <c r="N34" i="1"/>
  <c r="O34" i="1" s="1"/>
  <c r="M34" i="1"/>
  <c r="O15" i="1"/>
  <c r="O16" i="1"/>
  <c r="O17" i="1"/>
  <c r="O18" i="1"/>
  <c r="O19" i="1"/>
  <c r="O20" i="1"/>
  <c r="O21" i="1"/>
  <c r="O14" i="1"/>
  <c r="N15" i="1"/>
  <c r="N16" i="1"/>
  <c r="N17" i="1"/>
  <c r="N18" i="1"/>
  <c r="N19" i="1"/>
  <c r="N20" i="1"/>
  <c r="N21" i="1"/>
  <c r="M15" i="1"/>
  <c r="M16" i="1"/>
  <c r="M17" i="1"/>
  <c r="M18" i="1"/>
  <c r="M19" i="1"/>
  <c r="M20" i="1"/>
  <c r="M21" i="1"/>
  <c r="N14" i="1"/>
  <c r="M14" i="1"/>
  <c r="M24" i="17"/>
  <c r="N115" i="11"/>
  <c r="O115" i="11" s="1"/>
  <c r="M115" i="11"/>
  <c r="N114" i="11"/>
  <c r="O114" i="11" s="1"/>
  <c r="M114" i="11"/>
  <c r="N113" i="11"/>
  <c r="O113" i="11" s="1"/>
  <c r="M113" i="11"/>
  <c r="O112" i="11"/>
  <c r="N112" i="11"/>
  <c r="M112" i="11"/>
  <c r="O111" i="11"/>
  <c r="N111" i="11"/>
  <c r="M111" i="11"/>
  <c r="O110" i="11"/>
  <c r="N110" i="11"/>
  <c r="M110" i="11"/>
  <c r="O99" i="11"/>
  <c r="N99" i="11"/>
  <c r="M99" i="11"/>
  <c r="N98" i="11"/>
  <c r="O98" i="11" s="1"/>
  <c r="M98" i="11"/>
  <c r="O97" i="11"/>
  <c r="N97" i="11"/>
  <c r="M97" i="11"/>
  <c r="N96" i="11"/>
  <c r="O96" i="11" s="1"/>
  <c r="M96" i="11"/>
  <c r="N95" i="11"/>
  <c r="M95" i="11"/>
  <c r="O95" i="11" s="1"/>
  <c r="N94" i="11"/>
  <c r="O94" i="11" s="1"/>
  <c r="M94" i="11"/>
  <c r="O83" i="11"/>
  <c r="N83" i="11"/>
  <c r="M83" i="11"/>
  <c r="N82" i="11"/>
  <c r="O82" i="11" s="1"/>
  <c r="M82" i="11"/>
  <c r="O81" i="11"/>
  <c r="N81" i="11"/>
  <c r="M81" i="11"/>
  <c r="N80" i="11"/>
  <c r="O80" i="11" s="1"/>
  <c r="M80" i="11"/>
  <c r="N79" i="11"/>
  <c r="M79" i="11"/>
  <c r="O79" i="11" s="1"/>
  <c r="N78" i="11"/>
  <c r="O78" i="11" s="1"/>
  <c r="M78" i="11"/>
  <c r="N67" i="11"/>
  <c r="O67" i="11" s="1"/>
  <c r="M67" i="11"/>
  <c r="N66" i="11"/>
  <c r="O66" i="11" s="1"/>
  <c r="M66" i="11"/>
  <c r="N65" i="11"/>
  <c r="O65" i="11" s="1"/>
  <c r="M65" i="11"/>
  <c r="N64" i="11"/>
  <c r="O64" i="11" s="1"/>
  <c r="M64" i="11"/>
  <c r="N63" i="11"/>
  <c r="M63" i="11"/>
  <c r="O63" i="11" s="1"/>
  <c r="O62" i="11"/>
  <c r="N62" i="11"/>
  <c r="M62" i="11"/>
  <c r="O51" i="11"/>
  <c r="N51" i="11"/>
  <c r="M51" i="11"/>
  <c r="N50" i="11"/>
  <c r="O50" i="11" s="1"/>
  <c r="M50" i="11"/>
  <c r="N49" i="11"/>
  <c r="O49" i="11" s="1"/>
  <c r="M49" i="11"/>
  <c r="N48" i="11"/>
  <c r="O48" i="11" s="1"/>
  <c r="M48" i="11"/>
  <c r="O47" i="11"/>
  <c r="N47" i="11"/>
  <c r="M47" i="11"/>
  <c r="O46" i="11"/>
  <c r="N46" i="11"/>
  <c r="M46" i="11"/>
  <c r="O35" i="11"/>
  <c r="N35" i="11"/>
  <c r="M35" i="11"/>
  <c r="N34" i="11"/>
  <c r="O34" i="11" s="1"/>
  <c r="M34" i="11"/>
  <c r="O33" i="11"/>
  <c r="N33" i="11"/>
  <c r="M33" i="11"/>
  <c r="N32" i="11"/>
  <c r="O32" i="11" s="1"/>
  <c r="M32" i="11"/>
  <c r="N31" i="11"/>
  <c r="M31" i="11"/>
  <c r="O31" i="11" s="1"/>
  <c r="N30" i="11"/>
  <c r="O30" i="11" s="1"/>
  <c r="M30" i="11"/>
  <c r="O15" i="11"/>
  <c r="O16" i="11"/>
  <c r="O17" i="11"/>
  <c r="O18" i="11"/>
  <c r="O19" i="11"/>
  <c r="O14" i="11"/>
  <c r="N15" i="11"/>
  <c r="N16" i="11"/>
  <c r="N17" i="11"/>
  <c r="N18" i="11"/>
  <c r="N19" i="11"/>
  <c r="M15" i="11"/>
  <c r="M16" i="11"/>
  <c r="M17" i="11"/>
  <c r="M18" i="11"/>
  <c r="M19" i="11"/>
  <c r="M14" i="11"/>
  <c r="N115" i="10"/>
  <c r="O115" i="10" s="1"/>
  <c r="M115" i="10"/>
  <c r="N114" i="10"/>
  <c r="O114" i="10" s="1"/>
  <c r="M114" i="10"/>
  <c r="N113" i="10"/>
  <c r="O113" i="10" s="1"/>
  <c r="M113" i="10"/>
  <c r="N112" i="10"/>
  <c r="O112" i="10" s="1"/>
  <c r="M112" i="10"/>
  <c r="O110" i="10"/>
  <c r="N110" i="10"/>
  <c r="M110" i="10"/>
  <c r="N99" i="10"/>
  <c r="O99" i="10" s="1"/>
  <c r="M99" i="10"/>
  <c r="N98" i="10"/>
  <c r="O98" i="10" s="1"/>
  <c r="M98" i="10"/>
  <c r="O97" i="10"/>
  <c r="N97" i="10"/>
  <c r="M97" i="10"/>
  <c r="N96" i="10"/>
  <c r="O96" i="10" s="1"/>
  <c r="M96" i="10"/>
  <c r="N95" i="10"/>
  <c r="O95" i="10" s="1"/>
  <c r="M95" i="10"/>
  <c r="O94" i="10"/>
  <c r="N94" i="10"/>
  <c r="M94" i="10"/>
  <c r="N83" i="10"/>
  <c r="O83" i="10" s="1"/>
  <c r="M83" i="10"/>
  <c r="N82" i="10"/>
  <c r="O82" i="10" s="1"/>
  <c r="M82" i="10"/>
  <c r="N81" i="10"/>
  <c r="O81" i="10" s="1"/>
  <c r="M81" i="10"/>
  <c r="N80" i="10"/>
  <c r="O80" i="10" s="1"/>
  <c r="M80" i="10"/>
  <c r="N79" i="10"/>
  <c r="O79" i="10" s="1"/>
  <c r="M79" i="10"/>
  <c r="O78" i="10"/>
  <c r="N78" i="10"/>
  <c r="M78" i="10"/>
  <c r="N67" i="10"/>
  <c r="O67" i="10" s="1"/>
  <c r="M67" i="10"/>
  <c r="N66" i="10"/>
  <c r="O66" i="10" s="1"/>
  <c r="M66" i="10"/>
  <c r="N65" i="10"/>
  <c r="O65" i="10" s="1"/>
  <c r="M65" i="10"/>
  <c r="N64" i="10"/>
  <c r="O64" i="10" s="1"/>
  <c r="M64" i="10"/>
  <c r="N63" i="10"/>
  <c r="O63" i="10" s="1"/>
  <c r="M63" i="10"/>
  <c r="O62" i="10"/>
  <c r="N62" i="10"/>
  <c r="M62" i="10"/>
  <c r="N51" i="10"/>
  <c r="M51" i="10"/>
  <c r="O51" i="10" s="1"/>
  <c r="N50" i="10"/>
  <c r="O50" i="10" s="1"/>
  <c r="M50" i="10"/>
  <c r="O49" i="10"/>
  <c r="N49" i="10"/>
  <c r="M49" i="10"/>
  <c r="N48" i="10"/>
  <c r="O48" i="10" s="1"/>
  <c r="M48" i="10"/>
  <c r="N47" i="10"/>
  <c r="O47" i="10" s="1"/>
  <c r="M47" i="10"/>
  <c r="N46" i="10"/>
  <c r="O46" i="10" s="1"/>
  <c r="M46" i="10"/>
  <c r="O35" i="10"/>
  <c r="N35" i="10"/>
  <c r="M35" i="10"/>
  <c r="O34" i="10"/>
  <c r="N34" i="10"/>
  <c r="M34" i="10"/>
  <c r="O33" i="10"/>
  <c r="N33" i="10"/>
  <c r="M33" i="10"/>
  <c r="N32" i="10"/>
  <c r="O32" i="10" s="1"/>
  <c r="M32" i="10"/>
  <c r="N31" i="10"/>
  <c r="M31" i="10"/>
  <c r="O31" i="10" s="1"/>
  <c r="N30" i="10"/>
  <c r="O30" i="10" s="1"/>
  <c r="M30" i="10"/>
  <c r="O15" i="10"/>
  <c r="O16" i="10"/>
  <c r="O17" i="10"/>
  <c r="O18" i="10"/>
  <c r="O19" i="10"/>
  <c r="N15" i="10"/>
  <c r="N16" i="10"/>
  <c r="N17" i="10"/>
  <c r="N18" i="10"/>
  <c r="N19" i="10"/>
  <c r="M15" i="10"/>
  <c r="M16" i="10"/>
  <c r="M17" i="10"/>
  <c r="M18" i="10"/>
  <c r="M19" i="10"/>
  <c r="O14" i="10"/>
  <c r="N14" i="10"/>
  <c r="M14" i="10"/>
  <c r="O115" i="9"/>
  <c r="N115" i="9"/>
  <c r="M115" i="9"/>
  <c r="N114" i="9"/>
  <c r="O114" i="9" s="1"/>
  <c r="M114" i="9"/>
  <c r="O113" i="9"/>
  <c r="N113" i="9"/>
  <c r="M113" i="9"/>
  <c r="N112" i="9"/>
  <c r="O112" i="9" s="1"/>
  <c r="M112" i="9"/>
  <c r="N111" i="9"/>
  <c r="M111" i="9"/>
  <c r="O111" i="9" s="1"/>
  <c r="N110" i="9"/>
  <c r="O110" i="9" s="1"/>
  <c r="M110" i="9"/>
  <c r="N99" i="9"/>
  <c r="O99" i="9" s="1"/>
  <c r="M99" i="9"/>
  <c r="N98" i="9"/>
  <c r="O98" i="9" s="1"/>
  <c r="M98" i="9"/>
  <c r="N97" i="9"/>
  <c r="O97" i="9" s="1"/>
  <c r="M97" i="9"/>
  <c r="N96" i="9"/>
  <c r="O96" i="9" s="1"/>
  <c r="M96" i="9"/>
  <c r="N95" i="9"/>
  <c r="M95" i="9"/>
  <c r="O95" i="9" s="1"/>
  <c r="O94" i="9"/>
  <c r="N94" i="9"/>
  <c r="M94" i="9"/>
  <c r="O83" i="9"/>
  <c r="N83" i="9"/>
  <c r="M83" i="9"/>
  <c r="O82" i="9"/>
  <c r="N82" i="9"/>
  <c r="M82" i="9"/>
  <c r="O81" i="9"/>
  <c r="N81" i="9"/>
  <c r="M81" i="9"/>
  <c r="N80" i="9"/>
  <c r="O80" i="9" s="1"/>
  <c r="M80" i="9"/>
  <c r="N79" i="9"/>
  <c r="O79" i="9" s="1"/>
  <c r="M79" i="9"/>
  <c r="N78" i="9"/>
  <c r="O78" i="9" s="1"/>
  <c r="M78" i="9"/>
  <c r="N67" i="9"/>
  <c r="O67" i="9" s="1"/>
  <c r="M67" i="9"/>
  <c r="N66" i="9"/>
  <c r="O66" i="9" s="1"/>
  <c r="M66" i="9"/>
  <c r="O65" i="9"/>
  <c r="N65" i="9"/>
  <c r="M65" i="9"/>
  <c r="N64" i="9"/>
  <c r="O64" i="9" s="1"/>
  <c r="M64" i="9"/>
  <c r="N63" i="9"/>
  <c r="O63" i="9" s="1"/>
  <c r="M63" i="9"/>
  <c r="O62" i="9"/>
  <c r="N62" i="9"/>
  <c r="M62" i="9"/>
  <c r="O51" i="9"/>
  <c r="N51" i="9"/>
  <c r="M51" i="9"/>
  <c r="N50" i="9"/>
  <c r="O50" i="9" s="1"/>
  <c r="M50" i="9"/>
  <c r="O49" i="9"/>
  <c r="N49" i="9"/>
  <c r="M49" i="9"/>
  <c r="N48" i="9"/>
  <c r="O48" i="9" s="1"/>
  <c r="M48" i="9"/>
  <c r="N47" i="9"/>
  <c r="M47" i="9"/>
  <c r="O47" i="9" s="1"/>
  <c r="N46" i="9"/>
  <c r="O46" i="9" s="1"/>
  <c r="M46" i="9"/>
  <c r="O35" i="9"/>
  <c r="N35" i="9"/>
  <c r="M35" i="9"/>
  <c r="N34" i="9"/>
  <c r="O34" i="9" s="1"/>
  <c r="M34" i="9"/>
  <c r="N33" i="9"/>
  <c r="M33" i="9"/>
  <c r="O33" i="9" s="1"/>
  <c r="N32" i="9"/>
  <c r="O32" i="9" s="1"/>
  <c r="M32" i="9"/>
  <c r="N31" i="9"/>
  <c r="M31" i="9"/>
  <c r="O31" i="9" s="1"/>
  <c r="N30" i="9"/>
  <c r="O30" i="9" s="1"/>
  <c r="M30" i="9"/>
  <c r="O15" i="9"/>
  <c r="O16" i="9"/>
  <c r="O17" i="9"/>
  <c r="O18" i="9"/>
  <c r="O19" i="9"/>
  <c r="O14" i="9"/>
  <c r="M15" i="9"/>
  <c r="M16" i="9"/>
  <c r="M17" i="9"/>
  <c r="M18" i="9"/>
  <c r="M19" i="9"/>
  <c r="N15" i="9"/>
  <c r="N16" i="9"/>
  <c r="N17" i="9"/>
  <c r="N18" i="9"/>
  <c r="N19" i="9"/>
  <c r="N14" i="9"/>
  <c r="M14" i="9"/>
  <c r="N18" i="13"/>
  <c r="O18" i="13" s="1"/>
  <c r="N19" i="13"/>
  <c r="O19" i="13" s="1"/>
  <c r="N20" i="13"/>
  <c r="O20" i="13" s="1"/>
  <c r="N21" i="13"/>
  <c r="O21" i="13" s="1"/>
  <c r="N22" i="13"/>
  <c r="O22" i="13" s="1"/>
  <c r="N23" i="13"/>
  <c r="O23" i="13" s="1"/>
  <c r="N24" i="13"/>
  <c r="O24" i="13" s="1"/>
  <c r="N17" i="13"/>
  <c r="O17" i="13" s="1"/>
  <c r="N17" i="12"/>
  <c r="O144" i="19"/>
  <c r="N144" i="19"/>
  <c r="M144" i="19"/>
  <c r="O143" i="19"/>
  <c r="N143" i="19"/>
  <c r="M143" i="19"/>
  <c r="N142" i="19"/>
  <c r="O142" i="19" s="1"/>
  <c r="M142" i="19"/>
  <c r="N141" i="19"/>
  <c r="O141" i="19" s="1"/>
  <c r="M141" i="19"/>
  <c r="N140" i="19"/>
  <c r="O140" i="19" s="1"/>
  <c r="M140" i="19"/>
  <c r="N139" i="19"/>
  <c r="O139" i="19" s="1"/>
  <c r="M139" i="19"/>
  <c r="N138" i="19"/>
  <c r="O138" i="19" s="1"/>
  <c r="M138" i="19"/>
  <c r="N137" i="19"/>
  <c r="O137" i="19" s="1"/>
  <c r="M137" i="19"/>
  <c r="N124" i="19"/>
  <c r="O124" i="19" s="1"/>
  <c r="M124" i="19"/>
  <c r="N123" i="19"/>
  <c r="O123" i="19" s="1"/>
  <c r="M123" i="19"/>
  <c r="N122" i="19"/>
  <c r="O122" i="19" s="1"/>
  <c r="M122" i="19"/>
  <c r="N121" i="19"/>
  <c r="O121" i="19" s="1"/>
  <c r="M121" i="19"/>
  <c r="N120" i="19"/>
  <c r="M120" i="19"/>
  <c r="O120" i="19" s="1"/>
  <c r="O119" i="19"/>
  <c r="N119" i="19"/>
  <c r="M119" i="19"/>
  <c r="N118" i="19"/>
  <c r="O118" i="19" s="1"/>
  <c r="M118" i="19"/>
  <c r="N117" i="19"/>
  <c r="O117" i="19" s="1"/>
  <c r="M117" i="19"/>
  <c r="N104" i="19"/>
  <c r="O104" i="19" s="1"/>
  <c r="M104" i="19"/>
  <c r="O103" i="19"/>
  <c r="N103" i="19"/>
  <c r="M103" i="19"/>
  <c r="N102" i="19"/>
  <c r="M102" i="19"/>
  <c r="O102" i="19" s="1"/>
  <c r="O101" i="19"/>
  <c r="N101" i="19"/>
  <c r="M101" i="19"/>
  <c r="N100" i="19"/>
  <c r="O100" i="19" s="1"/>
  <c r="M100" i="19"/>
  <c r="N99" i="19"/>
  <c r="O99" i="19" s="1"/>
  <c r="M99" i="19"/>
  <c r="N98" i="19"/>
  <c r="O98" i="19" s="1"/>
  <c r="M98" i="19"/>
  <c r="N97" i="19"/>
  <c r="O97" i="19" s="1"/>
  <c r="M97" i="19"/>
  <c r="N84" i="19"/>
  <c r="O84" i="19" s="1"/>
  <c r="M84" i="19"/>
  <c r="N83" i="19"/>
  <c r="O83" i="19" s="1"/>
  <c r="M83" i="19"/>
  <c r="N82" i="19"/>
  <c r="O82" i="19" s="1"/>
  <c r="M82" i="19"/>
  <c r="N81" i="19"/>
  <c r="O81" i="19" s="1"/>
  <c r="M81" i="19"/>
  <c r="O80" i="19"/>
  <c r="N80" i="19"/>
  <c r="M80" i="19"/>
  <c r="O79" i="19"/>
  <c r="N79" i="19"/>
  <c r="M79" i="19"/>
  <c r="N78" i="19"/>
  <c r="O78" i="19" s="1"/>
  <c r="M78" i="19"/>
  <c r="N77" i="19"/>
  <c r="O77" i="19" s="1"/>
  <c r="M77" i="19"/>
  <c r="O64" i="19"/>
  <c r="N64" i="19"/>
  <c r="M64" i="19"/>
  <c r="N63" i="19"/>
  <c r="O63" i="19" s="1"/>
  <c r="M63" i="19"/>
  <c r="O62" i="19"/>
  <c r="N62" i="19"/>
  <c r="M62" i="19"/>
  <c r="N61" i="19"/>
  <c r="O61" i="19" s="1"/>
  <c r="M61" i="19"/>
  <c r="N60" i="19"/>
  <c r="O60" i="19" s="1"/>
  <c r="M60" i="19"/>
  <c r="O59" i="19"/>
  <c r="N59" i="19"/>
  <c r="M59" i="19"/>
  <c r="N58" i="19"/>
  <c r="O58" i="19" s="1"/>
  <c r="M58" i="19"/>
  <c r="N57" i="19"/>
  <c r="O57" i="19" s="1"/>
  <c r="M57" i="19"/>
  <c r="O44" i="19"/>
  <c r="N44" i="19"/>
  <c r="M44" i="19"/>
  <c r="N43" i="19"/>
  <c r="O43" i="19" s="1"/>
  <c r="M43" i="19"/>
  <c r="N42" i="19"/>
  <c r="O42" i="19" s="1"/>
  <c r="M42" i="19"/>
  <c r="N41" i="19"/>
  <c r="O41" i="19" s="1"/>
  <c r="M41" i="19"/>
  <c r="N40" i="19"/>
  <c r="O40" i="19" s="1"/>
  <c r="M40" i="19"/>
  <c r="N39" i="19"/>
  <c r="O39" i="19" s="1"/>
  <c r="M39" i="19"/>
  <c r="N38" i="19"/>
  <c r="O38" i="19" s="1"/>
  <c r="M38" i="19"/>
  <c r="N37" i="19"/>
  <c r="O37" i="19" s="1"/>
  <c r="M37" i="19"/>
  <c r="O18" i="19"/>
  <c r="O19" i="19"/>
  <c r="O20" i="19"/>
  <c r="O21" i="19"/>
  <c r="O22" i="19"/>
  <c r="O23" i="19"/>
  <c r="O24" i="19"/>
  <c r="O17" i="19"/>
  <c r="N18" i="19"/>
  <c r="N19" i="19"/>
  <c r="N20" i="19"/>
  <c r="N21" i="19"/>
  <c r="N22" i="19"/>
  <c r="N23" i="19"/>
  <c r="N24" i="19"/>
  <c r="N17" i="19"/>
  <c r="M18" i="19"/>
  <c r="M19" i="19"/>
  <c r="M20" i="19"/>
  <c r="M21" i="19"/>
  <c r="M22" i="19"/>
  <c r="M23" i="19"/>
  <c r="M24" i="19"/>
  <c r="M17" i="19"/>
  <c r="Y17" i="13" l="1"/>
  <c r="U17" i="13"/>
  <c r="V17" i="13"/>
  <c r="X17" i="13"/>
  <c r="T17" i="13"/>
  <c r="W17" i="13"/>
  <c r="O17" i="12"/>
  <c r="S17" i="12" s="1"/>
  <c r="AC54" i="16"/>
  <c r="AC55" i="16"/>
  <c r="Y23" i="19"/>
  <c r="Z36" i="18"/>
  <c r="X36" i="18"/>
  <c r="AB35" i="18"/>
  <c r="V35" i="18"/>
  <c r="AB34" i="18"/>
  <c r="AA34" i="18"/>
  <c r="Z34" i="18"/>
  <c r="Y34" i="18"/>
  <c r="X34" i="18"/>
  <c r="V34" i="18"/>
  <c r="AB33" i="18"/>
  <c r="AA33" i="18"/>
  <c r="Z33" i="18"/>
  <c r="Y33" i="18"/>
  <c r="X33" i="18"/>
  <c r="V33" i="18"/>
  <c r="X32" i="18"/>
  <c r="AB31" i="18"/>
  <c r="AA31" i="18"/>
  <c r="Y31" i="18"/>
  <c r="X31" i="18"/>
  <c r="W31" i="18"/>
  <c r="V31" i="18"/>
  <c r="AB30" i="18"/>
  <c r="AA30" i="18"/>
  <c r="Z30" i="18"/>
  <c r="Y30" i="18"/>
  <c r="X30" i="18"/>
  <c r="W30" i="18"/>
  <c r="V30" i="18"/>
  <c r="AB29" i="18"/>
  <c r="AA29" i="18"/>
  <c r="Z29" i="18"/>
  <c r="Y29" i="18"/>
  <c r="X29" i="18"/>
  <c r="W29" i="18"/>
  <c r="S29" i="17"/>
  <c r="R29" i="17"/>
  <c r="Q29" i="17"/>
  <c r="P29" i="17"/>
  <c r="O29" i="17"/>
  <c r="N29" i="17"/>
  <c r="M29" i="17"/>
  <c r="S28" i="17"/>
  <c r="R28" i="17"/>
  <c r="Q28" i="17"/>
  <c r="P28" i="17"/>
  <c r="O28" i="17"/>
  <c r="N28" i="17"/>
  <c r="M28" i="17"/>
  <c r="S27" i="17"/>
  <c r="R27" i="17"/>
  <c r="Q27" i="17"/>
  <c r="P27" i="17"/>
  <c r="O27" i="17"/>
  <c r="N27" i="17"/>
  <c r="M27" i="17"/>
  <c r="S26" i="17"/>
  <c r="R26" i="17"/>
  <c r="Q26" i="17"/>
  <c r="P26" i="17"/>
  <c r="O26" i="17"/>
  <c r="N26" i="17"/>
  <c r="M26" i="17"/>
  <c r="S25" i="17"/>
  <c r="R25" i="17"/>
  <c r="Q25" i="17"/>
  <c r="P25" i="17"/>
  <c r="O25" i="17"/>
  <c r="N25" i="17"/>
  <c r="M25" i="17"/>
  <c r="S24" i="17"/>
  <c r="R24" i="17"/>
  <c r="Q24" i="17"/>
  <c r="P24" i="17"/>
  <c r="O24" i="17"/>
  <c r="N24" i="17"/>
  <c r="S20" i="17"/>
  <c r="R20" i="17"/>
  <c r="Q20" i="17"/>
  <c r="P20" i="17"/>
  <c r="O20" i="17"/>
  <c r="N20" i="17"/>
  <c r="M20" i="17"/>
  <c r="S19" i="17"/>
  <c r="R19" i="17"/>
  <c r="Q19" i="17"/>
  <c r="P19" i="17"/>
  <c r="O19" i="17"/>
  <c r="N19" i="17"/>
  <c r="M19" i="17"/>
  <c r="S18" i="17"/>
  <c r="R18" i="17"/>
  <c r="Q18" i="17"/>
  <c r="P18" i="17"/>
  <c r="O18" i="17"/>
  <c r="N18" i="17"/>
  <c r="M18" i="17"/>
  <c r="R17" i="17"/>
  <c r="Q17" i="17"/>
  <c r="P17" i="17"/>
  <c r="O17" i="17"/>
  <c r="N17" i="17"/>
  <c r="M17" i="17"/>
  <c r="S16" i="17"/>
  <c r="R16" i="17"/>
  <c r="Q16" i="17"/>
  <c r="P16" i="17"/>
  <c r="O16" i="17"/>
  <c r="N16" i="17"/>
  <c r="M16" i="17"/>
  <c r="S15" i="17"/>
  <c r="R15" i="17"/>
  <c r="Q15" i="17"/>
  <c r="P15" i="17"/>
  <c r="O15" i="17"/>
  <c r="N15" i="17"/>
  <c r="M15" i="17"/>
  <c r="AB32" i="18" l="1"/>
  <c r="S39" i="18"/>
  <c r="AA35" i="18"/>
  <c r="Y57" i="18"/>
  <c r="Y32" i="18"/>
  <c r="T39" i="18"/>
  <c r="Y36" i="18"/>
  <c r="V32" i="18"/>
  <c r="Z57" i="18"/>
  <c r="Z32" i="18"/>
  <c r="U39" i="18"/>
  <c r="Y35" i="18"/>
  <c r="AB59" i="18"/>
  <c r="AB36" i="18"/>
  <c r="Z31" i="18"/>
  <c r="AA57" i="18"/>
  <c r="AA32" i="18"/>
  <c r="V39" i="18"/>
  <c r="Z35" i="18"/>
  <c r="AA59" i="18"/>
  <c r="AA36" i="18"/>
  <c r="V59" i="18"/>
  <c r="X57" i="18"/>
  <c r="W59" i="18"/>
  <c r="X59" i="18"/>
  <c r="AB57" i="18"/>
  <c r="Z59" i="18"/>
  <c r="W57" i="18"/>
  <c r="Y59" i="18"/>
  <c r="Y18" i="19"/>
  <c r="X18" i="19"/>
  <c r="X22" i="19"/>
  <c r="X20" i="19"/>
  <c r="W20" i="19"/>
  <c r="V22" i="19"/>
  <c r="U20" i="19"/>
  <c r="U24" i="19"/>
  <c r="V17" i="19"/>
  <c r="U17" i="19"/>
  <c r="U21" i="19"/>
  <c r="S18" i="19"/>
  <c r="S22" i="19"/>
  <c r="Y20" i="19"/>
  <c r="Y21" i="19"/>
  <c r="Y19" i="19"/>
  <c r="Y17" i="19"/>
  <c r="Y22" i="19"/>
  <c r="Y24" i="19"/>
  <c r="X17" i="19"/>
  <c r="X21" i="19"/>
  <c r="X19" i="19"/>
  <c r="X23" i="19"/>
  <c r="X24" i="19"/>
  <c r="W17" i="19"/>
  <c r="W18" i="19"/>
  <c r="W19" i="19"/>
  <c r="W23" i="19"/>
  <c r="W21" i="19"/>
  <c r="W22" i="19"/>
  <c r="W24" i="19"/>
  <c r="V20" i="19"/>
  <c r="V21" i="19"/>
  <c r="V24" i="19"/>
  <c r="V19" i="19"/>
  <c r="V18" i="19"/>
  <c r="V23" i="19"/>
  <c r="U18" i="19"/>
  <c r="U19" i="19"/>
  <c r="U22" i="19"/>
  <c r="U23" i="19"/>
  <c r="T19" i="19"/>
  <c r="T17" i="19"/>
  <c r="T21" i="19"/>
  <c r="T18" i="19"/>
  <c r="T22" i="19"/>
  <c r="T23" i="19"/>
  <c r="T20" i="19"/>
  <c r="T24" i="19"/>
  <c r="S17" i="19"/>
  <c r="S20" i="19"/>
  <c r="S24" i="19"/>
  <c r="S19" i="19"/>
  <c r="S21" i="19"/>
  <c r="S23" i="19"/>
  <c r="AA25" i="17"/>
  <c r="W29" i="17"/>
  <c r="Z24" i="17"/>
  <c r="AB24" i="17"/>
  <c r="V26" i="17"/>
  <c r="W27" i="17"/>
  <c r="Y29" i="17"/>
  <c r="V25" i="17"/>
  <c r="W26" i="17"/>
  <c r="X27" i="17"/>
  <c r="Y28" i="17"/>
  <c r="Z29" i="17"/>
  <c r="W25" i="17"/>
  <c r="Y27" i="17"/>
  <c r="AA29" i="17"/>
  <c r="X26" i="17"/>
  <c r="Z28" i="17"/>
  <c r="AA24" i="17"/>
  <c r="AB25" i="17"/>
  <c r="W28" i="17"/>
  <c r="AA28" i="17"/>
  <c r="AB29" i="17"/>
  <c r="W24" i="17"/>
  <c r="Z27" i="17"/>
  <c r="Y26" i="17"/>
  <c r="Y25" i="17"/>
  <c r="Y24" i="17"/>
  <c r="AA26" i="17"/>
  <c r="V29" i="17"/>
  <c r="AB28" i="17"/>
  <c r="AA27" i="17"/>
  <c r="AB27" i="17"/>
  <c r="V28" i="17"/>
  <c r="X29" i="17"/>
  <c r="X25" i="17"/>
  <c r="X24" i="17"/>
  <c r="Z25" i="17"/>
  <c r="V24" i="17"/>
  <c r="AB26" i="17"/>
  <c r="X28" i="17"/>
  <c r="Z26" i="17"/>
  <c r="V27" i="17"/>
  <c r="AC59" i="18" l="1"/>
  <c r="AC57" i="18"/>
  <c r="S35" i="16"/>
  <c r="R35" i="16"/>
  <c r="Q35" i="16"/>
  <c r="P35" i="16"/>
  <c r="O35" i="16"/>
  <c r="N35" i="16"/>
  <c r="S34" i="16"/>
  <c r="R34" i="16"/>
  <c r="Q34" i="16"/>
  <c r="P34" i="16"/>
  <c r="O34" i="16"/>
  <c r="N34" i="16"/>
  <c r="S33" i="16"/>
  <c r="R33" i="16"/>
  <c r="Q33" i="16"/>
  <c r="P33" i="16"/>
  <c r="O33" i="16"/>
  <c r="N33" i="16"/>
  <c r="S32" i="16"/>
  <c r="R32" i="16"/>
  <c r="Q32" i="16"/>
  <c r="P32" i="16"/>
  <c r="O32" i="16"/>
  <c r="N32" i="16"/>
  <c r="S31" i="16"/>
  <c r="R31" i="16"/>
  <c r="Q31" i="16"/>
  <c r="P31" i="16"/>
  <c r="O31" i="16"/>
  <c r="N31" i="16"/>
  <c r="S30" i="16"/>
  <c r="R30" i="16"/>
  <c r="Q30" i="16"/>
  <c r="P30" i="16"/>
  <c r="O30" i="16"/>
  <c r="N30" i="16"/>
  <c r="S29" i="16"/>
  <c r="R29" i="16"/>
  <c r="Q29" i="16"/>
  <c r="P29" i="16"/>
  <c r="O29" i="16"/>
  <c r="N29" i="16"/>
  <c r="N28" i="16"/>
  <c r="O28" i="16"/>
  <c r="P28" i="16"/>
  <c r="Q28" i="16"/>
  <c r="R28" i="16"/>
  <c r="S28" i="16"/>
  <c r="M29" i="16"/>
  <c r="M30" i="16"/>
  <c r="M31" i="16"/>
  <c r="M32" i="16"/>
  <c r="M33" i="16"/>
  <c r="M34" i="16"/>
  <c r="V34" i="16" s="1"/>
  <c r="M35" i="16"/>
  <c r="M28" i="16"/>
  <c r="S18" i="16"/>
  <c r="S19" i="16"/>
  <c r="AB30" i="16" s="1"/>
  <c r="S20" i="16"/>
  <c r="AB31" i="16" s="1"/>
  <c r="S21" i="16"/>
  <c r="AB32" i="16" s="1"/>
  <c r="S22" i="16"/>
  <c r="S23" i="16"/>
  <c r="S24" i="16"/>
  <c r="AB35" i="16" s="1"/>
  <c r="R18" i="16"/>
  <c r="AA29" i="16" s="1"/>
  <c r="R19" i="16"/>
  <c r="R20" i="16"/>
  <c r="R21" i="16"/>
  <c r="AA32" i="16" s="1"/>
  <c r="R22" i="16"/>
  <c r="AA33" i="16" s="1"/>
  <c r="R23" i="16"/>
  <c r="R24" i="16"/>
  <c r="AA35" i="16" s="1"/>
  <c r="Q18" i="16"/>
  <c r="Z29" i="16" s="1"/>
  <c r="Q19" i="16"/>
  <c r="Z30" i="16" s="1"/>
  <c r="Q20" i="16"/>
  <c r="Q21" i="16"/>
  <c r="Z32" i="16" s="1"/>
  <c r="Q22" i="16"/>
  <c r="Z33" i="16" s="1"/>
  <c r="Q23" i="16"/>
  <c r="Z34" i="16" s="1"/>
  <c r="Q24" i="16"/>
  <c r="Z35" i="16" s="1"/>
  <c r="P18" i="16"/>
  <c r="P19" i="16"/>
  <c r="Y30" i="16" s="1"/>
  <c r="P20" i="16"/>
  <c r="P21" i="16"/>
  <c r="Y32" i="16" s="1"/>
  <c r="P22" i="16"/>
  <c r="P23" i="16"/>
  <c r="Y34" i="16" s="1"/>
  <c r="P24" i="16"/>
  <c r="Y35" i="16" s="1"/>
  <c r="O18" i="16"/>
  <c r="X29" i="16" s="1"/>
  <c r="O19" i="16"/>
  <c r="O20" i="16"/>
  <c r="X31" i="16" s="1"/>
  <c r="O21" i="16"/>
  <c r="O22" i="16"/>
  <c r="X33" i="16" s="1"/>
  <c r="O23" i="16"/>
  <c r="X34" i="16" s="1"/>
  <c r="O24" i="16"/>
  <c r="X35" i="16" s="1"/>
  <c r="N18" i="16"/>
  <c r="W29" i="16" s="1"/>
  <c r="N19" i="16"/>
  <c r="W30" i="16" s="1"/>
  <c r="N20" i="16"/>
  <c r="W31" i="16" s="1"/>
  <c r="N21" i="16"/>
  <c r="N22" i="16"/>
  <c r="W33" i="16" s="1"/>
  <c r="N23" i="16"/>
  <c r="W34" i="16" s="1"/>
  <c r="N24" i="16"/>
  <c r="W35" i="16" s="1"/>
  <c r="N17" i="16"/>
  <c r="W28" i="16" s="1"/>
  <c r="O17" i="16"/>
  <c r="X28" i="16" s="1"/>
  <c r="P17" i="16"/>
  <c r="Y28" i="16" s="1"/>
  <c r="Q17" i="16"/>
  <c r="Z28" i="16" s="1"/>
  <c r="R17" i="16"/>
  <c r="AA28" i="16" s="1"/>
  <c r="S17" i="16"/>
  <c r="AB28" i="16" s="1"/>
  <c r="M18" i="16"/>
  <c r="V29" i="16" s="1"/>
  <c r="M19" i="16"/>
  <c r="V30" i="16" s="1"/>
  <c r="M20" i="16"/>
  <c r="M21" i="16"/>
  <c r="V32" i="16" s="1"/>
  <c r="M22" i="16"/>
  <c r="V33" i="16" s="1"/>
  <c r="M24" i="16"/>
  <c r="M17" i="16"/>
  <c r="Y18" i="11"/>
  <c r="Y17" i="11"/>
  <c r="Y16" i="11"/>
  <c r="Y15" i="11"/>
  <c r="Y14" i="11"/>
  <c r="X19" i="11"/>
  <c r="X18" i="11"/>
  <c r="X17" i="11"/>
  <c r="X16" i="11"/>
  <c r="X15" i="11"/>
  <c r="X14" i="11"/>
  <c r="W19" i="11"/>
  <c r="W18" i="11"/>
  <c r="W17" i="11"/>
  <c r="W16" i="11"/>
  <c r="W14" i="11"/>
  <c r="V19" i="11"/>
  <c r="V18" i="11"/>
  <c r="V17" i="11"/>
  <c r="V16" i="11"/>
  <c r="V15" i="11"/>
  <c r="V14" i="11"/>
  <c r="U18" i="11"/>
  <c r="U17" i="11"/>
  <c r="U16" i="11"/>
  <c r="U15" i="11"/>
  <c r="U14" i="11"/>
  <c r="T19" i="11"/>
  <c r="T18" i="11"/>
  <c r="T17" i="11"/>
  <c r="T16" i="11"/>
  <c r="T15" i="11"/>
  <c r="T14" i="11"/>
  <c r="Y19" i="11"/>
  <c r="U19" i="11"/>
  <c r="S19" i="11"/>
  <c r="S18" i="11"/>
  <c r="S17" i="11"/>
  <c r="S16" i="11"/>
  <c r="W15" i="11"/>
  <c r="S15" i="11"/>
  <c r="S14" i="11"/>
  <c r="Y18" i="10"/>
  <c r="Y17" i="10"/>
  <c r="Y16" i="10"/>
  <c r="Y15" i="10"/>
  <c r="Y14" i="10"/>
  <c r="X19" i="10"/>
  <c r="X18" i="10"/>
  <c r="X17" i="10"/>
  <c r="X16" i="10"/>
  <c r="X15" i="10"/>
  <c r="X14" i="10"/>
  <c r="W19" i="10"/>
  <c r="W18" i="10"/>
  <c r="W17" i="10"/>
  <c r="W16" i="10"/>
  <c r="W14" i="10"/>
  <c r="V19" i="10"/>
  <c r="V18" i="10"/>
  <c r="V17" i="10"/>
  <c r="V16" i="10"/>
  <c r="V15" i="10"/>
  <c r="V14" i="10"/>
  <c r="U18" i="10"/>
  <c r="U17" i="10"/>
  <c r="U16" i="10"/>
  <c r="U15" i="10"/>
  <c r="U14" i="10"/>
  <c r="T19" i="10"/>
  <c r="T18" i="10"/>
  <c r="T17" i="10"/>
  <c r="T16" i="10"/>
  <c r="T15" i="10"/>
  <c r="T14" i="10"/>
  <c r="Y19" i="10"/>
  <c r="U19" i="10"/>
  <c r="S19" i="10"/>
  <c r="S18" i="10"/>
  <c r="S17" i="10"/>
  <c r="S16" i="10"/>
  <c r="W15" i="10"/>
  <c r="S15" i="10"/>
  <c r="S14" i="10"/>
  <c r="Y15" i="9"/>
  <c r="Y16" i="9"/>
  <c r="Y17" i="9"/>
  <c r="Y18" i="9"/>
  <c r="Y19" i="9"/>
  <c r="Y14" i="9"/>
  <c r="X15" i="9"/>
  <c r="X16" i="9"/>
  <c r="X17" i="9"/>
  <c r="X18" i="9"/>
  <c r="X19" i="9"/>
  <c r="X14" i="9"/>
  <c r="W15" i="9"/>
  <c r="W16" i="9"/>
  <c r="W17" i="9"/>
  <c r="W18" i="9"/>
  <c r="W19" i="9"/>
  <c r="W14" i="9"/>
  <c r="V15" i="9"/>
  <c r="V16" i="9"/>
  <c r="V17" i="9"/>
  <c r="V18" i="9"/>
  <c r="V19" i="9"/>
  <c r="V14" i="9"/>
  <c r="U15" i="9"/>
  <c r="U16" i="9"/>
  <c r="U17" i="9"/>
  <c r="U18" i="9"/>
  <c r="U19" i="9"/>
  <c r="U14" i="9"/>
  <c r="T15" i="9"/>
  <c r="T16" i="9"/>
  <c r="T17" i="9"/>
  <c r="T18" i="9"/>
  <c r="T19" i="9"/>
  <c r="T14" i="9"/>
  <c r="S16" i="9"/>
  <c r="S18" i="9"/>
  <c r="S17" i="9"/>
  <c r="S19" i="9"/>
  <c r="Y21" i="15"/>
  <c r="Y20" i="15"/>
  <c r="Y19" i="15"/>
  <c r="Y18" i="15"/>
  <c r="Y17" i="15"/>
  <c r="Y15" i="15"/>
  <c r="Y14" i="15"/>
  <c r="X21" i="15"/>
  <c r="X19" i="15"/>
  <c r="X17" i="15"/>
  <c r="X15" i="15"/>
  <c r="W21" i="15"/>
  <c r="W19" i="15"/>
  <c r="W18" i="15"/>
  <c r="W17" i="15"/>
  <c r="W16" i="15"/>
  <c r="W14" i="15"/>
  <c r="V21" i="15"/>
  <c r="V20" i="15"/>
  <c r="V19" i="15"/>
  <c r="V18" i="15"/>
  <c r="V17" i="15"/>
  <c r="V16" i="15"/>
  <c r="V14" i="15"/>
  <c r="U21" i="15"/>
  <c r="U20" i="15"/>
  <c r="U18" i="15"/>
  <c r="U17" i="15"/>
  <c r="U15" i="15"/>
  <c r="U14" i="15"/>
  <c r="T21" i="15"/>
  <c r="T19" i="15"/>
  <c r="T18" i="15"/>
  <c r="T16" i="15"/>
  <c r="T15" i="15"/>
  <c r="T14" i="15"/>
  <c r="S20" i="15"/>
  <c r="S19" i="15"/>
  <c r="X18" i="15"/>
  <c r="S17" i="15"/>
  <c r="S16" i="15"/>
  <c r="S15" i="15"/>
  <c r="S14" i="15"/>
  <c r="Y21" i="14"/>
  <c r="Y20" i="14"/>
  <c r="Y19" i="14"/>
  <c r="Y18" i="14"/>
  <c r="Y17" i="14"/>
  <c r="Y14" i="14"/>
  <c r="Y16" i="14"/>
  <c r="X21" i="14"/>
  <c r="X20" i="14"/>
  <c r="X19" i="14"/>
  <c r="X18" i="14"/>
  <c r="X17" i="14"/>
  <c r="X16" i="14"/>
  <c r="X15" i="14"/>
  <c r="W21" i="14"/>
  <c r="W20" i="14"/>
  <c r="W18" i="14"/>
  <c r="W16" i="14"/>
  <c r="V21" i="14"/>
  <c r="V20" i="14"/>
  <c r="V18" i="14"/>
  <c r="V17" i="14"/>
  <c r="V16" i="14"/>
  <c r="V15" i="14"/>
  <c r="V14" i="14"/>
  <c r="U21" i="14"/>
  <c r="U20" i="14"/>
  <c r="U19" i="14"/>
  <c r="U16" i="14"/>
  <c r="T21" i="14"/>
  <c r="T20" i="14"/>
  <c r="T18" i="14"/>
  <c r="T16" i="14"/>
  <c r="T15" i="14"/>
  <c r="S21" i="14"/>
  <c r="S20" i="14"/>
  <c r="S19" i="14"/>
  <c r="S18" i="14"/>
  <c r="S17" i="14"/>
  <c r="S16" i="14"/>
  <c r="S15" i="14"/>
  <c r="S14" i="14"/>
  <c r="Y15" i="1"/>
  <c r="Y16" i="1"/>
  <c r="Y17" i="1"/>
  <c r="Y18" i="1"/>
  <c r="Y19" i="1"/>
  <c r="Y20" i="1"/>
  <c r="Y21" i="1"/>
  <c r="Y14" i="1"/>
  <c r="X15" i="1"/>
  <c r="X16" i="1"/>
  <c r="X17" i="1"/>
  <c r="X18" i="1"/>
  <c r="X19" i="1"/>
  <c r="X20" i="1"/>
  <c r="X21" i="1"/>
  <c r="X14" i="1"/>
  <c r="W15" i="1"/>
  <c r="W16" i="1"/>
  <c r="W17" i="1"/>
  <c r="W18" i="1"/>
  <c r="W19" i="1"/>
  <c r="W20" i="1"/>
  <c r="W21" i="1"/>
  <c r="W14" i="1"/>
  <c r="V15" i="1"/>
  <c r="V16" i="1"/>
  <c r="V17" i="1"/>
  <c r="V18" i="1"/>
  <c r="V19" i="1"/>
  <c r="V20" i="1"/>
  <c r="V21" i="1"/>
  <c r="V14" i="1"/>
  <c r="U15" i="1"/>
  <c r="U16" i="1"/>
  <c r="U17" i="1"/>
  <c r="U18" i="1"/>
  <c r="U19" i="1"/>
  <c r="U20" i="1"/>
  <c r="U21" i="1"/>
  <c r="U14" i="1"/>
  <c r="T21" i="1"/>
  <c r="T20" i="1"/>
  <c r="T19" i="1"/>
  <c r="T18" i="1"/>
  <c r="T17" i="1"/>
  <c r="T16" i="1"/>
  <c r="T15" i="1"/>
  <c r="T14" i="1"/>
  <c r="S19" i="1"/>
  <c r="S15" i="1"/>
  <c r="S20" i="1"/>
  <c r="X32" i="16" l="1"/>
  <c r="V31" i="16"/>
  <c r="V35" i="16"/>
  <c r="X30" i="16"/>
  <c r="AB34" i="16"/>
  <c r="Z31" i="16"/>
  <c r="AB29" i="16"/>
  <c r="V28" i="16"/>
  <c r="W32" i="16"/>
  <c r="Y29" i="16"/>
  <c r="AA34" i="16"/>
  <c r="Y33" i="16"/>
  <c r="AA30" i="16"/>
  <c r="S15" i="9"/>
  <c r="S14" i="9"/>
  <c r="X20" i="15"/>
  <c r="W15" i="15"/>
  <c r="Y16" i="15"/>
  <c r="X14" i="15"/>
  <c r="U19" i="15"/>
  <c r="W20" i="15"/>
  <c r="T20" i="15"/>
  <c r="S21" i="15"/>
  <c r="S18" i="15"/>
  <c r="T17" i="15"/>
  <c r="U16" i="15"/>
  <c r="V15" i="15"/>
  <c r="X16" i="15"/>
  <c r="T14" i="14"/>
  <c r="U17" i="14"/>
  <c r="V19" i="14"/>
  <c r="W14" i="14"/>
  <c r="Y15" i="14"/>
  <c r="T19" i="14"/>
  <c r="U14" i="14"/>
  <c r="W15" i="14"/>
  <c r="U18" i="14"/>
  <c r="W19" i="14"/>
  <c r="X14" i="14"/>
  <c r="U15" i="14"/>
  <c r="T17" i="14"/>
  <c r="W17" i="14"/>
  <c r="S18" i="1"/>
  <c r="S17" i="1"/>
  <c r="S16" i="1"/>
  <c r="S14" i="1"/>
  <c r="S21" i="1"/>
  <c r="B10" i="15"/>
  <c r="B10" i="14"/>
  <c r="B10" i="11" l="1"/>
  <c r="B10" i="10"/>
  <c r="B10" i="9" l="1"/>
  <c r="B10" i="1"/>
</calcChain>
</file>

<file path=xl/sharedStrings.xml><?xml version="1.0" encoding="utf-8"?>
<sst xmlns="http://schemas.openxmlformats.org/spreadsheetml/2006/main" count="10579" uniqueCount="155">
  <si>
    <t>Range</t>
  </si>
  <si>
    <t>Normalized</t>
  </si>
  <si>
    <t>Absolute</t>
  </si>
  <si>
    <t>4.7660 .. 4.1985</t>
  </si>
  <si>
    <t>4.1985 .. 3.8996</t>
  </si>
  <si>
    <t>3.8996 .. 3.5247</t>
  </si>
  <si>
    <t>3.5247 .. 3.2359</t>
  </si>
  <si>
    <t>3.2359 .. 2.9217</t>
  </si>
  <si>
    <t>1.3308 .. 0.9862</t>
  </si>
  <si>
    <t>On</t>
  </si>
  <si>
    <t>Control</t>
  </si>
  <si>
    <t>Off</t>
  </si>
  <si>
    <t>BSM</t>
  </si>
  <si>
    <t>3.1792 .. 2.8003</t>
  </si>
  <si>
    <t>2.7976 .. 2.1364</t>
  </si>
  <si>
    <t>2.0641 .. 1.2534</t>
  </si>
  <si>
    <t>3.3407 .. 2.7971</t>
  </si>
  <si>
    <t>2.7971 .. 2.3831</t>
  </si>
  <si>
    <t>1.8983 .. 1.1951</t>
  </si>
  <si>
    <t>0.9916 .. 0.7941</t>
  </si>
  <si>
    <t>Proton Assignments</t>
  </si>
  <si>
    <t>4.4-4.6</t>
  </si>
  <si>
    <t>Next to Sub</t>
  </si>
  <si>
    <t>Next to 6 Sub</t>
  </si>
  <si>
    <t>Backbone</t>
  </si>
  <si>
    <t>Next to sub (2,3,6)</t>
  </si>
  <si>
    <t>2-Ring</t>
  </si>
  <si>
    <t>1-Ring</t>
  </si>
  <si>
    <t>4.6518 .. 4.3890</t>
  </si>
  <si>
    <t>4.3890 .. 4.2992</t>
  </si>
  <si>
    <t>4.2992 .. 4.2043</t>
  </si>
  <si>
    <t>4.0168 .. 3.8466</t>
  </si>
  <si>
    <t>3.8466 .. 3.6757</t>
  </si>
  <si>
    <t>3.6757 .. 3.5642</t>
  </si>
  <si>
    <t>3.4172 .. 3.2180</t>
  </si>
  <si>
    <t>3.2180 .. 3.0624</t>
  </si>
  <si>
    <t>HDO</t>
  </si>
  <si>
    <t>3.95-4.10</t>
  </si>
  <si>
    <r>
      <t>Propyl C</t>
    </r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CHOHCH3</t>
    </r>
  </si>
  <si>
    <t>3.55-3.6</t>
  </si>
  <si>
    <t>3.45-3.50</t>
  </si>
  <si>
    <t xml:space="preserve">3-Ring </t>
  </si>
  <si>
    <t>UnSub</t>
  </si>
  <si>
    <t>OCH3</t>
  </si>
  <si>
    <t>3-OCH3 and Propyl'</t>
  </si>
  <si>
    <t>Propyl Hydroxyl</t>
  </si>
  <si>
    <t>3.0-3.2</t>
  </si>
  <si>
    <t>1-1,5</t>
  </si>
  <si>
    <t>Propyl methyl</t>
  </si>
  <si>
    <t>4.6053 .. 4.3294</t>
  </si>
  <si>
    <t>4.1000 .. 3.9001</t>
  </si>
  <si>
    <t>3.9001 .. 3.7087</t>
  </si>
  <si>
    <t>3.7087 .. 3.5131</t>
  </si>
  <si>
    <t>3.5131 .. 3.4427</t>
  </si>
  <si>
    <t>3.4427 .. 3.2625</t>
  </si>
  <si>
    <t>3.2006 .. 3.0007</t>
  </si>
  <si>
    <t>1.3243 .. 1.0076</t>
  </si>
  <si>
    <t>5.0-5.3</t>
  </si>
  <si>
    <t>6-CM'</t>
  </si>
  <si>
    <t>Next to Unsub</t>
  </si>
  <si>
    <t>2,3,6, CM</t>
  </si>
  <si>
    <t>4.3-4.35</t>
  </si>
  <si>
    <t>6-CM''</t>
  </si>
  <si>
    <t>4.15-4.25</t>
  </si>
  <si>
    <t>5-Ring</t>
  </si>
  <si>
    <t xml:space="preserve">4-4.06 </t>
  </si>
  <si>
    <t>6-Ring'</t>
  </si>
  <si>
    <t>3.9-4</t>
  </si>
  <si>
    <t>3-Ring</t>
  </si>
  <si>
    <t>3.7-3.8</t>
  </si>
  <si>
    <t>6-Ring''/2-Ring</t>
  </si>
  <si>
    <t>3.55-3.65</t>
  </si>
  <si>
    <t>4-Ring</t>
  </si>
  <si>
    <t>3.45-3.55</t>
  </si>
  <si>
    <t>3.25-3.45</t>
  </si>
  <si>
    <t>Bisub 2,6</t>
  </si>
  <si>
    <t>3.05-3.25</t>
  </si>
  <si>
    <t>Unsub</t>
  </si>
  <si>
    <t>Diff</t>
  </si>
  <si>
    <t>Integral</t>
  </si>
  <si>
    <t>Rep1</t>
  </si>
  <si>
    <t>Rep2</t>
  </si>
  <si>
    <t>Rep3</t>
  </si>
  <si>
    <t>Average</t>
  </si>
  <si>
    <t>Standard Err</t>
  </si>
  <si>
    <t>Significant</t>
  </si>
  <si>
    <t>Tvalue</t>
  </si>
  <si>
    <r>
      <t>Propyl C</t>
    </r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CHOHCH3</t>
    </r>
  </si>
  <si>
    <t>Afmax</t>
  </si>
  <si>
    <t>k</t>
  </si>
  <si>
    <t>Af0</t>
  </si>
  <si>
    <t>SSE</t>
  </si>
  <si>
    <t>Simulated (yhat)</t>
  </si>
  <si>
    <t>Residuals</t>
  </si>
  <si>
    <t>Sig data (Conc factor)</t>
  </si>
  <si>
    <t>Norm</t>
  </si>
  <si>
    <t>f</t>
  </si>
  <si>
    <t>Averages</t>
  </si>
  <si>
    <t>4.1570 .. 4.0173</t>
  </si>
  <si>
    <t xml:space="preserve">4-4.16 </t>
  </si>
  <si>
    <t>high SSE</t>
  </si>
  <si>
    <t>AF0</t>
  </si>
  <si>
    <t>CO methyl end</t>
  </si>
  <si>
    <t>0.87-089</t>
  </si>
  <si>
    <t>1.10-1.30</t>
  </si>
  <si>
    <t>CO backbone</t>
  </si>
  <si>
    <t>2-2.45</t>
  </si>
  <si>
    <t>Backbone adj O</t>
  </si>
  <si>
    <t>PEG + CO choh</t>
  </si>
  <si>
    <t>3.3-3.80</t>
  </si>
  <si>
    <t>glyceride linkage</t>
  </si>
  <si>
    <t>5.10-5.50</t>
  </si>
  <si>
    <t>Unsaturated backbone</t>
  </si>
  <si>
    <t>5.6483 .. 5.1578</t>
  </si>
  <si>
    <t>4.3935 .. 4.0114</t>
  </si>
  <si>
    <t>3.9649 .. 3.0767</t>
  </si>
  <si>
    <t>2.5396 .. 1.9303</t>
  </si>
  <si>
    <t>1.8219 .. 1.0731</t>
  </si>
  <si>
    <t>1.0576 .. 0.6600</t>
  </si>
  <si>
    <t>2.8-3.1</t>
  </si>
  <si>
    <t>Dimethyl</t>
  </si>
  <si>
    <t>Sub</t>
  </si>
  <si>
    <t>CH</t>
  </si>
  <si>
    <t>CH2</t>
  </si>
  <si>
    <t>2.1-2.8</t>
  </si>
  <si>
    <t>1.2-2.0</t>
  </si>
  <si>
    <t>dodecyl</t>
  </si>
  <si>
    <t>0.79-1</t>
  </si>
  <si>
    <t>pendant</t>
  </si>
  <si>
    <t>2.7976 .. 2.3190</t>
  </si>
  <si>
    <t>3.7471 .. 3.3812</t>
  </si>
  <si>
    <t>3.2687 .. 2.9718</t>
  </si>
  <si>
    <t>2.2533 .. 2.1058</t>
  </si>
  <si>
    <t>2.0973 .. 1.8534</t>
  </si>
  <si>
    <t>1.8269 .. 1.4696</t>
  </si>
  <si>
    <t>Shifted from simulation by salt - more shielded</t>
  </si>
  <si>
    <t>nCH33</t>
  </si>
  <si>
    <t>Choline Ethyl ester backbone</t>
  </si>
  <si>
    <t>Choline ethyl phosphoryl</t>
  </si>
  <si>
    <t>Hydroxy Ethyl methacrylate</t>
  </si>
  <si>
    <t>4.4435 .. 4.1957</t>
  </si>
  <si>
    <t>4.1957 .. 3.9623</t>
  </si>
  <si>
    <t>3.9623 .. 3.7434</t>
  </si>
  <si>
    <t>3.7434 .. 3.5712</t>
  </si>
  <si>
    <t>3.4151 .. 3.0482</t>
  </si>
  <si>
    <t>1.1990 .. 1.0027</t>
  </si>
  <si>
    <t>0.9930 .. 0.7355</t>
  </si>
  <si>
    <t>Rep4</t>
  </si>
  <si>
    <t>Choline ethyl phosphoryl model</t>
  </si>
  <si>
    <t>Choline Ethyl ester backbone model</t>
  </si>
  <si>
    <t>batch 2</t>
  </si>
  <si>
    <t>20200925 Major</t>
  </si>
  <si>
    <t>20200925 Minor</t>
  </si>
  <si>
    <t>20201127 Major</t>
  </si>
  <si>
    <t>20201127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</si>
</sst>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theme="1"/>
      <name val="MS Shell Dlg 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0" xfId="0" applyFont="1" applyFill="1"/>
    <xf numFmtId="0" fontId="0" fillId="3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3" xfId="0" applyFont="1" applyFill="1" applyBorder="1"/>
    <xf numFmtId="0" fontId="0" fillId="0" borderId="0" xfId="0" applyFill="1" applyBorder="1"/>
    <xf numFmtId="0" fontId="0" fillId="0" borderId="13" xfId="0" applyFont="1" applyFill="1" applyBorder="1"/>
    <xf numFmtId="0" fontId="0" fillId="3" borderId="0" xfId="0" applyFont="1" applyFill="1" applyBorder="1"/>
    <xf numFmtId="0" fontId="0" fillId="0" borderId="14" xfId="0" applyBorder="1"/>
    <xf numFmtId="0" fontId="0" fillId="0" borderId="15" xfId="0" applyBorder="1"/>
    <xf numFmtId="0" fontId="0" fillId="3" borderId="15" xfId="0" applyFont="1" applyFill="1" applyBorder="1"/>
    <xf numFmtId="0" fontId="0" fillId="0" borderId="16" xfId="0" applyBorder="1"/>
    <xf numFmtId="0" fontId="1" fillId="0" borderId="12" xfId="0" applyFont="1" applyBorder="1" applyAlignment="1">
      <alignment horizontal="left" vertical="center" wrapText="1"/>
    </xf>
    <xf numFmtId="0" fontId="0" fillId="3" borderId="0" xfId="0" applyFill="1" applyBorder="1"/>
    <xf numFmtId="0" fontId="0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C7FA"/>
      <color rgb="FFFB9FF7"/>
      <color rgb="FFF96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'HPMC E3'!$S$13:$Y$13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E3'!$S$14:$Y$14</c:f>
              <c:numCache>
                <c:formatCode>General</c:formatCode>
                <c:ptCount val="7"/>
                <c:pt idx="0">
                  <c:v>4.0750690512894036E-4</c:v>
                </c:pt>
                <c:pt idx="1">
                  <c:v>8.2289430996569082E-4</c:v>
                </c:pt>
                <c:pt idx="2">
                  <c:v>2.0513573878224575E-4</c:v>
                </c:pt>
                <c:pt idx="3">
                  <c:v>2.6136926222135965E-3</c:v>
                </c:pt>
                <c:pt idx="4">
                  <c:v>1.912373228786934E-3</c:v>
                </c:pt>
                <c:pt idx="5">
                  <c:v>5.9177650496853229E-4</c:v>
                </c:pt>
                <c:pt idx="6">
                  <c:v>1.1910381687015301E-3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7-4D4F-A4AD-5900FE0195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'HPMC E3'!$S$13:$Y$13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E3'!$S$15:$Y$15</c:f>
              <c:numCache>
                <c:formatCode>General</c:formatCode>
                <c:ptCount val="7"/>
                <c:pt idx="0">
                  <c:v>-7.0964991105699612E-3</c:v>
                </c:pt>
                <c:pt idx="1">
                  <c:v>-6.770412457083862E-3</c:v>
                </c:pt>
                <c:pt idx="2">
                  <c:v>-4.4789898682275377E-3</c:v>
                </c:pt>
                <c:pt idx="3">
                  <c:v>5.5860197289713659E-4</c:v>
                </c:pt>
                <c:pt idx="4">
                  <c:v>1.3983582506556945E-3</c:v>
                </c:pt>
                <c:pt idx="5">
                  <c:v>-1.361826539478411E-3</c:v>
                </c:pt>
                <c:pt idx="6">
                  <c:v>-4.9128824797396104E-3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7-4D4F-A4AD-5900FE0195D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'HPMC E3'!$S$13:$Y$13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E3'!$S$16:$Y$16</c:f>
              <c:numCache>
                <c:formatCode>General</c:formatCode>
                <c:ptCount val="7"/>
                <c:pt idx="0">
                  <c:v>-5.3323511351983524E-3</c:v>
                </c:pt>
                <c:pt idx="1">
                  <c:v>-3.547928559180688E-3</c:v>
                </c:pt>
                <c:pt idx="2">
                  <c:v>-7.4231792245197845E-4</c:v>
                </c:pt>
                <c:pt idx="3">
                  <c:v>1.513836525865318E-3</c:v>
                </c:pt>
                <c:pt idx="4">
                  <c:v>-4.1099007006207915E-4</c:v>
                </c:pt>
                <c:pt idx="5">
                  <c:v>-1.0413229572911965E-3</c:v>
                </c:pt>
                <c:pt idx="6">
                  <c:v>-1.3796634861333004E-3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7-4D4F-A4AD-5900FE0195D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'HPMC E3'!$S$13:$Y$13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E3'!$S$17:$Y$17</c:f>
              <c:numCache>
                <c:formatCode>General</c:formatCode>
                <c:ptCount val="7"/>
                <c:pt idx="0">
                  <c:v>5.4776326084672621E-4</c:v>
                </c:pt>
                <c:pt idx="1">
                  <c:v>5.6527925537703117E-4</c:v>
                </c:pt>
                <c:pt idx="2">
                  <c:v>1.395625721830221E-3</c:v>
                </c:pt>
                <c:pt idx="3">
                  <c:v>2.432431364629188E-3</c:v>
                </c:pt>
                <c:pt idx="4">
                  <c:v>1.9376976514228947E-3</c:v>
                </c:pt>
                <c:pt idx="5">
                  <c:v>1.4356657003388546E-3</c:v>
                </c:pt>
                <c:pt idx="6">
                  <c:v>3.5456122553054453E-3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7-4D4F-A4AD-5900FE0195D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'HPMC E3'!$S$13:$Y$13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E3'!$S$18:$Y$18</c:f>
              <c:numCache>
                <c:formatCode>General</c:formatCode>
                <c:ptCount val="7"/>
                <c:pt idx="0">
                  <c:v>3.8035223577454077E-4</c:v>
                </c:pt>
                <c:pt idx="1">
                  <c:v>7.6894568761486602E-4</c:v>
                </c:pt>
                <c:pt idx="2">
                  <c:v>5.6214576467179941E-3</c:v>
                </c:pt>
                <c:pt idx="3">
                  <c:v>4.0119407846974887E-3</c:v>
                </c:pt>
                <c:pt idx="4">
                  <c:v>1.6472436433228314E-4</c:v>
                </c:pt>
                <c:pt idx="5">
                  <c:v>2.7408621260824927E-3</c:v>
                </c:pt>
                <c:pt idx="6">
                  <c:v>5.1832876818876392E-3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67-4D4F-A4AD-5900FE0195D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'HPMC E3'!$S$13:$Y$13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E3'!$S$19:$Y$19</c:f>
              <c:numCache>
                <c:formatCode>General</c:formatCode>
                <c:ptCount val="7"/>
                <c:pt idx="0">
                  <c:v>4.8068128303018062E-3</c:v>
                </c:pt>
                <c:pt idx="1">
                  <c:v>4.0278797165601158E-3</c:v>
                </c:pt>
                <c:pt idx="2">
                  <c:v>3.5701949189421997E-3</c:v>
                </c:pt>
                <c:pt idx="3">
                  <c:v>3.9661374750142126E-3</c:v>
                </c:pt>
                <c:pt idx="4">
                  <c:v>4.4798057388625388E-3</c:v>
                </c:pt>
                <c:pt idx="5">
                  <c:v>4.6124526877416808E-3</c:v>
                </c:pt>
                <c:pt idx="6">
                  <c:v>6.9481170306007955E-3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67-4D4F-A4AD-5900FE0195D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'HPMC E3'!$S$13:$Y$13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E3'!$S$20:$Y$20</c:f>
              <c:numCache>
                <c:formatCode>General</c:formatCode>
                <c:ptCount val="7"/>
                <c:pt idx="0">
                  <c:v>1.0848860812235947E-2</c:v>
                </c:pt>
                <c:pt idx="1">
                  <c:v>9.2030716825758432E-3</c:v>
                </c:pt>
                <c:pt idx="2">
                  <c:v>8.9941254327735067E-3</c:v>
                </c:pt>
                <c:pt idx="3">
                  <c:v>7.6497595549574046E-3</c:v>
                </c:pt>
                <c:pt idx="4">
                  <c:v>6.1891797314767563E-3</c:v>
                </c:pt>
                <c:pt idx="5">
                  <c:v>7.749808542038974E-3</c:v>
                </c:pt>
                <c:pt idx="6">
                  <c:v>1.227784286395789E-2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67-4D4F-A4AD-5900FE0195D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'HPMC E3'!$S$13:$Y$13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E3'!$S$21:$Y$21</c:f>
              <c:numCache>
                <c:formatCode>General</c:formatCode>
                <c:ptCount val="7"/>
                <c:pt idx="0">
                  <c:v>2.1915439737713628E-3</c:v>
                </c:pt>
                <c:pt idx="1">
                  <c:v>7.4534739489780883E-4</c:v>
                </c:pt>
                <c:pt idx="2">
                  <c:v>7.1039267927524284E-4</c:v>
                </c:pt>
                <c:pt idx="3">
                  <c:v>1.8582725978725483E-3</c:v>
                </c:pt>
                <c:pt idx="4">
                  <c:v>1.4856620259258385E-3</c:v>
                </c:pt>
                <c:pt idx="5">
                  <c:v>1.4072931888116501E-3</c:v>
                </c:pt>
                <c:pt idx="6">
                  <c:v>2.4377560004584702E-3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67-4D4F-A4AD-5900FE01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Complete'!$L$23</c:f>
              <c:strCache>
                <c:ptCount val="1"/>
                <c:pt idx="0">
                  <c:v>3.2006 .. 3.0007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Complete'!$M$34:$S$34</c:f>
                <c:numCache>
                  <c:formatCode>General</c:formatCode>
                  <c:ptCount val="7"/>
                  <c:pt idx="0">
                    <c:v>4.0009815394847588E-3</c:v>
                  </c:pt>
                  <c:pt idx="1">
                    <c:v>1.7568262880847615E-3</c:v>
                  </c:pt>
                  <c:pt idx="2">
                    <c:v>7.9068027021291084E-4</c:v>
                  </c:pt>
                  <c:pt idx="3">
                    <c:v>1.3473965862879902E-3</c:v>
                  </c:pt>
                  <c:pt idx="4">
                    <c:v>2.4883799726876021E-3</c:v>
                  </c:pt>
                  <c:pt idx="5">
                    <c:v>9.344335202737281E-4</c:v>
                  </c:pt>
                  <c:pt idx="6">
                    <c:v>1.2536816952363648E-3</c:v>
                  </c:pt>
                </c:numCache>
              </c:numRef>
            </c:plus>
            <c:minus>
              <c:numRef>
                <c:f>'E3 Complete'!$M$34:$S$34</c:f>
                <c:numCache>
                  <c:formatCode>General</c:formatCode>
                  <c:ptCount val="7"/>
                  <c:pt idx="0">
                    <c:v>4.0009815394847588E-3</c:v>
                  </c:pt>
                  <c:pt idx="1">
                    <c:v>1.7568262880847615E-3</c:v>
                  </c:pt>
                  <c:pt idx="2">
                    <c:v>7.9068027021291084E-4</c:v>
                  </c:pt>
                  <c:pt idx="3">
                    <c:v>1.3473965862879902E-3</c:v>
                  </c:pt>
                  <c:pt idx="4">
                    <c:v>2.4883799726876021E-3</c:v>
                  </c:pt>
                  <c:pt idx="5">
                    <c:v>9.344335202737281E-4</c:v>
                  </c:pt>
                  <c:pt idx="6">
                    <c:v>1.2536816952363648E-3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Complete'!$M$23:$S$23</c:f>
              <c:numCache>
                <c:formatCode>General</c:formatCode>
                <c:ptCount val="7"/>
                <c:pt idx="0">
                  <c:v>2.8471653724546574E-3</c:v>
                </c:pt>
                <c:pt idx="1">
                  <c:v>6.1938592785250523E-3</c:v>
                </c:pt>
                <c:pt idx="2">
                  <c:v>8.7770249248616313E-3</c:v>
                </c:pt>
                <c:pt idx="3">
                  <c:v>9.8913416899649668E-3</c:v>
                </c:pt>
                <c:pt idx="4">
                  <c:v>1.0412628037892918E-2</c:v>
                </c:pt>
                <c:pt idx="5">
                  <c:v>9.2121080262354185E-3</c:v>
                </c:pt>
                <c:pt idx="6">
                  <c:v>1.1594410981581748E-2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2-4698-A244-CDDBAA4A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Complete'!$L$24</c:f>
              <c:strCache>
                <c:ptCount val="1"/>
                <c:pt idx="0">
                  <c:v>1.3243 .. 1.0076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Complete'!$M$35:$S$35</c:f>
                <c:numCache>
                  <c:formatCode>General</c:formatCode>
                  <c:ptCount val="7"/>
                  <c:pt idx="0">
                    <c:v>8.2439686292564785E-4</c:v>
                  </c:pt>
                  <c:pt idx="1">
                    <c:v>3.5520696451645992E-4</c:v>
                  </c:pt>
                  <c:pt idx="2">
                    <c:v>1.1331468334075208E-3</c:v>
                  </c:pt>
                  <c:pt idx="3">
                    <c:v>3.8526577656631796E-4</c:v>
                  </c:pt>
                  <c:pt idx="4">
                    <c:v>8.6624633797016313E-4</c:v>
                  </c:pt>
                  <c:pt idx="5">
                    <c:v>6.3477205816080855E-4</c:v>
                  </c:pt>
                  <c:pt idx="6">
                    <c:v>9.7969531878961801E-4</c:v>
                  </c:pt>
                </c:numCache>
              </c:numRef>
            </c:plus>
            <c:minus>
              <c:numRef>
                <c:f>'E3 Complete'!$M$35:$S$35</c:f>
                <c:numCache>
                  <c:formatCode>General</c:formatCode>
                  <c:ptCount val="7"/>
                  <c:pt idx="0">
                    <c:v>8.2439686292564785E-4</c:v>
                  </c:pt>
                  <c:pt idx="1">
                    <c:v>3.5520696451645992E-4</c:v>
                  </c:pt>
                  <c:pt idx="2">
                    <c:v>1.1331468334075208E-3</c:v>
                  </c:pt>
                  <c:pt idx="3">
                    <c:v>3.8526577656631796E-4</c:v>
                  </c:pt>
                  <c:pt idx="4">
                    <c:v>8.6624633797016313E-4</c:v>
                  </c:pt>
                  <c:pt idx="5">
                    <c:v>6.3477205816080855E-4</c:v>
                  </c:pt>
                  <c:pt idx="6">
                    <c:v>9.7969531878961801E-4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Complete'!$M$24:$S$24</c:f>
              <c:numCache>
                <c:formatCode>General</c:formatCode>
                <c:ptCount val="7"/>
                <c:pt idx="0">
                  <c:v>5.8941291673654604E-4</c:v>
                </c:pt>
                <c:pt idx="1">
                  <c:v>9.3228305930431949E-4</c:v>
                </c:pt>
                <c:pt idx="2">
                  <c:v>2.3575731319718514E-3</c:v>
                </c:pt>
                <c:pt idx="3">
                  <c:v>2.6211624547707868E-3</c:v>
                </c:pt>
                <c:pt idx="4">
                  <c:v>3.1919074165022974E-3</c:v>
                </c:pt>
                <c:pt idx="5">
                  <c:v>2.6532895192117223E-3</c:v>
                </c:pt>
                <c:pt idx="6">
                  <c:v>4.0910224938414787E-3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6-4A7A-8F92-BB67D367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Hydroxypropyl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'E3 Complete'!$V$47:$AB$47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Complete'!$V$50:$AB$50</c:f>
              <c:numCache>
                <c:formatCode>General</c:formatCode>
                <c:ptCount val="7"/>
                <c:pt idx="0">
                  <c:v>7.4371541271680388E-3</c:v>
                </c:pt>
                <c:pt idx="1">
                  <c:v>1.2545255185956583E-2</c:v>
                </c:pt>
                <c:pt idx="2">
                  <c:v>1.6076543405115815E-2</c:v>
                </c:pt>
                <c:pt idx="3">
                  <c:v>1.8528873390525731E-2</c:v>
                </c:pt>
                <c:pt idx="4">
                  <c:v>2.0237333957384064E-2</c:v>
                </c:pt>
                <c:pt idx="5">
                  <c:v>2.143021724089382E-2</c:v>
                </c:pt>
                <c:pt idx="6">
                  <c:v>2.226441440993155E-2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6-46CD-BA14-9288829DDBF2}"/>
            </c:ext>
          </c:extLst>
        </c:ser>
        <c:ser>
          <c:idx val="3"/>
          <c:order val="3"/>
          <c:tx>
            <c:v>Propyl Model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'E3 Complete'!$V$47:$AB$47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Complete'!$V$49:$AB$49</c:f>
              <c:numCache>
                <c:formatCode>General</c:formatCode>
                <c:ptCount val="7"/>
                <c:pt idx="0">
                  <c:v>4.62515151374749E-3</c:v>
                </c:pt>
                <c:pt idx="1">
                  <c:v>7.8111203006393081E-3</c:v>
                </c:pt>
                <c:pt idx="2">
                  <c:v>1.0018042716497732E-2</c:v>
                </c:pt>
                <c:pt idx="3">
                  <c:v>1.1552792958037716E-2</c:v>
                </c:pt>
                <c:pt idx="4">
                  <c:v>1.2623042118786516E-2</c:v>
                </c:pt>
                <c:pt idx="5">
                  <c:v>1.3370818590231141E-2</c:v>
                </c:pt>
                <c:pt idx="6">
                  <c:v>1.3893994838782142E-2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0C-48E7-A428-7547FCC0E6A4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'E3 Complete'!$V$47:$AB$47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Complete'!$V$48:$AB$48</c:f>
              <c:numCache>
                <c:formatCode>General</c:formatCode>
                <c:ptCount val="7"/>
                <c:pt idx="0">
                  <c:v>3.5996977197246785E-3</c:v>
                </c:pt>
                <c:pt idx="1">
                  <c:v>6.1262573599327325E-3</c:v>
                </c:pt>
                <c:pt idx="2">
                  <c:v>7.8996017106401882E-3</c:v>
                </c:pt>
                <c:pt idx="3">
                  <c:v>9.1442785178447363E-3</c:v>
                </c:pt>
                <c:pt idx="4">
                  <c:v>1.0017893590842191E-2</c:v>
                </c:pt>
                <c:pt idx="5">
                  <c:v>1.0631067461641986E-2</c:v>
                </c:pt>
                <c:pt idx="6">
                  <c:v>1.1061442586170889E-2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0C-48E7-A428-7547FCC0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Hydroxypropyl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'E3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Complete'!$V$44:$AB$44</c:f>
              <c:numCache>
                <c:formatCode>General</c:formatCode>
                <c:ptCount val="7"/>
                <c:pt idx="0">
                  <c:v>5.6943307449093148E-3</c:v>
                </c:pt>
                <c:pt idx="1">
                  <c:v>1.2387718557050105E-2</c:v>
                </c:pt>
                <c:pt idx="2">
                  <c:v>1.7554049849723263E-2</c:v>
                </c:pt>
                <c:pt idx="3">
                  <c:v>1.9782683379929934E-2</c:v>
                </c:pt>
                <c:pt idx="4">
                  <c:v>2.0825256075785836E-2</c:v>
                </c:pt>
                <c:pt idx="5">
                  <c:v>1.8424216052470837E-2</c:v>
                </c:pt>
                <c:pt idx="6">
                  <c:v>2.3188821963163495E-2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6-46CD-BA14-9288829DDBF2}"/>
            </c:ext>
          </c:extLst>
        </c:ser>
        <c:ser>
          <c:idx val="2"/>
          <c:order val="2"/>
          <c:tx>
            <c:v>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'E3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Complete'!$V$43:$AB$43</c:f>
              <c:numCache>
                <c:formatCode>General</c:formatCode>
                <c:ptCount val="7"/>
                <c:pt idx="0">
                  <c:v>4.0573686424395438E-3</c:v>
                </c:pt>
                <c:pt idx="1">
                  <c:v>6.9797880435544758E-3</c:v>
                </c:pt>
                <c:pt idx="2">
                  <c:v>9.3075385637914898E-3</c:v>
                </c:pt>
                <c:pt idx="3">
                  <c:v>1.2298345594126672E-2</c:v>
                </c:pt>
                <c:pt idx="4">
                  <c:v>1.2825341039362339E-2</c:v>
                </c:pt>
                <c:pt idx="5">
                  <c:v>1.2543135623280152E-2</c:v>
                </c:pt>
                <c:pt idx="6">
                  <c:v>1.5061942142720572E-2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C-48E7-A428-7547FCC0E6A4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'E3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Complete'!$V$42:$AB$42</c:f>
              <c:numCache>
                <c:formatCode>General</c:formatCode>
                <c:ptCount val="7"/>
                <c:pt idx="0">
                  <c:v>1.5725366932982799E-3</c:v>
                </c:pt>
                <c:pt idx="1">
                  <c:v>3.3823901300780424E-3</c:v>
                </c:pt>
                <c:pt idx="2">
                  <c:v>1.2247077715955465E-2</c:v>
                </c:pt>
                <c:pt idx="3">
                  <c:v>1.033382600805194E-2</c:v>
                </c:pt>
                <c:pt idx="4">
                  <c:v>9.4944067835020327E-3</c:v>
                </c:pt>
                <c:pt idx="5">
                  <c:v>8.9965891089439226E-3</c:v>
                </c:pt>
                <c:pt idx="6">
                  <c:v>1.1197610364336322E-2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C-48E7-A428-7547FCC0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3"/>
              <c:pt idx="0">
                <c:v>Ring Backbone</c:v>
              </c:pt>
              <c:pt idx="1">
                <c:v>Propyl</c:v>
              </c:pt>
              <c:pt idx="2">
                <c:v>Hydroxypropyl</c:v>
              </c:pt>
            </c:strLit>
          </c:cat>
          <c:val>
            <c:numRef>
              <c:f>'E3 Complete'!$AA$62:$AA$64</c:f>
              <c:numCache>
                <c:formatCode>General</c:formatCode>
                <c:ptCount val="3"/>
                <c:pt idx="0">
                  <c:v>1.0614529956553027E-2</c:v>
                </c:pt>
                <c:pt idx="1">
                  <c:v>0.80650645595516834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A-4864-9CC3-3EAFBA7C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8"/>
          <c:w val="0.8699050743657043"/>
          <c:h val="0.6714577865266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Complete'!$M$15:$S$15</c:f>
              <c:numCache>
                <c:formatCode>General</c:formatCode>
                <c:ptCount val="7"/>
                <c:pt idx="0">
                  <c:v>-2.6259641885014555E-3</c:v>
                </c:pt>
                <c:pt idx="1">
                  <c:v>6.1610128158302711E-2</c:v>
                </c:pt>
                <c:pt idx="2">
                  <c:v>9.1772621963057115E-3</c:v>
                </c:pt>
                <c:pt idx="3">
                  <c:v>-1.405380867798066E-2</c:v>
                </c:pt>
                <c:pt idx="4">
                  <c:v>3.0932026703281126E-2</c:v>
                </c:pt>
                <c:pt idx="5">
                  <c:v>3.8153086280047169E-2</c:v>
                </c:pt>
                <c:pt idx="6">
                  <c:v>1.4028092663994976E-2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B-4588-8306-37477073AB6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Complete'!$M$16:$S$16</c:f>
              <c:numCache>
                <c:formatCode>General</c:formatCode>
                <c:ptCount val="7"/>
                <c:pt idx="0">
                  <c:v>3.3969291594258995E-3</c:v>
                </c:pt>
                <c:pt idx="1">
                  <c:v>8.8517680379791453E-3</c:v>
                </c:pt>
                <c:pt idx="2">
                  <c:v>-3.4128628074202015E-3</c:v>
                </c:pt>
                <c:pt idx="3">
                  <c:v>1.8345300218829926E-3</c:v>
                </c:pt>
                <c:pt idx="4">
                  <c:v>-2.291408181574825E-3</c:v>
                </c:pt>
                <c:pt idx="5">
                  <c:v>9.0002657178739707E-3</c:v>
                </c:pt>
                <c:pt idx="6">
                  <c:v>1.2009353206239954E-2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B-4588-8306-37477073AB6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Complete'!$M$17:$S$17</c:f>
              <c:numCache>
                <c:formatCode>General</c:formatCode>
                <c:ptCount val="7"/>
                <c:pt idx="0">
                  <c:v>-6.1879046593620408E-3</c:v>
                </c:pt>
                <c:pt idx="1">
                  <c:v>-7.7913988947592118E-3</c:v>
                </c:pt>
                <c:pt idx="2">
                  <c:v>-1.4002459178170473E-2</c:v>
                </c:pt>
                <c:pt idx="3">
                  <c:v>-1.8740475738753912E-2</c:v>
                </c:pt>
                <c:pt idx="4">
                  <c:v>-2.0576572291920042E-2</c:v>
                </c:pt>
                <c:pt idx="5">
                  <c:v>-2.0987465890878878E-2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9B-4588-8306-37477073AB6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Complete'!$M$18:$S$18</c:f>
              <c:numCache>
                <c:formatCode>General</c:formatCode>
                <c:ptCount val="7"/>
                <c:pt idx="0">
                  <c:v>-3.1683898919218725E-3</c:v>
                </c:pt>
                <c:pt idx="1">
                  <c:v>-4.7726136739358969E-3</c:v>
                </c:pt>
                <c:pt idx="2">
                  <c:v>-5.3767832725576574E-3</c:v>
                </c:pt>
                <c:pt idx="3">
                  <c:v>-9.7061147512731028E-3</c:v>
                </c:pt>
                <c:pt idx="4">
                  <c:v>-8.4323416916115244E-3</c:v>
                </c:pt>
                <c:pt idx="5">
                  <c:v>-1.1557152906668233E-2</c:v>
                </c:pt>
                <c:pt idx="6">
                  <c:v>-1.5440752974748811E-2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9B-4588-8306-37477073AB6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Complete'!$M$19:$S$19</c:f>
              <c:numCache>
                <c:formatCode>General</c:formatCode>
                <c:ptCount val="7"/>
                <c:pt idx="0">
                  <c:v>-1.9206871616242332E-3</c:v>
                </c:pt>
                <c:pt idx="1">
                  <c:v>-1.4711143962383222E-3</c:v>
                </c:pt>
                <c:pt idx="2">
                  <c:v>1.9812336300370579E-3</c:v>
                </c:pt>
                <c:pt idx="3">
                  <c:v>-5.4522578980164159E-3</c:v>
                </c:pt>
                <c:pt idx="4">
                  <c:v>4.528383254819769E-3</c:v>
                </c:pt>
                <c:pt idx="5">
                  <c:v>1.9350722466934533E-3</c:v>
                </c:pt>
                <c:pt idx="6">
                  <c:v>-1.2972836898741584E-2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9B-4588-8306-37477073AB6D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Complete'!$M$20:$S$20</c:f>
              <c:numCache>
                <c:formatCode>General</c:formatCode>
                <c:ptCount val="7"/>
                <c:pt idx="0">
                  <c:v>-7.6559496019870232E-4</c:v>
                </c:pt>
                <c:pt idx="1">
                  <c:v>1.2896052175692828E-3</c:v>
                </c:pt>
                <c:pt idx="2">
                  <c:v>-1.0789939425882398E-3</c:v>
                </c:pt>
                <c:pt idx="3">
                  <c:v>-4.7412568668635455E-3</c:v>
                </c:pt>
                <c:pt idx="4">
                  <c:v>-4.5600451901424126E-3</c:v>
                </c:pt>
                <c:pt idx="5">
                  <c:v>-3.4790498855204089E-3</c:v>
                </c:pt>
                <c:pt idx="6">
                  <c:v>-9.621203146400031E-3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9B-4588-8306-37477073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96872"/>
        <c:axId val="914093592"/>
      </c:scatterChart>
      <c:valAx>
        <c:axId val="9140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93592"/>
        <c:crosses val="autoZero"/>
        <c:crossBetween val="midCat"/>
      </c:valAx>
      <c:valAx>
        <c:axId val="9140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9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'CMC Complete'!$L$17</c:f>
              <c:strCache>
                <c:ptCount val="1"/>
                <c:pt idx="0">
                  <c:v>4.6518 .. 4.3890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Complete'!$M$17:$S$17</c:f>
              <c:numCache>
                <c:formatCode>General</c:formatCode>
                <c:ptCount val="7"/>
                <c:pt idx="0">
                  <c:v>2.7356337466577243E-3</c:v>
                </c:pt>
                <c:pt idx="1">
                  <c:v>-1.1394315432059715E-3</c:v>
                </c:pt>
                <c:pt idx="2">
                  <c:v>5.5877642818225168E-4</c:v>
                </c:pt>
                <c:pt idx="3">
                  <c:v>3.4239032042070153E-3</c:v>
                </c:pt>
                <c:pt idx="4">
                  <c:v>-1.0844603899607364E-2</c:v>
                </c:pt>
                <c:pt idx="5">
                  <c:v>-6.4860446030774723E-3</c:v>
                </c:pt>
                <c:pt idx="6">
                  <c:v>7.7376044814303352E-3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7-4BE8-927D-83FBB4765212}"/>
            </c:ext>
          </c:extLst>
        </c:ser>
        <c:ser>
          <c:idx val="1"/>
          <c:order val="1"/>
          <c:tx>
            <c:strRef>
              <c:f>'CMC Complete'!$L$18</c:f>
              <c:strCache>
                <c:ptCount val="1"/>
                <c:pt idx="0">
                  <c:v>4.3890 .. 4.2992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Complete'!$M$18:$S$18</c:f>
              <c:numCache>
                <c:formatCode>General</c:formatCode>
                <c:ptCount val="7"/>
                <c:pt idx="0">
                  <c:v>2.4296595268077973E-3</c:v>
                </c:pt>
                <c:pt idx="1">
                  <c:v>3.9699170383536751E-4</c:v>
                </c:pt>
                <c:pt idx="2">
                  <c:v>-1.243588904109099E-2</c:v>
                </c:pt>
                <c:pt idx="3">
                  <c:v>1.4795175665134727E-2</c:v>
                </c:pt>
                <c:pt idx="4">
                  <c:v>-1.9616462629070564E-2</c:v>
                </c:pt>
                <c:pt idx="5">
                  <c:v>-1.2287717143638044E-2</c:v>
                </c:pt>
                <c:pt idx="6">
                  <c:v>1.5799169981828825E-2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7-4BE8-927D-83FBB4765212}"/>
            </c:ext>
          </c:extLst>
        </c:ser>
        <c:ser>
          <c:idx val="2"/>
          <c:order val="2"/>
          <c:tx>
            <c:strRef>
              <c:f>'CMC Complete'!$L$19</c:f>
              <c:strCache>
                <c:ptCount val="1"/>
                <c:pt idx="0">
                  <c:v>4.2992 .. 4.2043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Complete'!$M$19:$S$19</c:f>
              <c:numCache>
                <c:formatCode>General</c:formatCode>
                <c:ptCount val="7"/>
                <c:pt idx="0">
                  <c:v>6.3802439272877126E-3</c:v>
                </c:pt>
                <c:pt idx="1">
                  <c:v>1.7699207400383579E-2</c:v>
                </c:pt>
                <c:pt idx="2">
                  <c:v>1.8141823666054286E-2</c:v>
                </c:pt>
                <c:pt idx="3">
                  <c:v>2.9724386319762475E-2</c:v>
                </c:pt>
                <c:pt idx="4">
                  <c:v>2.5824397569102403E-2</c:v>
                </c:pt>
                <c:pt idx="5">
                  <c:v>2.6613901359413758E-2</c:v>
                </c:pt>
                <c:pt idx="6">
                  <c:v>3.1072574248176516E-2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7-4BE8-927D-83FBB4765212}"/>
            </c:ext>
          </c:extLst>
        </c:ser>
        <c:ser>
          <c:idx val="3"/>
          <c:order val="3"/>
          <c:tx>
            <c:strRef>
              <c:f>'CMC Complete'!$L$20</c:f>
              <c:strCache>
                <c:ptCount val="1"/>
                <c:pt idx="0">
                  <c:v>4.1570 .. 4.0173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Complete'!$M$20:$S$20</c:f>
              <c:numCache>
                <c:formatCode>General</c:formatCode>
                <c:ptCount val="7"/>
                <c:pt idx="0">
                  <c:v>9.6828592532697232E-3</c:v>
                </c:pt>
                <c:pt idx="1">
                  <c:v>2.0141510275078E-2</c:v>
                </c:pt>
                <c:pt idx="2">
                  <c:v>2.2433963176144142E-2</c:v>
                </c:pt>
                <c:pt idx="3">
                  <c:v>2.6826640526458834E-2</c:v>
                </c:pt>
                <c:pt idx="4">
                  <c:v>2.6468851871400068E-2</c:v>
                </c:pt>
                <c:pt idx="5">
                  <c:v>2.77475947835569E-2</c:v>
                </c:pt>
                <c:pt idx="6">
                  <c:v>2.978313360978592E-2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27-4BE8-927D-83FBB4765212}"/>
            </c:ext>
          </c:extLst>
        </c:ser>
        <c:ser>
          <c:idx val="4"/>
          <c:order val="4"/>
          <c:tx>
            <c:strRef>
              <c:f>'CMC Complete'!$L$21</c:f>
              <c:strCache>
                <c:ptCount val="1"/>
                <c:pt idx="0">
                  <c:v>4.0168 .. 3.8466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Complete'!$M$21:$S$21</c:f>
              <c:numCache>
                <c:formatCode>General</c:formatCode>
                <c:ptCount val="7"/>
                <c:pt idx="0">
                  <c:v>6.3999796306834639E-3</c:v>
                </c:pt>
                <c:pt idx="1">
                  <c:v>1.2584460756399532E-2</c:v>
                </c:pt>
                <c:pt idx="2">
                  <c:v>1.4702320719791112E-2</c:v>
                </c:pt>
                <c:pt idx="3">
                  <c:v>1.6171787820348952E-2</c:v>
                </c:pt>
                <c:pt idx="4">
                  <c:v>1.5852301623443296E-2</c:v>
                </c:pt>
                <c:pt idx="5">
                  <c:v>1.6548247455145031E-2</c:v>
                </c:pt>
                <c:pt idx="6">
                  <c:v>1.9318671254860347E-2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7-4BE8-927D-83FBB4765212}"/>
            </c:ext>
          </c:extLst>
        </c:ser>
        <c:ser>
          <c:idx val="5"/>
          <c:order val="5"/>
          <c:tx>
            <c:strRef>
              <c:f>'CMC Complete'!$L$22</c:f>
              <c:strCache>
                <c:ptCount val="1"/>
                <c:pt idx="0">
                  <c:v>3.8466 .. 3.6757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Complete'!$M$22:$S$22</c:f>
              <c:numCache>
                <c:formatCode>General</c:formatCode>
                <c:ptCount val="7"/>
                <c:pt idx="0">
                  <c:v>6.1460048579031921E-3</c:v>
                </c:pt>
                <c:pt idx="1">
                  <c:v>8.5298618714511609E-3</c:v>
                </c:pt>
                <c:pt idx="2">
                  <c:v>9.375499206474406E-3</c:v>
                </c:pt>
                <c:pt idx="3">
                  <c:v>9.669465520975017E-3</c:v>
                </c:pt>
                <c:pt idx="4">
                  <c:v>7.5076987806314312E-3</c:v>
                </c:pt>
                <c:pt idx="5">
                  <c:v>7.4655193017752822E-3</c:v>
                </c:pt>
                <c:pt idx="6">
                  <c:v>1.1225565410819432E-2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27-4BE8-927D-83FBB4765212}"/>
            </c:ext>
          </c:extLst>
        </c:ser>
        <c:ser>
          <c:idx val="6"/>
          <c:order val="6"/>
          <c:tx>
            <c:strRef>
              <c:f>'CMC Complete'!$L$23</c:f>
              <c:strCache>
                <c:ptCount val="1"/>
                <c:pt idx="0">
                  <c:v>3.6757 .. 3.5642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Complete'!$M$23:$S$23</c:f>
              <c:numCache>
                <c:formatCode>General</c:formatCode>
                <c:ptCount val="7"/>
                <c:pt idx="0">
                  <c:v>6.9759729605789501E-3</c:v>
                </c:pt>
                <c:pt idx="1">
                  <c:v>9.6829013182296517E-3</c:v>
                </c:pt>
                <c:pt idx="2">
                  <c:v>1.2508471836853283E-2</c:v>
                </c:pt>
                <c:pt idx="3">
                  <c:v>1.1718405236277629E-2</c:v>
                </c:pt>
                <c:pt idx="4">
                  <c:v>1.0683551237677774E-2</c:v>
                </c:pt>
                <c:pt idx="5">
                  <c:v>1.1448055799684111E-2</c:v>
                </c:pt>
                <c:pt idx="6">
                  <c:v>1.5128572864517601E-2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27-4BE8-927D-83FBB4765212}"/>
            </c:ext>
          </c:extLst>
        </c:ser>
        <c:ser>
          <c:idx val="7"/>
          <c:order val="7"/>
          <c:tx>
            <c:strRef>
              <c:f>'CMC Complete'!$L$24</c:f>
              <c:strCache>
                <c:ptCount val="1"/>
                <c:pt idx="0">
                  <c:v>3.4172 .. 3.2180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Complete'!$M$24:$S$24</c:f>
              <c:numCache>
                <c:formatCode>General</c:formatCode>
                <c:ptCount val="7"/>
                <c:pt idx="0">
                  <c:v>1.6234996892864867E-2</c:v>
                </c:pt>
                <c:pt idx="1">
                  <c:v>2.3337349615855832E-2</c:v>
                </c:pt>
                <c:pt idx="2">
                  <c:v>2.6966181288177692E-2</c:v>
                </c:pt>
                <c:pt idx="3">
                  <c:v>2.7547794210252746E-2</c:v>
                </c:pt>
                <c:pt idx="4">
                  <c:v>2.6000002560969782E-2</c:v>
                </c:pt>
                <c:pt idx="5">
                  <c:v>2.7900895766812147E-2</c:v>
                </c:pt>
                <c:pt idx="6">
                  <c:v>3.0760404297661397E-2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27-4BE8-927D-83FBB476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1480"/>
        <c:axId val="940536232"/>
      </c:scatterChart>
      <c:valAx>
        <c:axId val="9405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6232"/>
        <c:crosses val="autoZero"/>
        <c:crossBetween val="midCat"/>
      </c:valAx>
      <c:valAx>
        <c:axId val="940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'CMC Complete'!$L$20</c:f>
              <c:strCache>
                <c:ptCount val="1"/>
                <c:pt idx="0">
                  <c:v>4.1570 .. 4.0173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plus>
            <c:min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'CMC Complete'!$M$28:$S$28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Complete'!$M$20:$S$20</c:f>
              <c:numCache>
                <c:formatCode>General</c:formatCode>
                <c:ptCount val="7"/>
                <c:pt idx="0">
                  <c:v>9.6828592532697232E-3</c:v>
                </c:pt>
                <c:pt idx="1">
                  <c:v>2.0141510275078E-2</c:v>
                </c:pt>
                <c:pt idx="2">
                  <c:v>2.2433963176144142E-2</c:v>
                </c:pt>
                <c:pt idx="3">
                  <c:v>2.6826640526458834E-2</c:v>
                </c:pt>
                <c:pt idx="4">
                  <c:v>2.6468851871400068E-2</c:v>
                </c:pt>
                <c:pt idx="5">
                  <c:v>2.77475947835569E-2</c:v>
                </c:pt>
                <c:pt idx="6">
                  <c:v>2.978313360978592E-2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A1D-AAAC-42622F6C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'CMC Complete'!$L$24</c:f>
              <c:strCache>
                <c:ptCount val="1"/>
                <c:pt idx="0">
                  <c:v>3.4172 .. 3.2180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plus>
            <c:min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'CMC Complete'!$M$28:$S$28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Complete'!$M$24:$S$24</c:f>
              <c:numCache>
                <c:formatCode>General</c:formatCode>
                <c:ptCount val="7"/>
                <c:pt idx="0">
                  <c:v>1.6234996892864867E-2</c:v>
                </c:pt>
                <c:pt idx="1">
                  <c:v>2.3337349615855832E-2</c:v>
                </c:pt>
                <c:pt idx="2">
                  <c:v>2.6966181288177692E-2</c:v>
                </c:pt>
                <c:pt idx="3">
                  <c:v>2.7547794210252746E-2</c:v>
                </c:pt>
                <c:pt idx="4">
                  <c:v>2.6000002560969782E-2</c:v>
                </c:pt>
                <c:pt idx="5">
                  <c:v>2.7900895766812147E-2</c:v>
                </c:pt>
                <c:pt idx="6">
                  <c:v>3.0760404297661397E-2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0-4B90-ACE9-5A4114E2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Complete'!$V$45:$AB$45</c:f>
              <c:numCache>
                <c:formatCode>General</c:formatCode>
                <c:ptCount val="7"/>
                <c:pt idx="0">
                  <c:v>4.415216497452315E-2</c:v>
                </c:pt>
                <c:pt idx="1">
                  <c:v>4.1235459740141249E-2</c:v>
                </c:pt>
                <c:pt idx="2">
                  <c:v>5.0430994086593718E-2</c:v>
                </c:pt>
                <c:pt idx="3">
                  <c:v>3.6929211749770437E-2</c:v>
                </c:pt>
                <c:pt idx="4">
                  <c:v>3.1383438320086318E-2</c:v>
                </c:pt>
                <c:pt idx="5">
                  <c:v>3.4901247350398762E-2</c:v>
                </c:pt>
                <c:pt idx="6">
                  <c:v>4.4943181910820196E-2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C-48DB-982D-E9D2FA9496A8}"/>
            </c:ext>
          </c:extLst>
        </c:ser>
        <c:ser>
          <c:idx val="1"/>
          <c:order val="1"/>
          <c:tx>
            <c:v>Sim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Complete'!$V$52:$AB$52</c:f>
              <c:numCache>
                <c:formatCode>General</c:formatCode>
                <c:ptCount val="7"/>
                <c:pt idx="0">
                  <c:v>4.0567945527410311E-2</c:v>
                </c:pt>
                <c:pt idx="1">
                  <c:v>4.0567958354614936E-2</c:v>
                </c:pt>
                <c:pt idx="2">
                  <c:v>4.0567958354618995E-2</c:v>
                </c:pt>
                <c:pt idx="3">
                  <c:v>4.0567958354618995E-2</c:v>
                </c:pt>
                <c:pt idx="4">
                  <c:v>4.0567958354618995E-2</c:v>
                </c:pt>
                <c:pt idx="5">
                  <c:v>4.0567958354618995E-2</c:v>
                </c:pt>
                <c:pt idx="6">
                  <c:v>4.0567958354618995E-2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C-48DB-982D-E9D2FA94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76824"/>
        <c:axId val="918779776"/>
      </c:scatterChart>
      <c:valAx>
        <c:axId val="9187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9776"/>
        <c:crosses val="autoZero"/>
        <c:crossBetween val="midCat"/>
      </c:valAx>
      <c:valAx>
        <c:axId val="918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plus>
            <c:min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Complete'!$V$42:$AB$42</c:f>
              <c:numCache>
                <c:formatCode>General</c:formatCode>
                <c:ptCount val="7"/>
                <c:pt idx="0">
                  <c:v>6.3753056336138788E-3</c:v>
                </c:pt>
                <c:pt idx="1">
                  <c:v>8.628283869440128E-3</c:v>
                </c:pt>
                <c:pt idx="2">
                  <c:v>9.765783553573288E-3</c:v>
                </c:pt>
                <c:pt idx="3">
                  <c:v>1.0623728415614335E-2</c:v>
                </c:pt>
                <c:pt idx="4">
                  <c:v>8.3673968380104848E-3</c:v>
                </c:pt>
                <c:pt idx="5">
                  <c:v>8.7568410121100122E-3</c:v>
                </c:pt>
                <c:pt idx="6">
                  <c:v>1.2963625111859813E-2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C-47CF-951D-6D024F3E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62272"/>
        <c:axId val="732864240"/>
      </c:scatterChart>
      <c:valAx>
        <c:axId val="7328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4240"/>
        <c:crosses val="autoZero"/>
        <c:crossBetween val="midCat"/>
      </c:valAx>
      <c:valAx>
        <c:axId val="732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'HPMC E3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 (2)'!$S$14:$Y$14</c:f>
              <c:numCache>
                <c:formatCode>General</c:formatCode>
                <c:ptCount val="7"/>
                <c:pt idx="0">
                  <c:v>4.4774903011651985E-3</c:v>
                </c:pt>
                <c:pt idx="1">
                  <c:v>3.0556907514951437E-3</c:v>
                </c:pt>
                <c:pt idx="2">
                  <c:v>3.9328964974686357E-3</c:v>
                </c:pt>
                <c:pt idx="3">
                  <c:v>1.4146002974099914E-3</c:v>
                </c:pt>
                <c:pt idx="4">
                  <c:v>4.6697909645590334E-3</c:v>
                </c:pt>
                <c:pt idx="5">
                  <c:v>3.7025258783042261E-3</c:v>
                </c:pt>
                <c:pt idx="6">
                  <c:v>2.99729872213089E-3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2-4782-8525-A90BD21B55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'HPMC E3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 (2)'!$S$15:$Y$15</c:f>
              <c:numCache>
                <c:formatCode>General</c:formatCode>
                <c:ptCount val="7"/>
                <c:pt idx="0">
                  <c:v>9.249108652335301E-3</c:v>
                </c:pt>
                <c:pt idx="1">
                  <c:v>2.2212476112355821E-3</c:v>
                </c:pt>
                <c:pt idx="2">
                  <c:v>4.5828523150925286E-3</c:v>
                </c:pt>
                <c:pt idx="3">
                  <c:v>-1.9149357370955762E-3</c:v>
                </c:pt>
                <c:pt idx="4">
                  <c:v>5.529875082698775E-3</c:v>
                </c:pt>
                <c:pt idx="5">
                  <c:v>5.4255466592397095E-3</c:v>
                </c:pt>
                <c:pt idx="6">
                  <c:v>4.0588762176058399E-3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2-4782-8525-A90BD21B55E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'HPMC E3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 (2)'!$S$16:$Y$16</c:f>
              <c:numCache>
                <c:formatCode>General</c:formatCode>
                <c:ptCount val="7"/>
                <c:pt idx="0">
                  <c:v>5.8576349787147078E-3</c:v>
                </c:pt>
                <c:pt idx="1">
                  <c:v>2.6677974565074225E-3</c:v>
                </c:pt>
                <c:pt idx="2">
                  <c:v>4.2517853169456721E-3</c:v>
                </c:pt>
                <c:pt idx="3">
                  <c:v>-7.9554136920413339E-4</c:v>
                </c:pt>
                <c:pt idx="4">
                  <c:v>4.2631220517445334E-3</c:v>
                </c:pt>
                <c:pt idx="5">
                  <c:v>4.8761087302562527E-3</c:v>
                </c:pt>
                <c:pt idx="6">
                  <c:v>7.9948752225721641E-4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B2-4782-8525-A90BD21B55E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'HPMC E3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 (2)'!$S$17:$Y$17</c:f>
              <c:numCache>
                <c:formatCode>General</c:formatCode>
                <c:ptCount val="7"/>
                <c:pt idx="0">
                  <c:v>2.1636128561854022E-3</c:v>
                </c:pt>
                <c:pt idx="1">
                  <c:v>3.1435923203902657E-3</c:v>
                </c:pt>
                <c:pt idx="2">
                  <c:v>5.7009748112310616E-3</c:v>
                </c:pt>
                <c:pt idx="3">
                  <c:v>5.047398782337102E-3</c:v>
                </c:pt>
                <c:pt idx="4">
                  <c:v>6.1471882773037811E-3</c:v>
                </c:pt>
                <c:pt idx="5">
                  <c:v>5.8442931108228539E-3</c:v>
                </c:pt>
                <c:pt idx="6">
                  <c:v>6.7240500613076773E-3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B2-4782-8525-A90BD21B55E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'HPMC E3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 (2)'!$S$18:$Y$18</c:f>
              <c:numCache>
                <c:formatCode>General</c:formatCode>
                <c:ptCount val="7"/>
                <c:pt idx="0">
                  <c:v>1.6085058862735189E-3</c:v>
                </c:pt>
                <c:pt idx="1">
                  <c:v>2.7361767932018635E-3</c:v>
                </c:pt>
                <c:pt idx="2">
                  <c:v>6.3751354486107871E-3</c:v>
                </c:pt>
                <c:pt idx="3">
                  <c:v>6.3777108668304121E-3</c:v>
                </c:pt>
                <c:pt idx="4">
                  <c:v>6.4943569951307128E-3</c:v>
                </c:pt>
                <c:pt idx="5">
                  <c:v>5.0526223297801308E-3</c:v>
                </c:pt>
                <c:pt idx="6">
                  <c:v>4.9518204165959392E-3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B2-4782-8525-A90BD21B55E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'HPMC E3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 (2)'!$S$19:$Y$19</c:f>
              <c:numCache>
                <c:formatCode>General</c:formatCode>
                <c:ptCount val="7"/>
                <c:pt idx="0">
                  <c:v>6.0186273875533977E-4</c:v>
                </c:pt>
                <c:pt idx="1">
                  <c:v>3.5563101335769169E-3</c:v>
                </c:pt>
                <c:pt idx="2">
                  <c:v>6.2517809621108391E-3</c:v>
                </c:pt>
                <c:pt idx="3">
                  <c:v>7.1603131649991322E-3</c:v>
                </c:pt>
                <c:pt idx="4">
                  <c:v>6.6551490985480473E-3</c:v>
                </c:pt>
                <c:pt idx="5">
                  <c:v>6.5720711590923717E-3</c:v>
                </c:pt>
                <c:pt idx="6">
                  <c:v>8.2848045496096978E-3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B2-4782-8525-A90BD21B55E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'HPMC E3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 (2)'!$S$20:$Y$20</c:f>
              <c:numCache>
                <c:formatCode>General</c:formatCode>
                <c:ptCount val="7"/>
                <c:pt idx="0">
                  <c:v>-1.2103604263640499E-3</c:v>
                </c:pt>
                <c:pt idx="1">
                  <c:v>6.2601752101514767E-3</c:v>
                </c:pt>
                <c:pt idx="2">
                  <c:v>1.0025005686478204E-2</c:v>
                </c:pt>
                <c:pt idx="3">
                  <c:v>1.23074762760895E-2</c:v>
                </c:pt>
                <c:pt idx="4">
                  <c:v>1.0244446936996979E-2</c:v>
                </c:pt>
                <c:pt idx="5">
                  <c:v>8.9354094784990235E-3</c:v>
                </c:pt>
                <c:pt idx="6">
                  <c:v>1.3341915953922458E-2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B2-4782-8525-A90BD21B55E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'HPMC E3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 E3 (2)'!$S$21:$Y$21</c:f>
              <c:numCache>
                <c:formatCode>General</c:formatCode>
                <c:ptCount val="7"/>
                <c:pt idx="0">
                  <c:v>1.2564935955687557E-4</c:v>
                </c:pt>
                <c:pt idx="1">
                  <c:v>1.6193056538948926E-3</c:v>
                </c:pt>
                <c:pt idx="2">
                  <c:v>4.5291851145893647E-3</c:v>
                </c:pt>
                <c:pt idx="3">
                  <c:v>2.9088606208166994E-3</c:v>
                </c:pt>
                <c:pt idx="4">
                  <c:v>4.3052091933720293E-3</c:v>
                </c:pt>
                <c:pt idx="5">
                  <c:v>3.487063764499827E-3</c:v>
                </c:pt>
                <c:pt idx="6">
                  <c:v>5.8283923541418026E-3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B2-4782-8525-A90BD21B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52208"/>
        <c:axId val="809452536"/>
      </c:scatterChart>
      <c:valAx>
        <c:axId val="8094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2536"/>
        <c:crosses val="autoZero"/>
        <c:crossBetween val="midCat"/>
      </c:valAx>
      <c:valAx>
        <c:axId val="8094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5-Ring</c:v>
              </c:pt>
              <c:pt idx="1">
                <c:v>6-Ring CM</c:v>
              </c:pt>
              <c:pt idx="2">
                <c:v>2-Ring 2,6 Sub</c:v>
              </c:pt>
            </c:strLit>
          </c:cat>
          <c:val>
            <c:numRef>
              <c:f>'CMC Complete'!$AB$66:$AB$68</c:f>
              <c:numCache>
                <c:formatCode>General</c:formatCode>
                <c:ptCount val="3"/>
                <c:pt idx="0">
                  <c:v>0.35733099262079654</c:v>
                </c:pt>
                <c:pt idx="1">
                  <c:v>0.56180339290250059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E-4809-8D64-6BCB116A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3-Ring Simulated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Complete'!$V$49:$AB$49</c:f>
              <c:numCache>
                <c:formatCode>General</c:formatCode>
                <c:ptCount val="7"/>
                <c:pt idx="0">
                  <c:v>6.2555909676223027E-3</c:v>
                </c:pt>
                <c:pt idx="1">
                  <c:v>8.7116229043965199E-3</c:v>
                </c:pt>
                <c:pt idx="2">
                  <c:v>9.6758951699068198E-3</c:v>
                </c:pt>
                <c:pt idx="3">
                  <c:v>1.0054481860132679E-2</c:v>
                </c:pt>
                <c:pt idx="4">
                  <c:v>1.0203120255265119E-2</c:v>
                </c:pt>
                <c:pt idx="5">
                  <c:v>1.026147775455905E-2</c:v>
                </c:pt>
                <c:pt idx="6">
                  <c:v>1.0284389719672819E-2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3-4100-80DA-8BEBB8175EEB}"/>
            </c:ext>
          </c:extLst>
        </c:ser>
        <c:ser>
          <c:idx val="3"/>
          <c:order val="3"/>
          <c:tx>
            <c:v>6-Ring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Complete'!$V$50:$AB$50</c:f>
              <c:numCache>
                <c:formatCode>General</c:formatCode>
                <c:ptCount val="7"/>
                <c:pt idx="0">
                  <c:v>9.9834554583980682E-3</c:v>
                </c:pt>
                <c:pt idx="1">
                  <c:v>1.4043699002325084E-2</c:v>
                </c:pt>
                <c:pt idx="2">
                  <c:v>1.5694988749116449E-2</c:v>
                </c:pt>
                <c:pt idx="3">
                  <c:v>1.636656369243155E-2</c:v>
                </c:pt>
                <c:pt idx="4">
                  <c:v>1.6639691352410692E-2</c:v>
                </c:pt>
                <c:pt idx="5">
                  <c:v>1.6750771611417144E-2</c:v>
                </c:pt>
                <c:pt idx="6">
                  <c:v>1.6795947643540299E-2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3-4100-80DA-8BEBB8175EEB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Complete'!$V$51:$AB$51</c:f>
              <c:numCache>
                <c:formatCode>General</c:formatCode>
                <c:ptCount val="7"/>
                <c:pt idx="0">
                  <c:v>1.8000297621678926E-2</c:v>
                </c:pt>
                <c:pt idx="1">
                  <c:v>2.5544604374551368E-2</c:v>
                </c:pt>
                <c:pt idx="2">
                  <c:v>2.8706583447213389E-2</c:v>
                </c:pt>
                <c:pt idx="3">
                  <c:v>3.0031835983126764E-2</c:v>
                </c:pt>
                <c:pt idx="4">
                  <c:v>3.0587277446711855E-2</c:v>
                </c:pt>
                <c:pt idx="5">
                  <c:v>3.0820074752213267E-2</c:v>
                </c:pt>
                <c:pt idx="6">
                  <c:v>3.0917645043597206E-2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3-4100-80DA-8BEBB817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3-Ring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Complete'!$V$42:$AB$42</c:f>
              <c:numCache>
                <c:formatCode>General</c:formatCode>
                <c:ptCount val="7"/>
                <c:pt idx="0">
                  <c:v>6.3753056336138788E-3</c:v>
                </c:pt>
                <c:pt idx="1">
                  <c:v>8.628283869440128E-3</c:v>
                </c:pt>
                <c:pt idx="2">
                  <c:v>9.765783553573288E-3</c:v>
                </c:pt>
                <c:pt idx="3">
                  <c:v>1.0623728415614335E-2</c:v>
                </c:pt>
                <c:pt idx="4">
                  <c:v>8.3673968380104848E-3</c:v>
                </c:pt>
                <c:pt idx="5">
                  <c:v>8.7568410121100122E-3</c:v>
                </c:pt>
                <c:pt idx="6">
                  <c:v>1.2963625111859813E-2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3-4100-80DA-8BEBB8175EEB}"/>
            </c:ext>
          </c:extLst>
        </c:ser>
        <c:ser>
          <c:idx val="2"/>
          <c:order val="2"/>
          <c:tx>
            <c:v>6-Ring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Complete'!$V$43:$AB$43</c:f>
              <c:numCache>
                <c:formatCode>General</c:formatCode>
                <c:ptCount val="7"/>
                <c:pt idx="0">
                  <c:v>1.0488353230725488E-2</c:v>
                </c:pt>
                <c:pt idx="1">
                  <c:v>1.3229058358764331E-2</c:v>
                </c:pt>
                <c:pt idx="2">
                  <c:v>1.6795333744368909E-2</c:v>
                </c:pt>
                <c:pt idx="3">
                  <c:v>1.5861789223556608E-2</c:v>
                </c:pt>
                <c:pt idx="4">
                  <c:v>1.460721894397092E-2</c:v>
                </c:pt>
                <c:pt idx="5">
                  <c:v>1.5805858596247731E-2</c:v>
                </c:pt>
                <c:pt idx="6">
                  <c:v>1.9596708193531445E-2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E3-4100-80DA-8BEBB8175EEB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Complete'!$V$44:$AB$44</c:f>
              <c:numCache>
                <c:formatCode>General</c:formatCode>
                <c:ptCount val="7"/>
                <c:pt idx="0">
                  <c:v>1.6416989221762626E-2</c:v>
                </c:pt>
                <c:pt idx="1">
                  <c:v>2.6737305333448719E-2</c:v>
                </c:pt>
                <c:pt idx="2">
                  <c:v>3.0688667514712997E-2</c:v>
                </c:pt>
                <c:pt idx="3">
                  <c:v>2.9749883938671465E-2</c:v>
                </c:pt>
                <c:pt idx="4">
                  <c:v>2.8739729730259095E-2</c:v>
                </c:pt>
                <c:pt idx="5">
                  <c:v>2.829336156524534E-2</c:v>
                </c:pt>
                <c:pt idx="6">
                  <c:v>3.3634149233735068E-2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E3-4100-80DA-8BEBB817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CMC_ours!$S$17:$Y$17</c:f>
              <c:numCache>
                <c:formatCode>General</c:formatCode>
                <c:ptCount val="7"/>
                <c:pt idx="0">
                  <c:v>-9.2304056839165698E-3</c:v>
                </c:pt>
                <c:pt idx="1">
                  <c:v>-3.7241436703520331E-3</c:v>
                </c:pt>
                <c:pt idx="2">
                  <c:v>-4.0530159217452748E-3</c:v>
                </c:pt>
                <c:pt idx="3">
                  <c:v>6.8358443647713535E-3</c:v>
                </c:pt>
                <c:pt idx="4">
                  <c:v>1.0653221515928332E-2</c:v>
                </c:pt>
                <c:pt idx="5">
                  <c:v>1.4172647100045921E-2</c:v>
                </c:pt>
                <c:pt idx="6">
                  <c:v>8.9995933752588589E-3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C22-B81D-41A1B2CAB4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CMC_ours!$S$18:$Y$18</c:f>
              <c:numCache>
                <c:formatCode>General</c:formatCode>
                <c:ptCount val="7"/>
                <c:pt idx="0">
                  <c:v>-4.2782380155125262E-2</c:v>
                </c:pt>
                <c:pt idx="1">
                  <c:v>-2.2269736619636139E-2</c:v>
                </c:pt>
                <c:pt idx="2">
                  <c:v>-3.3824824969815641E-2</c:v>
                </c:pt>
                <c:pt idx="3">
                  <c:v>-9.5029604924849586E-3</c:v>
                </c:pt>
                <c:pt idx="4">
                  <c:v>-4.6847192289354873E-3</c:v>
                </c:pt>
                <c:pt idx="5">
                  <c:v>-2.2958888390021367E-3</c:v>
                </c:pt>
                <c:pt idx="6">
                  <c:v>-3.402026078686135E-2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0-4C22-B81D-41A1B2CAB4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CMC_ours!$S$19:$Y$19</c:f>
              <c:numCache>
                <c:formatCode>General</c:formatCode>
                <c:ptCount val="7"/>
                <c:pt idx="0">
                  <c:v>6.2706115703775071E-3</c:v>
                </c:pt>
                <c:pt idx="1">
                  <c:v>2.7113600547552092E-2</c:v>
                </c:pt>
                <c:pt idx="2">
                  <c:v>2.6915247019323813E-2</c:v>
                </c:pt>
                <c:pt idx="3">
                  <c:v>3.2363943655246384E-2</c:v>
                </c:pt>
                <c:pt idx="4">
                  <c:v>4.1938531176054727E-2</c:v>
                </c:pt>
                <c:pt idx="5">
                  <c:v>4.3406771333876534E-2</c:v>
                </c:pt>
                <c:pt idx="6">
                  <c:v>3.6194415103756393E-2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0-4C22-B81D-41A1B2CAB4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CMC_ours!$S$20:$Y$20</c:f>
              <c:numCache>
                <c:formatCode>General</c:formatCode>
                <c:ptCount val="7"/>
                <c:pt idx="0">
                  <c:v>9.7761021350802578E-3</c:v>
                </c:pt>
                <c:pt idx="1">
                  <c:v>1.7126268989932428E-2</c:v>
                </c:pt>
                <c:pt idx="2">
                  <c:v>2.1569598915538064E-2</c:v>
                </c:pt>
                <c:pt idx="3">
                  <c:v>2.6401632002732999E-2</c:v>
                </c:pt>
                <c:pt idx="4">
                  <c:v>3.1154778612947201E-2</c:v>
                </c:pt>
                <c:pt idx="5">
                  <c:v>3.0074849495479328E-2</c:v>
                </c:pt>
                <c:pt idx="6">
                  <c:v>3.2629824503214777E-2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0-4C22-B81D-41A1B2CAB4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CMC_ours!$S$21:$Y$21</c:f>
              <c:numCache>
                <c:formatCode>General</c:formatCode>
                <c:ptCount val="7"/>
                <c:pt idx="0">
                  <c:v>6.932857649288483E-3</c:v>
                </c:pt>
                <c:pt idx="1">
                  <c:v>1.4902284715026935E-2</c:v>
                </c:pt>
                <c:pt idx="2">
                  <c:v>1.7988808693000274E-2</c:v>
                </c:pt>
                <c:pt idx="3">
                  <c:v>2.2224410207235454E-2</c:v>
                </c:pt>
                <c:pt idx="4">
                  <c:v>2.6479031878426863E-2</c:v>
                </c:pt>
                <c:pt idx="5">
                  <c:v>2.6700438784862633E-2</c:v>
                </c:pt>
                <c:pt idx="6">
                  <c:v>3.067897181100137E-2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0-4C22-B81D-41A1B2CAB41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CMC_ours!$S$22:$Y$22</c:f>
              <c:numCache>
                <c:formatCode>General</c:formatCode>
                <c:ptCount val="7"/>
                <c:pt idx="0">
                  <c:v>1.1721074439142899E-2</c:v>
                </c:pt>
                <c:pt idx="1">
                  <c:v>1.9828344759657158E-2</c:v>
                </c:pt>
                <c:pt idx="2">
                  <c:v>2.6679752521807334E-2</c:v>
                </c:pt>
                <c:pt idx="3">
                  <c:v>3.1609885998079519E-2</c:v>
                </c:pt>
                <c:pt idx="4">
                  <c:v>3.6600859143498705E-2</c:v>
                </c:pt>
                <c:pt idx="5">
                  <c:v>3.8107633766493933E-2</c:v>
                </c:pt>
                <c:pt idx="6">
                  <c:v>4.4068214884387412E-2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0-4C22-B81D-41A1B2CAB41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CMC_ours!$S$23:$Y$23</c:f>
              <c:numCache>
                <c:formatCode>General</c:formatCode>
                <c:ptCount val="7"/>
                <c:pt idx="0">
                  <c:v>2.4045390671754586E-2</c:v>
                </c:pt>
                <c:pt idx="1">
                  <c:v>3.3807180937572866E-2</c:v>
                </c:pt>
                <c:pt idx="2">
                  <c:v>4.3586437108103844E-2</c:v>
                </c:pt>
                <c:pt idx="3">
                  <c:v>4.7514099311419158E-2</c:v>
                </c:pt>
                <c:pt idx="4">
                  <c:v>5.2975269159701154E-2</c:v>
                </c:pt>
                <c:pt idx="5">
                  <c:v>5.4209760070263846E-2</c:v>
                </c:pt>
                <c:pt idx="6">
                  <c:v>6.1406007963052942E-2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0-4C22-B81D-41A1B2CAB41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CMC_ours!$S$24:$Y$24</c:f>
              <c:numCache>
                <c:formatCode>General</c:formatCode>
                <c:ptCount val="7"/>
                <c:pt idx="0">
                  <c:v>3.7711709946475387E-2</c:v>
                </c:pt>
                <c:pt idx="1">
                  <c:v>4.2925289834747214E-2</c:v>
                </c:pt>
                <c:pt idx="2">
                  <c:v>5.8982232502082739E-2</c:v>
                </c:pt>
                <c:pt idx="3">
                  <c:v>6.2173022903821845E-2</c:v>
                </c:pt>
                <c:pt idx="4">
                  <c:v>6.7046145412991115E-2</c:v>
                </c:pt>
                <c:pt idx="5">
                  <c:v>6.2125708620459782E-2</c:v>
                </c:pt>
                <c:pt idx="6">
                  <c:v>8.3612105191888178E-2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E0-4C22-B81D-41A1B2CA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79728"/>
        <c:axId val="810355816"/>
      </c:scatterChart>
      <c:valAx>
        <c:axId val="8213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55816"/>
        <c:crosses val="autoZero"/>
        <c:crossBetween val="midCat"/>
      </c:valAx>
      <c:valAx>
        <c:axId val="8103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 (1)'!$S$7:$Y$7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(1)'!$S$8:$Y$8</c:f>
              <c:numCache>
                <c:formatCode>General</c:formatCode>
                <c:ptCount val="7"/>
                <c:pt idx="0">
                  <c:v>6.6014803444350914E-3</c:v>
                </c:pt>
                <c:pt idx="1">
                  <c:v>-2.6523547946656935E-3</c:v>
                </c:pt>
                <c:pt idx="2">
                  <c:v>-3.5117222945891978E-3</c:v>
                </c:pt>
                <c:pt idx="3">
                  <c:v>-1.3508670147223325E-3</c:v>
                </c:pt>
                <c:pt idx="4">
                  <c:v>-8.9674747859728174E-4</c:v>
                </c:pt>
                <c:pt idx="5">
                  <c:v>-2.6060088423550924E-4</c:v>
                </c:pt>
                <c:pt idx="6">
                  <c:v>1.8245469757841972E-3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4A6E-8453-C970F2A127E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 (1)'!$S$7:$Y$7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(1)'!$S$9:$Y$9</c:f>
              <c:numCache>
                <c:formatCode>General</c:formatCode>
                <c:ptCount val="7"/>
                <c:pt idx="0">
                  <c:v>2.8533626945803389E-3</c:v>
                </c:pt>
                <c:pt idx="1">
                  <c:v>-1.5821302316104278E-3</c:v>
                </c:pt>
                <c:pt idx="2">
                  <c:v>2.3833022928282286E-3</c:v>
                </c:pt>
                <c:pt idx="3">
                  <c:v>-6.709095409660663E-3</c:v>
                </c:pt>
                <c:pt idx="4">
                  <c:v>-4.341641312381155E-3</c:v>
                </c:pt>
                <c:pt idx="5">
                  <c:v>1.4671436726075126E-3</c:v>
                </c:pt>
                <c:pt idx="6">
                  <c:v>5.5289024436387443E-3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B-4A6E-8453-C970F2A127E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 (1)'!$S$7:$Y$7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(1)'!$S$10:$Y$10</c:f>
              <c:numCache>
                <c:formatCode>General</c:formatCode>
                <c:ptCount val="7"/>
                <c:pt idx="0">
                  <c:v>2.7115669254840677E-3</c:v>
                </c:pt>
                <c:pt idx="1">
                  <c:v>-1.8254066500492626E-3</c:v>
                </c:pt>
                <c:pt idx="2">
                  <c:v>4.48012032832056E-4</c:v>
                </c:pt>
                <c:pt idx="3">
                  <c:v>1.2598864440715391E-4</c:v>
                </c:pt>
                <c:pt idx="4">
                  <c:v>-2.1257606781918348E-4</c:v>
                </c:pt>
                <c:pt idx="5">
                  <c:v>2.9815991706814106E-3</c:v>
                </c:pt>
                <c:pt idx="6">
                  <c:v>5.6051354279508464E-3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B-4A6E-8453-C970F2A1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39264"/>
        <c:axId val="626339592"/>
      </c:scatterChart>
      <c:valAx>
        <c:axId val="6263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9592"/>
        <c:crosses val="autoZero"/>
        <c:crossBetween val="midCat"/>
      </c:valAx>
      <c:valAx>
        <c:axId val="6263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 (2)'!$S$7:$Y$7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(2)'!$S$8:$Y$8</c:f>
              <c:numCache>
                <c:formatCode>General</c:formatCode>
                <c:ptCount val="7"/>
                <c:pt idx="0">
                  <c:v>2.4432414738763831E-4</c:v>
                </c:pt>
                <c:pt idx="1">
                  <c:v>2.2888299669835744E-3</c:v>
                </c:pt>
                <c:pt idx="2">
                  <c:v>4.286542971924311E-3</c:v>
                </c:pt>
                <c:pt idx="3">
                  <c:v>5.4577357483146949E-3</c:v>
                </c:pt>
                <c:pt idx="4">
                  <c:v>7.6483744190236217E-3</c:v>
                </c:pt>
                <c:pt idx="5">
                  <c:v>8.8176042847602203E-3</c:v>
                </c:pt>
                <c:pt idx="6">
                  <c:v>1.2406539512450436E-2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F-468D-87F6-FE46B124A55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 (2)'!$S$7:$Y$7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(2)'!$S$9:$Y$9</c:f>
              <c:numCache>
                <c:formatCode>General</c:formatCode>
                <c:ptCount val="7"/>
                <c:pt idx="0">
                  <c:v>3.8619397278973019E-3</c:v>
                </c:pt>
                <c:pt idx="1">
                  <c:v>7.2379018105489601E-3</c:v>
                </c:pt>
                <c:pt idx="2">
                  <c:v>2.6754673864644277E-3</c:v>
                </c:pt>
                <c:pt idx="3">
                  <c:v>9.4385885470612985E-3</c:v>
                </c:pt>
                <c:pt idx="4">
                  <c:v>9.0727892060576427E-3</c:v>
                </c:pt>
                <c:pt idx="5">
                  <c:v>9.9381863969178145E-3</c:v>
                </c:pt>
                <c:pt idx="6">
                  <c:v>1.5178420113233209E-2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F-468D-87F6-FE46B124A55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 (2)'!$S$7:$Y$7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(2)'!$S$10:$Y$10</c:f>
              <c:numCache>
                <c:formatCode>General</c:formatCode>
                <c:ptCount val="7"/>
                <c:pt idx="0">
                  <c:v>8.3758380852517309E-5</c:v>
                </c:pt>
                <c:pt idx="1">
                  <c:v>2.2961218502701788E-3</c:v>
                </c:pt>
                <c:pt idx="2">
                  <c:v>3.4595689003921711E-3</c:v>
                </c:pt>
                <c:pt idx="3">
                  <c:v>5.8603637578073294E-3</c:v>
                </c:pt>
                <c:pt idx="4">
                  <c:v>5.8004907019298686E-3</c:v>
                </c:pt>
                <c:pt idx="5">
                  <c:v>6.7133380342769156E-3</c:v>
                </c:pt>
                <c:pt idx="6">
                  <c:v>1.0259280056428529E-2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F-468D-87F6-FE46B124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44760"/>
        <c:axId val="902345416"/>
      </c:scatterChart>
      <c:valAx>
        <c:axId val="9023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5416"/>
        <c:crosses val="autoZero"/>
        <c:crossBetween val="midCat"/>
      </c:valAx>
      <c:valAx>
        <c:axId val="9023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 (3)'!$S$7:$Y$7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(3)'!$S$8:$Y$8</c:f>
              <c:numCache>
                <c:formatCode>General</c:formatCode>
                <c:ptCount val="7"/>
                <c:pt idx="0">
                  <c:v>7.7345532366342119E-4</c:v>
                </c:pt>
                <c:pt idx="1">
                  <c:v>3.3766525475389907E-3</c:v>
                </c:pt>
                <c:pt idx="2">
                  <c:v>2.7408313825272351E-3</c:v>
                </c:pt>
                <c:pt idx="3">
                  <c:v>2.4854563196029253E-3</c:v>
                </c:pt>
                <c:pt idx="4">
                  <c:v>4.1496366388897466E-3</c:v>
                </c:pt>
                <c:pt idx="5">
                  <c:v>4.3240192281770963E-3</c:v>
                </c:pt>
                <c:pt idx="6">
                  <c:v>4.3135896713504011E-3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1-4121-B017-B5D6911AB40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 (3)'!$S$7:$Y$7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(3)'!$S$9:$Y$9</c:f>
              <c:numCache>
                <c:formatCode>General</c:formatCode>
                <c:ptCount val="7"/>
                <c:pt idx="0">
                  <c:v>1.0232742122640167E-2</c:v>
                </c:pt>
                <c:pt idx="1">
                  <c:v>3.9000779169561842E-3</c:v>
                </c:pt>
                <c:pt idx="2">
                  <c:v>2.3122338406735784E-3</c:v>
                </c:pt>
                <c:pt idx="3">
                  <c:v>9.9094681109439357E-3</c:v>
                </c:pt>
                <c:pt idx="4">
                  <c:v>7.3108598265109155E-3</c:v>
                </c:pt>
                <c:pt idx="5">
                  <c:v>1.2017393833190278E-2</c:v>
                </c:pt>
                <c:pt idx="6">
                  <c:v>1.2960517887896412E-2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1-4121-B017-B5D6911AB40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 (3)'!$S$7:$Y$7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(3)'!$S$10:$Y$10</c:f>
              <c:numCache>
                <c:formatCode>General</c:formatCode>
                <c:ptCount val="7"/>
                <c:pt idx="0">
                  <c:v>5.7880729355919138E-3</c:v>
                </c:pt>
                <c:pt idx="1">
                  <c:v>6.4480524286799554E-3</c:v>
                </c:pt>
                <c:pt idx="2">
                  <c:v>5.5864935718449053E-3</c:v>
                </c:pt>
                <c:pt idx="3">
                  <c:v>7.1267593213336358E-3</c:v>
                </c:pt>
                <c:pt idx="4">
                  <c:v>7.1959092566324179E-3</c:v>
                </c:pt>
                <c:pt idx="5">
                  <c:v>8.0898753801662872E-3</c:v>
                </c:pt>
                <c:pt idx="6">
                  <c:v>8.014286124780062E-3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1-4121-B017-B5D6911A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44760"/>
        <c:axId val="902345416"/>
      </c:scatterChart>
      <c:valAx>
        <c:axId val="9023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5416"/>
        <c:crosses val="autoZero"/>
        <c:crossBetween val="midCat"/>
      </c:valAx>
      <c:valAx>
        <c:axId val="9023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'PDMA Complete'!$L$11</c:f>
              <c:strCache>
                <c:ptCount val="1"/>
                <c:pt idx="0">
                  <c:v>3.1792 .. 2.8003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 Complete'!$M$10:$S$10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Complete'!$M$11:$S$11</c:f>
              <c:numCache>
                <c:formatCode>General</c:formatCode>
                <c:ptCount val="7"/>
                <c:pt idx="0">
                  <c:v>2.5397532718287167E-3</c:v>
                </c:pt>
                <c:pt idx="1">
                  <c:v>1.0043759066189573E-3</c:v>
                </c:pt>
                <c:pt idx="2">
                  <c:v>1.171884019954116E-3</c:v>
                </c:pt>
                <c:pt idx="3">
                  <c:v>2.1974416843984295E-3</c:v>
                </c:pt>
                <c:pt idx="4">
                  <c:v>3.6337545264386955E-3</c:v>
                </c:pt>
                <c:pt idx="5">
                  <c:v>4.2936742095672697E-3</c:v>
                </c:pt>
                <c:pt idx="6">
                  <c:v>6.1815587198616783E-3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7E-46DA-826D-71D14A4CD12B}"/>
            </c:ext>
          </c:extLst>
        </c:ser>
        <c:ser>
          <c:idx val="1"/>
          <c:order val="1"/>
          <c:tx>
            <c:strRef>
              <c:f>'PDMA Complete'!$L$12</c:f>
              <c:strCache>
                <c:ptCount val="1"/>
                <c:pt idx="0">
                  <c:v>2.7976 .. 2.1364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 Complete'!$M$10:$S$10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Complete'!$M$12:$S$12</c:f>
              <c:numCache>
                <c:formatCode>General</c:formatCode>
                <c:ptCount val="7"/>
                <c:pt idx="0">
                  <c:v>5.6493481817059361E-3</c:v>
                </c:pt>
                <c:pt idx="1">
                  <c:v>3.1852831652982388E-3</c:v>
                </c:pt>
                <c:pt idx="2">
                  <c:v>2.4570011733220779E-3</c:v>
                </c:pt>
                <c:pt idx="3">
                  <c:v>4.2129870827815235E-3</c:v>
                </c:pt>
                <c:pt idx="4">
                  <c:v>4.0140025733958013E-3</c:v>
                </c:pt>
                <c:pt idx="5">
                  <c:v>7.8075746342385344E-3</c:v>
                </c:pt>
                <c:pt idx="6">
                  <c:v>1.1222613481589455E-2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7E-46DA-826D-71D14A4CD12B}"/>
            </c:ext>
          </c:extLst>
        </c:ser>
        <c:ser>
          <c:idx val="2"/>
          <c:order val="2"/>
          <c:tx>
            <c:strRef>
              <c:f>'PDMA Complete'!$L$13</c:f>
              <c:strCache>
                <c:ptCount val="1"/>
                <c:pt idx="0">
                  <c:v>2.0641 .. 1.2534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 Complete'!$M$10:$S$10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Complete'!$M$13:$S$13</c:f>
              <c:numCache>
                <c:formatCode>General</c:formatCode>
                <c:ptCount val="7"/>
                <c:pt idx="0">
                  <c:v>2.8611327473094996E-3</c:v>
                </c:pt>
                <c:pt idx="1">
                  <c:v>2.3062558763002907E-3</c:v>
                </c:pt>
                <c:pt idx="2">
                  <c:v>3.1646915016897109E-3</c:v>
                </c:pt>
                <c:pt idx="3">
                  <c:v>4.3710372411827061E-3</c:v>
                </c:pt>
                <c:pt idx="4">
                  <c:v>4.261274630247701E-3</c:v>
                </c:pt>
                <c:pt idx="5">
                  <c:v>5.9282708617082042E-3</c:v>
                </c:pt>
                <c:pt idx="6">
                  <c:v>7.9595672030531462E-3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7E-46DA-826D-71D14A4CD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1480"/>
        <c:axId val="940536232"/>
      </c:scatterChart>
      <c:valAx>
        <c:axId val="9405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6232"/>
        <c:crosses val="autoZero"/>
        <c:crossBetween val="midCat"/>
      </c:valAx>
      <c:valAx>
        <c:axId val="940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5-Ring</c:v>
              </c:pt>
              <c:pt idx="1">
                <c:v>6-Ring CM</c:v>
              </c:pt>
              <c:pt idx="2">
                <c:v>2-Ring 2,6 Sub</c:v>
              </c:pt>
            </c:strLit>
          </c:cat>
          <c:val>
            <c:numRef>
              <c:f>'PDMA Complete'!$AB$45:$AB$47</c:f>
              <c:numCache>
                <c:formatCode>General</c:formatCode>
                <c:ptCount val="3"/>
                <c:pt idx="0">
                  <c:v>0.35733099262079654</c:v>
                </c:pt>
                <c:pt idx="1">
                  <c:v>0.56180339290250059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4929-A3E8-13FDADF4D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3-Ring Simulated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'PDMA Complete'!$V$29:$AB$29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Complete'!$V$30:$AB$30</c:f>
              <c:numCache>
                <c:formatCode>General</c:formatCode>
                <c:ptCount val="7"/>
                <c:pt idx="0">
                  <c:v>6.2555909676223027E-3</c:v>
                </c:pt>
                <c:pt idx="1">
                  <c:v>8.7116229043965199E-3</c:v>
                </c:pt>
                <c:pt idx="2">
                  <c:v>9.6758951699068198E-3</c:v>
                </c:pt>
                <c:pt idx="3">
                  <c:v>1.0054481860132679E-2</c:v>
                </c:pt>
                <c:pt idx="4">
                  <c:v>1.0203120255265119E-2</c:v>
                </c:pt>
                <c:pt idx="5">
                  <c:v>1.026147775455905E-2</c:v>
                </c:pt>
                <c:pt idx="6">
                  <c:v>1.0284389719672819E-2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1-49A7-B116-C96C4979EB26}"/>
            </c:ext>
          </c:extLst>
        </c:ser>
        <c:ser>
          <c:idx val="3"/>
          <c:order val="3"/>
          <c:tx>
            <c:v>6-Ring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'PDMA Complete'!$V$29:$AB$29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Complete'!$V$31:$AB$31</c:f>
              <c:numCache>
                <c:formatCode>General</c:formatCode>
                <c:ptCount val="7"/>
                <c:pt idx="0">
                  <c:v>9.9834554583980682E-3</c:v>
                </c:pt>
                <c:pt idx="1">
                  <c:v>1.4043699002325084E-2</c:v>
                </c:pt>
                <c:pt idx="2">
                  <c:v>1.5694988749116449E-2</c:v>
                </c:pt>
                <c:pt idx="3">
                  <c:v>1.636656369243155E-2</c:v>
                </c:pt>
                <c:pt idx="4">
                  <c:v>1.6639691352410692E-2</c:v>
                </c:pt>
                <c:pt idx="5">
                  <c:v>1.6750771611417144E-2</c:v>
                </c:pt>
                <c:pt idx="6">
                  <c:v>1.6795947643540299E-2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1-49A7-B116-C96C4979EB26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'PDMA Complete'!$V$29:$AB$29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Complete'!$V$32:$AB$32</c:f>
              <c:numCache>
                <c:formatCode>General</c:formatCode>
                <c:ptCount val="7"/>
                <c:pt idx="0">
                  <c:v>1.8000297621678926E-2</c:v>
                </c:pt>
                <c:pt idx="1">
                  <c:v>2.5544604374551368E-2</c:v>
                </c:pt>
                <c:pt idx="2">
                  <c:v>2.8706583447213389E-2</c:v>
                </c:pt>
                <c:pt idx="3">
                  <c:v>3.0031835983126764E-2</c:v>
                </c:pt>
                <c:pt idx="4">
                  <c:v>3.0587277446711855E-2</c:v>
                </c:pt>
                <c:pt idx="5">
                  <c:v>3.0820074752213267E-2</c:v>
                </c:pt>
                <c:pt idx="6">
                  <c:v>3.0917645043597206E-2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01-49A7-B116-C96C4979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3-Ring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 Complete'!$V$23:$AB$23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Complete'!$V$24:$AB$24</c:f>
              <c:numCache>
                <c:formatCode>General</c:formatCode>
                <c:ptCount val="7"/>
                <c:pt idx="0">
                  <c:v>6.3753056336138788E-3</c:v>
                </c:pt>
                <c:pt idx="1">
                  <c:v>8.628283869440128E-3</c:v>
                </c:pt>
                <c:pt idx="2">
                  <c:v>9.765783553573288E-3</c:v>
                </c:pt>
                <c:pt idx="3">
                  <c:v>1.0623728415614335E-2</c:v>
                </c:pt>
                <c:pt idx="4">
                  <c:v>8.3673968380104848E-3</c:v>
                </c:pt>
                <c:pt idx="5">
                  <c:v>8.7568410121100122E-3</c:v>
                </c:pt>
                <c:pt idx="6">
                  <c:v>1.2963625111859813E-2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1-49A7-B116-C96C4979EB26}"/>
            </c:ext>
          </c:extLst>
        </c:ser>
        <c:ser>
          <c:idx val="2"/>
          <c:order val="2"/>
          <c:tx>
            <c:v>6-Ring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 Complete'!$V$23:$AB$23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Complete'!$V$25:$AB$25</c:f>
              <c:numCache>
                <c:formatCode>General</c:formatCode>
                <c:ptCount val="7"/>
                <c:pt idx="0">
                  <c:v>1.0488353230725488E-2</c:v>
                </c:pt>
                <c:pt idx="1">
                  <c:v>1.3229058358764331E-2</c:v>
                </c:pt>
                <c:pt idx="2">
                  <c:v>1.6795333744368909E-2</c:v>
                </c:pt>
                <c:pt idx="3">
                  <c:v>1.5861789223556608E-2</c:v>
                </c:pt>
                <c:pt idx="4">
                  <c:v>1.460721894397092E-2</c:v>
                </c:pt>
                <c:pt idx="5">
                  <c:v>1.5805858596247731E-2</c:v>
                </c:pt>
                <c:pt idx="6">
                  <c:v>1.9596708193531445E-2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01-49A7-B116-C96C4979EB26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 Complete'!$V$23:$AB$23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 Complete'!$V$26:$AB$26</c:f>
              <c:numCache>
                <c:formatCode>General</c:formatCode>
                <c:ptCount val="7"/>
                <c:pt idx="0">
                  <c:v>1.6416989221762626E-2</c:v>
                </c:pt>
                <c:pt idx="1">
                  <c:v>2.6737305333448719E-2</c:v>
                </c:pt>
                <c:pt idx="2">
                  <c:v>3.0688667514712997E-2</c:v>
                </c:pt>
                <c:pt idx="3">
                  <c:v>2.9749883938671465E-2</c:v>
                </c:pt>
                <c:pt idx="4">
                  <c:v>2.8739729730259095E-2</c:v>
                </c:pt>
                <c:pt idx="5">
                  <c:v>2.829336156524534E-2</c:v>
                </c:pt>
                <c:pt idx="6">
                  <c:v>3.3634149233735068E-2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01-49A7-B116-C96C4979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'PDMAcd (1)'!$S$3:$Y$3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(1)'!$S$4:$Y$4</c:f>
              <c:numCache>
                <c:formatCode>General</c:formatCode>
                <c:ptCount val="7"/>
                <c:pt idx="0">
                  <c:v>1.3578428346971191E-3</c:v>
                </c:pt>
                <c:pt idx="1">
                  <c:v>2.2359705678023137E-3</c:v>
                </c:pt>
                <c:pt idx="2">
                  <c:v>3.0254072381512053E-3</c:v>
                </c:pt>
                <c:pt idx="3">
                  <c:v>1.8257589224253492E-3</c:v>
                </c:pt>
                <c:pt idx="4">
                  <c:v>3.1004255245224658E-3</c:v>
                </c:pt>
                <c:pt idx="5">
                  <c:v>1.5010205057999467E-3</c:v>
                </c:pt>
                <c:pt idx="6">
                  <c:v>1.1347803139426576E-3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C-4097-BF9C-5AB9EB872CA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'PDMAcd (1)'!$S$3:$Y$3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(1)'!$S$5:$Y$5</c:f>
              <c:numCache>
                <c:formatCode>General</c:formatCode>
                <c:ptCount val="7"/>
                <c:pt idx="0">
                  <c:v>4.4331155636109119E-3</c:v>
                </c:pt>
                <c:pt idx="1">
                  <c:v>3.5821056055626195E-3</c:v>
                </c:pt>
                <c:pt idx="2">
                  <c:v>1.9409769022862036E-4</c:v>
                </c:pt>
                <c:pt idx="3">
                  <c:v>-3.1384345100753087E-3</c:v>
                </c:pt>
                <c:pt idx="4">
                  <c:v>-8.1363048409242838E-3</c:v>
                </c:pt>
                <c:pt idx="5">
                  <c:v>-1.9995306990816517E-3</c:v>
                </c:pt>
                <c:pt idx="6">
                  <c:v>-1.3020854639854593E-2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C-4097-BF9C-5AB9EB872CA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'PDMAcd (1)'!$S$3:$Y$3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(1)'!$S$6:$Y$6</c:f>
              <c:numCache>
                <c:formatCode>General</c:formatCode>
                <c:ptCount val="7"/>
                <c:pt idx="0">
                  <c:v>4.6974886444234841E-4</c:v>
                </c:pt>
                <c:pt idx="1">
                  <c:v>-6.6500555084857246E-4</c:v>
                </c:pt>
                <c:pt idx="2">
                  <c:v>-2.5615532811097746E-3</c:v>
                </c:pt>
                <c:pt idx="3">
                  <c:v>-5.1349342630994796E-3</c:v>
                </c:pt>
                <c:pt idx="4">
                  <c:v>-7.0957407649594106E-3</c:v>
                </c:pt>
                <c:pt idx="5">
                  <c:v>-6.5107024674427296E-3</c:v>
                </c:pt>
                <c:pt idx="6">
                  <c:v>-1.1051598136260174E-2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C-4097-BF9C-5AB9EB872CA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'PDMAcd (1)'!$S$3:$Y$3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(1)'!$S$7:$Y$7</c:f>
              <c:numCache>
                <c:formatCode>General</c:formatCode>
                <c:ptCount val="7"/>
                <c:pt idx="0">
                  <c:v>3.1737824552749837E-2</c:v>
                </c:pt>
                <c:pt idx="1">
                  <c:v>3.5269802150252362E-2</c:v>
                </c:pt>
                <c:pt idx="2">
                  <c:v>2.8778723487238093E-2</c:v>
                </c:pt>
                <c:pt idx="3">
                  <c:v>1.6193680643081524E-2</c:v>
                </c:pt>
                <c:pt idx="4">
                  <c:v>-3.0695636145298346E-3</c:v>
                </c:pt>
                <c:pt idx="5">
                  <c:v>1.3011248481949577E-2</c:v>
                </c:pt>
                <c:pt idx="6">
                  <c:v>-1.6299115869000413E-2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1C-4097-BF9C-5AB9EB87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20168"/>
        <c:axId val="768320496"/>
      </c:scatterChart>
      <c:valAx>
        <c:axId val="76832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20496"/>
        <c:crosses val="autoZero"/>
        <c:crossBetween val="midCat"/>
      </c:valAx>
      <c:valAx>
        <c:axId val="7683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2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50741486098363E-2"/>
          <c:y val="9.8713440723038642E-2"/>
          <c:w val="0.91498068944855837"/>
          <c:h val="0.82526288401151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Complete'!$L$17</c:f>
              <c:strCache>
                <c:ptCount val="1"/>
                <c:pt idx="0">
                  <c:v>4.6053 .. 4.3294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Complete'!$M$17:$S$17</c:f>
              <c:numCache>
                <c:formatCode>General</c:formatCode>
                <c:ptCount val="7"/>
                <c:pt idx="0">
                  <c:v>2.5088112594457072E-3</c:v>
                </c:pt>
                <c:pt idx="1">
                  <c:v>2.063874462241115E-3</c:v>
                </c:pt>
                <c:pt idx="2">
                  <c:v>2.2269950835076741E-3</c:v>
                </c:pt>
                <c:pt idx="3">
                  <c:v>2.7735711746288421E-3</c:v>
                </c:pt>
                <c:pt idx="4">
                  <c:v>2.9761454216532847E-3</c:v>
                </c:pt>
                <c:pt idx="5">
                  <c:v>2.3766935589253032E-3</c:v>
                </c:pt>
                <c:pt idx="6">
                  <c:v>2.6879613008686169E-3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F-4B2D-A264-8559D680D75F}"/>
            </c:ext>
          </c:extLst>
        </c:ser>
        <c:ser>
          <c:idx val="1"/>
          <c:order val="1"/>
          <c:tx>
            <c:strRef>
              <c:f>'E3 Complete'!$L$18</c:f>
              <c:strCache>
                <c:ptCount val="1"/>
                <c:pt idx="0">
                  <c:v>4.1000 .. 3.9001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Complete'!$M$18:$S$18</c:f>
              <c:numCache>
                <c:formatCode>General</c:formatCode>
                <c:ptCount val="7"/>
                <c:pt idx="0">
                  <c:v>2.1947127897064254E-3</c:v>
                </c:pt>
                <c:pt idx="1">
                  <c:v>-5.694906063578388E-4</c:v>
                </c:pt>
                <c:pt idx="2">
                  <c:v>1.6118234981756909E-3</c:v>
                </c:pt>
                <c:pt idx="3">
                  <c:v>5.8035600538102145E-4</c:v>
                </c:pt>
                <c:pt idx="4">
                  <c:v>1.6988647242383444E-3</c:v>
                </c:pt>
                <c:pt idx="5">
                  <c:v>1.9981644640096586E-3</c:v>
                </c:pt>
                <c:pt idx="6">
                  <c:v>1.9154293333439529E-3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F-4B2D-A264-8559D680D75F}"/>
            </c:ext>
          </c:extLst>
        </c:ser>
        <c:ser>
          <c:idx val="2"/>
          <c:order val="2"/>
          <c:tx>
            <c:strRef>
              <c:f>'E3 Complete'!$L$19</c:f>
              <c:strCache>
                <c:ptCount val="1"/>
                <c:pt idx="0">
                  <c:v>3.9001 .. 3.7087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Complete'!$M$19:$S$19</c:f>
              <c:numCache>
                <c:formatCode>General</c:formatCode>
                <c:ptCount val="7"/>
                <c:pt idx="0">
                  <c:v>1.6092646936167125E-3</c:v>
                </c:pt>
                <c:pt idx="1">
                  <c:v>2.4088469842216488E-4</c:v>
                </c:pt>
                <c:pt idx="2">
                  <c:v>2.6278928498848254E-3</c:v>
                </c:pt>
                <c:pt idx="3">
                  <c:v>1.7645179946253729E-3</c:v>
                </c:pt>
                <c:pt idx="4">
                  <c:v>5.3712813319101995E-4</c:v>
                </c:pt>
                <c:pt idx="5">
                  <c:v>1.3696744603794442E-3</c:v>
                </c:pt>
                <c:pt idx="6">
                  <c:v>1.4055496918183631E-3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4F-4B2D-A264-8559D680D75F}"/>
            </c:ext>
          </c:extLst>
        </c:ser>
        <c:ser>
          <c:idx val="3"/>
          <c:order val="3"/>
          <c:tx>
            <c:strRef>
              <c:f>'E3 Complete'!$L$20</c:f>
              <c:strCache>
                <c:ptCount val="1"/>
                <c:pt idx="0">
                  <c:v>3.7087 .. 3.5131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Complete'!$M$20:$S$20</c:f>
              <c:numCache>
                <c:formatCode>General</c:formatCode>
                <c:ptCount val="7"/>
                <c:pt idx="0">
                  <c:v>1.5506671083159575E-3</c:v>
                </c:pt>
                <c:pt idx="1">
                  <c:v>2.1271361596691628E-3</c:v>
                </c:pt>
                <c:pt idx="2">
                  <c:v>3.9028109872148533E-3</c:v>
                </c:pt>
                <c:pt idx="3">
                  <c:v>4.4592730116781694E-3</c:v>
                </c:pt>
                <c:pt idx="4">
                  <c:v>4.1629467363469052E-3</c:v>
                </c:pt>
                <c:pt idx="5">
                  <c:v>4.3667744484853022E-3</c:v>
                </c:pt>
                <c:pt idx="6">
                  <c:v>5.7319501553926419E-3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F-4B2D-A264-8559D680D75F}"/>
            </c:ext>
          </c:extLst>
        </c:ser>
        <c:ser>
          <c:idx val="4"/>
          <c:order val="4"/>
          <c:tx>
            <c:strRef>
              <c:f>'E3 Complete'!$L$21</c:f>
              <c:strCache>
                <c:ptCount val="1"/>
                <c:pt idx="0">
                  <c:v>3.5131 .. 3.4427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Complete'!$M$21:$S$21</c:f>
              <c:numCache>
                <c:formatCode>General</c:formatCode>
                <c:ptCount val="7"/>
                <c:pt idx="0">
                  <c:v>7.8626834664913996E-4</c:v>
                </c:pt>
                <c:pt idx="1">
                  <c:v>1.6911950650390212E-3</c:v>
                </c:pt>
                <c:pt idx="2">
                  <c:v>6.1235388579777327E-3</c:v>
                </c:pt>
                <c:pt idx="3">
                  <c:v>5.1669130040259701E-3</c:v>
                </c:pt>
                <c:pt idx="4">
                  <c:v>4.7472033917510164E-3</c:v>
                </c:pt>
                <c:pt idx="5">
                  <c:v>4.4982945544719613E-3</c:v>
                </c:pt>
                <c:pt idx="6">
                  <c:v>5.5988051821681609E-3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4F-4B2D-A264-8559D680D75F}"/>
            </c:ext>
          </c:extLst>
        </c:ser>
        <c:ser>
          <c:idx val="5"/>
          <c:order val="5"/>
          <c:tx>
            <c:strRef>
              <c:f>'E3 Complete'!$L$22</c:f>
              <c:strCache>
                <c:ptCount val="1"/>
                <c:pt idx="0">
                  <c:v>3.4427 .. 3.2625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Complete'!$M$22:$S$22</c:f>
              <c:numCache>
                <c:formatCode>General</c:formatCode>
                <c:ptCount val="7"/>
                <c:pt idx="0">
                  <c:v>2.0286843212197719E-3</c:v>
                </c:pt>
                <c:pt idx="1">
                  <c:v>3.4898940217772379E-3</c:v>
                </c:pt>
                <c:pt idx="2">
                  <c:v>4.6537692818957449E-3</c:v>
                </c:pt>
                <c:pt idx="3">
                  <c:v>6.149172797063336E-3</c:v>
                </c:pt>
                <c:pt idx="4">
                  <c:v>6.4126705196811693E-3</c:v>
                </c:pt>
                <c:pt idx="5">
                  <c:v>6.2715678116400759E-3</c:v>
                </c:pt>
                <c:pt idx="6">
                  <c:v>7.5309710713602858E-3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4F-4B2D-A264-8559D680D75F}"/>
            </c:ext>
          </c:extLst>
        </c:ser>
        <c:ser>
          <c:idx val="6"/>
          <c:order val="6"/>
          <c:tx>
            <c:strRef>
              <c:f>'E3 Complete'!$L$23</c:f>
              <c:strCache>
                <c:ptCount val="1"/>
                <c:pt idx="0">
                  <c:v>3.2006 .. 3.0007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Complete'!$M$23:$S$23</c:f>
              <c:numCache>
                <c:formatCode>General</c:formatCode>
                <c:ptCount val="7"/>
                <c:pt idx="0">
                  <c:v>2.8471653724546574E-3</c:v>
                </c:pt>
                <c:pt idx="1">
                  <c:v>6.1938592785250523E-3</c:v>
                </c:pt>
                <c:pt idx="2">
                  <c:v>8.7770249248616313E-3</c:v>
                </c:pt>
                <c:pt idx="3">
                  <c:v>9.8913416899649668E-3</c:v>
                </c:pt>
                <c:pt idx="4">
                  <c:v>1.0412628037892918E-2</c:v>
                </c:pt>
                <c:pt idx="5">
                  <c:v>9.2121080262354185E-3</c:v>
                </c:pt>
                <c:pt idx="6">
                  <c:v>1.1594410981581748E-2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4F-4B2D-A264-8559D680D75F}"/>
            </c:ext>
          </c:extLst>
        </c:ser>
        <c:ser>
          <c:idx val="7"/>
          <c:order val="7"/>
          <c:tx>
            <c:strRef>
              <c:f>'E3 Complete'!$L$24</c:f>
              <c:strCache>
                <c:ptCount val="1"/>
                <c:pt idx="0">
                  <c:v>1.3243 .. 1.0076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Complete'!$M$24:$S$24</c:f>
              <c:numCache>
                <c:formatCode>General</c:formatCode>
                <c:ptCount val="7"/>
                <c:pt idx="0">
                  <c:v>5.8941291673654604E-4</c:v>
                </c:pt>
                <c:pt idx="1">
                  <c:v>9.3228305930431949E-4</c:v>
                </c:pt>
                <c:pt idx="2">
                  <c:v>2.3575731319718514E-3</c:v>
                </c:pt>
                <c:pt idx="3">
                  <c:v>2.6211624547707868E-3</c:v>
                </c:pt>
                <c:pt idx="4">
                  <c:v>3.1919074165022974E-3</c:v>
                </c:pt>
                <c:pt idx="5">
                  <c:v>2.6532895192117223E-3</c:v>
                </c:pt>
                <c:pt idx="6">
                  <c:v>4.0910224938414787E-3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4F-4B2D-A264-8559D680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7656"/>
        <c:axId val="921729952"/>
      </c:scatterChart>
      <c:valAx>
        <c:axId val="921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952"/>
        <c:crosses val="autoZero"/>
        <c:crossBetween val="midCat"/>
      </c:valAx>
      <c:valAx>
        <c:axId val="921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75499830331219E-2"/>
          <c:y val="0.86141214806919664"/>
          <c:w val="0.92796210500072718"/>
          <c:h val="0.11684871529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'PDMAcd (2)'!$S$3:$Y$3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(2)'!$S$4:$Y$4</c:f>
              <c:numCache>
                <c:formatCode>General</c:formatCode>
                <c:ptCount val="7"/>
                <c:pt idx="0">
                  <c:v>7.6402614082164247E-6</c:v>
                </c:pt>
                <c:pt idx="1">
                  <c:v>2.4393080280832318E-3</c:v>
                </c:pt>
                <c:pt idx="2">
                  <c:v>3.4389400684445505E-3</c:v>
                </c:pt>
                <c:pt idx="3">
                  <c:v>4.0654065013415929E-3</c:v>
                </c:pt>
                <c:pt idx="4">
                  <c:v>1.5788290450187486E-5</c:v>
                </c:pt>
                <c:pt idx="5">
                  <c:v>1.6924744821040429E-3</c:v>
                </c:pt>
                <c:pt idx="6">
                  <c:v>1.8092660443612323E-3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2-4691-874C-767EDBD2C2E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'PDMAcd (2)'!$S$3:$Y$3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(2)'!$S$5:$Y$5</c:f>
              <c:numCache>
                <c:formatCode>General</c:formatCode>
                <c:ptCount val="7"/>
                <c:pt idx="0">
                  <c:v>-5.1145759422649905E-3</c:v>
                </c:pt>
                <c:pt idx="1">
                  <c:v>1.9926691378624475E-3</c:v>
                </c:pt>
                <c:pt idx="2">
                  <c:v>-2.1605039853866696E-3</c:v>
                </c:pt>
                <c:pt idx="3">
                  <c:v>3.0148300696305245E-3</c:v>
                </c:pt>
                <c:pt idx="4">
                  <c:v>-3.2896924447130154E-3</c:v>
                </c:pt>
                <c:pt idx="5">
                  <c:v>-5.1101171843837305E-3</c:v>
                </c:pt>
                <c:pt idx="6">
                  <c:v>6.5646204548627416E-4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2-4691-874C-767EDBD2C2E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'PDMAcd (2)'!$S$3:$Y$3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(2)'!$S$6:$Y$6</c:f>
              <c:numCache>
                <c:formatCode>General</c:formatCode>
                <c:ptCount val="7"/>
                <c:pt idx="0">
                  <c:v>-3.3583498742822573E-3</c:v>
                </c:pt>
                <c:pt idx="1">
                  <c:v>-2.9396294731686124E-3</c:v>
                </c:pt>
                <c:pt idx="2">
                  <c:v>-5.1216502409110864E-3</c:v>
                </c:pt>
                <c:pt idx="3">
                  <c:v>-5.1222899831500539E-3</c:v>
                </c:pt>
                <c:pt idx="4">
                  <c:v>-1.1134529160771735E-2</c:v>
                </c:pt>
                <c:pt idx="5">
                  <c:v>-1.1621236807944933E-2</c:v>
                </c:pt>
                <c:pt idx="6">
                  <c:v>-9.8178726062638447E-3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2-4691-874C-767EDBD2C2E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'PDMAcd (2)'!$S$3:$Y$3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(2)'!$S$7:$Y$7</c:f>
              <c:numCache>
                <c:formatCode>General</c:formatCode>
                <c:ptCount val="7"/>
                <c:pt idx="0">
                  <c:v>5.6823326728248823E-2</c:v>
                </c:pt>
                <c:pt idx="1">
                  <c:v>8.1509925727832513E-2</c:v>
                </c:pt>
                <c:pt idx="2">
                  <c:v>6.3985164274123846E-2</c:v>
                </c:pt>
                <c:pt idx="3">
                  <c:v>2.3833551750033186E-2</c:v>
                </c:pt>
                <c:pt idx="4">
                  <c:v>-4.6265893371113462E-2</c:v>
                </c:pt>
                <c:pt idx="5">
                  <c:v>-3.1680423933094101E-2</c:v>
                </c:pt>
                <c:pt idx="6">
                  <c:v>2.2453579713189501E-3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2-4691-874C-767EDBD2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20168"/>
        <c:axId val="768320496"/>
      </c:scatterChart>
      <c:valAx>
        <c:axId val="76832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20496"/>
        <c:crosses val="autoZero"/>
        <c:crossBetween val="midCat"/>
      </c:valAx>
      <c:valAx>
        <c:axId val="7683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2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'PDMAcd (3)'!$S$3:$Y$3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(3)'!$S$4:$Y$4</c:f>
              <c:numCache>
                <c:formatCode>General</c:formatCode>
                <c:ptCount val="7"/>
                <c:pt idx="0">
                  <c:v>6.5750692464919469E-3</c:v>
                </c:pt>
                <c:pt idx="1">
                  <c:v>7.5370263111835438E-3</c:v>
                </c:pt>
                <c:pt idx="2">
                  <c:v>9.7136072091986141E-3</c:v>
                </c:pt>
                <c:pt idx="3">
                  <c:v>1.0265154094550475E-2</c:v>
                </c:pt>
                <c:pt idx="4">
                  <c:v>9.9295680963517909E-3</c:v>
                </c:pt>
                <c:pt idx="5">
                  <c:v>1.2828556909555684E-2</c:v>
                </c:pt>
                <c:pt idx="6">
                  <c:v>1.3062670280295218E-2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74B-AD52-171DB670B43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'PDMAcd (3)'!$S$3:$Y$3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(3)'!$S$5:$Y$5</c:f>
              <c:numCache>
                <c:formatCode>General</c:formatCode>
                <c:ptCount val="7"/>
                <c:pt idx="0">
                  <c:v>3.8197931081198228E-4</c:v>
                </c:pt>
                <c:pt idx="1">
                  <c:v>8.5605076447813778E-3</c:v>
                </c:pt>
                <c:pt idx="2">
                  <c:v>1.1263910829776047E-2</c:v>
                </c:pt>
                <c:pt idx="3">
                  <c:v>1.4112525214888203E-2</c:v>
                </c:pt>
                <c:pt idx="4">
                  <c:v>4.3573736335024982E-3</c:v>
                </c:pt>
                <c:pt idx="5">
                  <c:v>4.1722162680724326E-3</c:v>
                </c:pt>
                <c:pt idx="6">
                  <c:v>9.8672970734085454E-3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9-474B-AD52-171DB670B43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'PDMAcd (3)'!$S$3:$Y$3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(3)'!$S$6:$Y$6</c:f>
              <c:numCache>
                <c:formatCode>General</c:formatCode>
                <c:ptCount val="7"/>
                <c:pt idx="0">
                  <c:v>1.488926475888494E-3</c:v>
                </c:pt>
                <c:pt idx="1">
                  <c:v>3.9859738516819987E-3</c:v>
                </c:pt>
                <c:pt idx="2">
                  <c:v>4.848015203399122E-3</c:v>
                </c:pt>
                <c:pt idx="3">
                  <c:v>3.3476567909269295E-3</c:v>
                </c:pt>
                <c:pt idx="4">
                  <c:v>-3.321591519873086E-3</c:v>
                </c:pt>
                <c:pt idx="5">
                  <c:v>-1.4074556435036271E-3</c:v>
                </c:pt>
                <c:pt idx="6">
                  <c:v>-4.014278926203259E-4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9-474B-AD52-171DB670B43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'PDMAcd (3)'!$S$3:$Y$3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(3)'!$S$7:$Y$7</c:f>
              <c:numCache>
                <c:formatCode>General</c:formatCode>
                <c:ptCount val="7"/>
                <c:pt idx="0">
                  <c:v>2.4773099142384753E-2</c:v>
                </c:pt>
                <c:pt idx="1">
                  <c:v>4.1458760510796479E-2</c:v>
                </c:pt>
                <c:pt idx="2">
                  <c:v>3.6736497169156758E-2</c:v>
                </c:pt>
                <c:pt idx="3">
                  <c:v>1.9861408912003303E-2</c:v>
                </c:pt>
                <c:pt idx="4">
                  <c:v>-1.5124781969470013E-2</c:v>
                </c:pt>
                <c:pt idx="5">
                  <c:v>-1.1242933098924178E-2</c:v>
                </c:pt>
                <c:pt idx="6">
                  <c:v>3.6992454106216936E-3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59-474B-AD52-171DB670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20168"/>
        <c:axId val="768320496"/>
      </c:scatterChart>
      <c:valAx>
        <c:axId val="76832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20496"/>
        <c:crosses val="autoZero"/>
        <c:crossBetween val="midCat"/>
      </c:valAx>
      <c:valAx>
        <c:axId val="7683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2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'PDMAcd Complete'!$L$12</c:f>
              <c:strCache>
                <c:ptCount val="1"/>
                <c:pt idx="0">
                  <c:v>3.3407 .. 2.7971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'PDMAcd Complete'!$M$11:$S$11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Complete'!$M$12:$S$12</c:f>
              <c:numCache>
                <c:formatCode>General</c:formatCode>
                <c:ptCount val="7"/>
                <c:pt idx="0">
                  <c:v>2.6468507808657606E-3</c:v>
                </c:pt>
                <c:pt idx="1">
                  <c:v>4.0707683023563637E-3</c:v>
                </c:pt>
                <c:pt idx="2">
                  <c:v>5.3926515052647901E-3</c:v>
                </c:pt>
                <c:pt idx="3">
                  <c:v>5.3854398394391394E-3</c:v>
                </c:pt>
                <c:pt idx="4">
                  <c:v>4.3485939704414811E-3</c:v>
                </c:pt>
                <c:pt idx="5">
                  <c:v>5.3406839658198908E-3</c:v>
                </c:pt>
                <c:pt idx="6">
                  <c:v>5.3355722128663697E-3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2-48D9-AA44-B4DDDD3D3359}"/>
            </c:ext>
          </c:extLst>
        </c:ser>
        <c:ser>
          <c:idx val="1"/>
          <c:order val="1"/>
          <c:tx>
            <c:strRef>
              <c:f>'PDMAcd Complete'!$L$13</c:f>
              <c:strCache>
                <c:ptCount val="1"/>
                <c:pt idx="0">
                  <c:v>2.7971 .. 2.3831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'PDMAcd Complete'!$M$11:$S$11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Complete'!$M$13:$S$13</c:f>
              <c:numCache>
                <c:formatCode>General</c:formatCode>
                <c:ptCount val="7"/>
                <c:pt idx="0">
                  <c:v>-9.9827022614032112E-5</c:v>
                </c:pt>
                <c:pt idx="1">
                  <c:v>4.7117607960688148E-3</c:v>
                </c:pt>
                <c:pt idx="2">
                  <c:v>3.0991681782059992E-3</c:v>
                </c:pt>
                <c:pt idx="3">
                  <c:v>4.6629735914811401E-3</c:v>
                </c:pt>
                <c:pt idx="4">
                  <c:v>-2.3562078840449335E-3</c:v>
                </c:pt>
                <c:pt idx="5">
                  <c:v>-9.7914387179764994E-4</c:v>
                </c:pt>
                <c:pt idx="6">
                  <c:v>-8.3236517365325774E-4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2-48D9-AA44-B4DDDD3D3359}"/>
            </c:ext>
          </c:extLst>
        </c:ser>
        <c:ser>
          <c:idx val="2"/>
          <c:order val="2"/>
          <c:tx>
            <c:strRef>
              <c:f>'PDMAcd Complete'!$L$14</c:f>
              <c:strCache>
                <c:ptCount val="1"/>
                <c:pt idx="0">
                  <c:v>1.8983 .. 1.1951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'PDMAcd Complete'!$M$11:$S$11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Complete'!$M$14:$S$14</c:f>
              <c:numCache>
                <c:formatCode>General</c:formatCode>
                <c:ptCount val="7"/>
                <c:pt idx="0">
                  <c:v>-4.66558177983805E-4</c:v>
                </c:pt>
                <c:pt idx="1">
                  <c:v>1.2711294255493785E-4</c:v>
                </c:pt>
                <c:pt idx="2">
                  <c:v>-9.4506277287391297E-4</c:v>
                </c:pt>
                <c:pt idx="3">
                  <c:v>-2.3031891517742015E-3</c:v>
                </c:pt>
                <c:pt idx="4">
                  <c:v>-7.1839538152014106E-3</c:v>
                </c:pt>
                <c:pt idx="5">
                  <c:v>-6.5131316396304303E-3</c:v>
                </c:pt>
                <c:pt idx="6">
                  <c:v>-7.0902995450481147E-3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22-48D9-AA44-B4DDDD3D3359}"/>
            </c:ext>
          </c:extLst>
        </c:ser>
        <c:ser>
          <c:idx val="3"/>
          <c:order val="3"/>
          <c:tx>
            <c:strRef>
              <c:f>'PDMAcd Complete'!$L$15</c:f>
              <c:strCache>
                <c:ptCount val="1"/>
                <c:pt idx="0">
                  <c:v>0.9916 .. 0.7941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'PDMAcd Complete'!$M$11:$S$11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Complete'!$M$15:$S$15</c:f>
              <c:numCache>
                <c:formatCode>General</c:formatCode>
                <c:ptCount val="7"/>
                <c:pt idx="0">
                  <c:v>3.7778083474461134E-2</c:v>
                </c:pt>
                <c:pt idx="1">
                  <c:v>5.2746162796293787E-2</c:v>
                </c:pt>
                <c:pt idx="2">
                  <c:v>4.3166794976839562E-2</c:v>
                </c:pt>
                <c:pt idx="3">
                  <c:v>1.9962880435039337E-2</c:v>
                </c:pt>
                <c:pt idx="4">
                  <c:v>-2.1486746318371105E-2</c:v>
                </c:pt>
                <c:pt idx="5">
                  <c:v>-9.9707028500229007E-3</c:v>
                </c:pt>
                <c:pt idx="6">
                  <c:v>-3.4515041623532565E-3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22-48D9-AA44-B4DDDD3D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1480"/>
        <c:axId val="940536232"/>
      </c:scatterChart>
      <c:valAx>
        <c:axId val="9405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6232"/>
        <c:crosses val="autoZero"/>
        <c:crossBetween val="midCat"/>
      </c:valAx>
      <c:valAx>
        <c:axId val="940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5-Ring</c:v>
              </c:pt>
              <c:pt idx="1">
                <c:v>6-Ring CM</c:v>
              </c:pt>
              <c:pt idx="2">
                <c:v>2-Ring 2,6 Sub</c:v>
              </c:pt>
            </c:strLit>
          </c:cat>
          <c:val>
            <c:numRef>
              <c:f>'PDMAcd Complete'!$AB$48:$AB$50</c:f>
              <c:numCache>
                <c:formatCode>General</c:formatCode>
                <c:ptCount val="3"/>
                <c:pt idx="0">
                  <c:v>0.43341142040914149</c:v>
                </c:pt>
                <c:pt idx="1">
                  <c:v>0.68141866095265935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6-4D5B-9A37-419D7BE6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3-Ring Simulated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'PDMAcd Complete'!$V$32:$AB$32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Complete'!$V$33:$AB$33</c:f>
              <c:numCache>
                <c:formatCode>General</c:formatCode>
                <c:ptCount val="7"/>
                <c:pt idx="0">
                  <c:v>6.2555909676223027E-3</c:v>
                </c:pt>
                <c:pt idx="1">
                  <c:v>8.7116229043965199E-3</c:v>
                </c:pt>
                <c:pt idx="2">
                  <c:v>9.6758951699068198E-3</c:v>
                </c:pt>
                <c:pt idx="3">
                  <c:v>1.0054481860132679E-2</c:v>
                </c:pt>
                <c:pt idx="4">
                  <c:v>1.0203120255265119E-2</c:v>
                </c:pt>
                <c:pt idx="5">
                  <c:v>1.026147775455905E-2</c:v>
                </c:pt>
                <c:pt idx="6">
                  <c:v>1.0284389719672819E-2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4-4B83-AC0F-239B636F3212}"/>
            </c:ext>
          </c:extLst>
        </c:ser>
        <c:ser>
          <c:idx val="3"/>
          <c:order val="3"/>
          <c:tx>
            <c:v>6-Ring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'PDMAcd Complete'!$V$32:$AB$32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Complete'!$V$34:$AB$34</c:f>
              <c:numCache>
                <c:formatCode>General</c:formatCode>
                <c:ptCount val="7"/>
                <c:pt idx="0">
                  <c:v>9.9834554583980682E-3</c:v>
                </c:pt>
                <c:pt idx="1">
                  <c:v>1.4043699002325084E-2</c:v>
                </c:pt>
                <c:pt idx="2">
                  <c:v>1.5694988749116449E-2</c:v>
                </c:pt>
                <c:pt idx="3">
                  <c:v>1.636656369243155E-2</c:v>
                </c:pt>
                <c:pt idx="4">
                  <c:v>1.6639691352410692E-2</c:v>
                </c:pt>
                <c:pt idx="5">
                  <c:v>1.6750771611417144E-2</c:v>
                </c:pt>
                <c:pt idx="6">
                  <c:v>1.6795947643540299E-2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4-4B83-AC0F-239B636F3212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'PDMAcd Complete'!$V$32:$AB$32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Complete'!$V$35:$AB$35</c:f>
              <c:numCache>
                <c:formatCode>General</c:formatCode>
                <c:ptCount val="7"/>
                <c:pt idx="0">
                  <c:v>1.0378872811297271E-2</c:v>
                </c:pt>
                <c:pt idx="1">
                  <c:v>1.213025300948822E-2</c:v>
                </c:pt>
                <c:pt idx="2">
                  <c:v>1.242578920637432E-2</c:v>
                </c:pt>
                <c:pt idx="3">
                  <c:v>1.2475659385196783E-2</c:v>
                </c:pt>
                <c:pt idx="4">
                  <c:v>1.24840747155759E-2</c:v>
                </c:pt>
                <c:pt idx="5">
                  <c:v>1.2485494758316106E-2</c:v>
                </c:pt>
                <c:pt idx="6">
                  <c:v>1.2485734383059662E-2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34-4B83-AC0F-239B636F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3-Ring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'PDMAcd Complete'!$V$26:$AB$26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Complete'!$V$27:$AB$27</c:f>
              <c:numCache>
                <c:formatCode>General</c:formatCode>
                <c:ptCount val="7"/>
                <c:pt idx="0">
                  <c:v>6.3753056336138788E-3</c:v>
                </c:pt>
                <c:pt idx="1">
                  <c:v>8.628283869440128E-3</c:v>
                </c:pt>
                <c:pt idx="2">
                  <c:v>9.765783553573288E-3</c:v>
                </c:pt>
                <c:pt idx="3">
                  <c:v>1.0623728415614335E-2</c:v>
                </c:pt>
                <c:pt idx="4">
                  <c:v>8.3673968380104848E-3</c:v>
                </c:pt>
                <c:pt idx="5">
                  <c:v>8.7568410121100122E-3</c:v>
                </c:pt>
                <c:pt idx="6">
                  <c:v>1.2963625111859813E-2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4-4B83-AC0F-239B636F3212}"/>
            </c:ext>
          </c:extLst>
        </c:ser>
        <c:ser>
          <c:idx val="2"/>
          <c:order val="2"/>
          <c:tx>
            <c:v>6-Ring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'PDMAcd Complete'!$V$26:$AB$26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Complete'!$V$28:$AB$28</c:f>
              <c:numCache>
                <c:formatCode>General</c:formatCode>
                <c:ptCount val="7"/>
                <c:pt idx="0">
                  <c:v>1.0488353230725488E-2</c:v>
                </c:pt>
                <c:pt idx="1">
                  <c:v>1.3229058358764331E-2</c:v>
                </c:pt>
                <c:pt idx="2">
                  <c:v>1.6795333744368909E-2</c:v>
                </c:pt>
                <c:pt idx="3">
                  <c:v>1.5861789223556608E-2</c:v>
                </c:pt>
                <c:pt idx="4">
                  <c:v>1.460721894397092E-2</c:v>
                </c:pt>
                <c:pt idx="5">
                  <c:v>1.5805858596247731E-2</c:v>
                </c:pt>
                <c:pt idx="6">
                  <c:v>1.9596708193531445E-2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34-4B83-AC0F-239B636F3212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'PDMAcd Complete'!$V$26:$AB$26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'PDMAcd Complete'!$V$29:$AB$29</c:f>
              <c:numCache>
                <c:formatCode>General</c:formatCode>
                <c:ptCount val="7"/>
                <c:pt idx="0">
                  <c:v>9.7325539292521697E-3</c:v>
                </c:pt>
                <c:pt idx="1">
                  <c:v>1.4492427274079591E-2</c:v>
                </c:pt>
                <c:pt idx="2">
                  <c:v>1.0659657837562796E-2</c:v>
                </c:pt>
                <c:pt idx="3">
                  <c:v>2.2060243263390625E-3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34-4B83-AC0F-239B636F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'PTA (1)'!$S$3:$Y$3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(1)'!$S$4:$Y$4</c:f>
              <c:numCache>
                <c:formatCode>General</c:formatCode>
                <c:ptCount val="7"/>
                <c:pt idx="0">
                  <c:v>-8.6784070131517538E-5</c:v>
                </c:pt>
                <c:pt idx="1">
                  <c:v>-6.0954615748630534E-4</c:v>
                </c:pt>
                <c:pt idx="2">
                  <c:v>2.1181465755298178E-3</c:v>
                </c:pt>
                <c:pt idx="3">
                  <c:v>7.0904074152171506E-3</c:v>
                </c:pt>
                <c:pt idx="4">
                  <c:v>3.9776863321269633E-3</c:v>
                </c:pt>
                <c:pt idx="5">
                  <c:v>3.5494423190205082E-3</c:v>
                </c:pt>
                <c:pt idx="6">
                  <c:v>3.1921231205067602E-3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D-4086-B162-FBE291C8EDA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'PTA (1)'!$S$3:$Y$3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(1)'!$S$5:$Y$5</c:f>
              <c:numCache>
                <c:formatCode>General</c:formatCode>
                <c:ptCount val="7"/>
                <c:pt idx="0">
                  <c:v>2.8257494513858287E-3</c:v>
                </c:pt>
                <c:pt idx="1">
                  <c:v>1.6783050993089189E-3</c:v>
                </c:pt>
                <c:pt idx="2">
                  <c:v>1.712394915729725E-3</c:v>
                </c:pt>
                <c:pt idx="3">
                  <c:v>4.9673197333447959E-3</c:v>
                </c:pt>
                <c:pt idx="4">
                  <c:v>2.5179461194710698E-3</c:v>
                </c:pt>
                <c:pt idx="5">
                  <c:v>4.5230457870257482E-3</c:v>
                </c:pt>
                <c:pt idx="6">
                  <c:v>5.5030865052584288E-3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D-4086-B162-FBE291C8EDA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'PTA (1)'!$S$3:$Y$3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(1)'!$S$6:$Y$6</c:f>
              <c:numCache>
                <c:formatCode>General</c:formatCode>
                <c:ptCount val="7"/>
                <c:pt idx="0">
                  <c:v>8.0822442883214194E-3</c:v>
                </c:pt>
                <c:pt idx="1">
                  <c:v>-4.2230856961665893E-3</c:v>
                </c:pt>
                <c:pt idx="2">
                  <c:v>-4.2039866265347258E-3</c:v>
                </c:pt>
                <c:pt idx="3">
                  <c:v>6.9636457057582306E-3</c:v>
                </c:pt>
                <c:pt idx="4">
                  <c:v>-8.6806655828811086E-3</c:v>
                </c:pt>
                <c:pt idx="5">
                  <c:v>-7.3966764430380529E-3</c:v>
                </c:pt>
                <c:pt idx="6">
                  <c:v>-4.9063044562881273E-3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D-4086-B162-FBE291C8EDA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'PTA (1)'!$S$3:$Y$3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(1)'!$S$7:$Y$7</c:f>
              <c:numCache>
                <c:formatCode>General</c:formatCode>
                <c:ptCount val="7"/>
                <c:pt idx="0">
                  <c:v>1.830669258372545E-3</c:v>
                </c:pt>
                <c:pt idx="1">
                  <c:v>-1.8248203544948042E-3</c:v>
                </c:pt>
                <c:pt idx="2">
                  <c:v>-6.6501757522475511E-3</c:v>
                </c:pt>
                <c:pt idx="3">
                  <c:v>1.1958658767040956E-3</c:v>
                </c:pt>
                <c:pt idx="4">
                  <c:v>-7.9646656291069932E-3</c:v>
                </c:pt>
                <c:pt idx="5">
                  <c:v>-6.1661092208986695E-3</c:v>
                </c:pt>
                <c:pt idx="6">
                  <c:v>-8.9906265418931916E-3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D-4086-B162-FBE291C8EDA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'PTA (1)'!$S$3:$Y$3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(1)'!$S$8:$Y$8</c:f>
              <c:numCache>
                <c:formatCode>General</c:formatCode>
                <c:ptCount val="7"/>
                <c:pt idx="0">
                  <c:v>8.8437701743578393E-4</c:v>
                </c:pt>
                <c:pt idx="1">
                  <c:v>-4.8332999381991513E-3</c:v>
                </c:pt>
                <c:pt idx="2">
                  <c:v>-9.6462050628670134E-3</c:v>
                </c:pt>
                <c:pt idx="3">
                  <c:v>-1.7529634997258973E-3</c:v>
                </c:pt>
                <c:pt idx="4">
                  <c:v>-1.2802032089272063E-2</c:v>
                </c:pt>
                <c:pt idx="5">
                  <c:v>-9.2076068818283899E-3</c:v>
                </c:pt>
                <c:pt idx="6">
                  <c:v>-9.5401848970998251E-3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D-4086-B162-FBE291C8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63640"/>
        <c:axId val="785470200"/>
      </c:scatterChart>
      <c:valAx>
        <c:axId val="78546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0200"/>
        <c:crosses val="autoZero"/>
        <c:crossBetween val="midCat"/>
      </c:valAx>
      <c:valAx>
        <c:axId val="7854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6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'PTA (2)'!$S$3:$Y$3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(2)'!$S$4:$Y$4</c:f>
              <c:numCache>
                <c:formatCode>General</c:formatCode>
                <c:ptCount val="7"/>
                <c:pt idx="0">
                  <c:v>-2.3630471476062498E-3</c:v>
                </c:pt>
                <c:pt idx="1">
                  <c:v>-5.2400324673051416E-4</c:v>
                </c:pt>
                <c:pt idx="2">
                  <c:v>5.0365311630824663E-4</c:v>
                </c:pt>
                <c:pt idx="3">
                  <c:v>-4.4297007424745128E-4</c:v>
                </c:pt>
                <c:pt idx="4">
                  <c:v>3.1161815206434203E-3</c:v>
                </c:pt>
                <c:pt idx="5">
                  <c:v>2.1421957573628451E-3</c:v>
                </c:pt>
                <c:pt idx="6">
                  <c:v>-1.4729521321596617E-3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2-4589-B38B-969255ED8F5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'PTA (2)'!$S$3:$Y$3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(2)'!$S$5:$Y$5</c:f>
              <c:numCache>
                <c:formatCode>General</c:formatCode>
                <c:ptCount val="7"/>
                <c:pt idx="0">
                  <c:v>-7.4688361258997316E-4</c:v>
                </c:pt>
                <c:pt idx="1">
                  <c:v>-2.7601377898990576E-4</c:v>
                </c:pt>
                <c:pt idx="2">
                  <c:v>1.9012523086692989E-3</c:v>
                </c:pt>
                <c:pt idx="3">
                  <c:v>5.2882056335267738E-4</c:v>
                </c:pt>
                <c:pt idx="4">
                  <c:v>4.6797483744729735E-3</c:v>
                </c:pt>
                <c:pt idx="5">
                  <c:v>4.8479580010218357E-3</c:v>
                </c:pt>
                <c:pt idx="6">
                  <c:v>1.3450387156319743E-3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2-4589-B38B-969255ED8F5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'PTA (2)'!$S$3:$Y$3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(2)'!$S$6:$Y$6</c:f>
              <c:numCache>
                <c:formatCode>General</c:formatCode>
                <c:ptCount val="7"/>
                <c:pt idx="0">
                  <c:v>-1.1601966168192247E-2</c:v>
                </c:pt>
                <c:pt idx="1">
                  <c:v>-2.0238236090958085E-2</c:v>
                </c:pt>
                <c:pt idx="2">
                  <c:v>-1.4190517043801152E-2</c:v>
                </c:pt>
                <c:pt idx="3">
                  <c:v>-1.5685297670663761E-2</c:v>
                </c:pt>
                <c:pt idx="4">
                  <c:v>-2.2489856297530291E-2</c:v>
                </c:pt>
                <c:pt idx="5">
                  <c:v>-1.8264876393583741E-2</c:v>
                </c:pt>
                <c:pt idx="6">
                  <c:v>-2.4912076177049804E-2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C2-4589-B38B-969255ED8F5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'PTA (2)'!$S$3:$Y$3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(2)'!$S$7:$Y$7</c:f>
              <c:numCache>
                <c:formatCode>General</c:formatCode>
                <c:ptCount val="7"/>
                <c:pt idx="0">
                  <c:v>-4.8151607147783456E-3</c:v>
                </c:pt>
                <c:pt idx="1">
                  <c:v>-6.4067556543067755E-3</c:v>
                </c:pt>
                <c:pt idx="2">
                  <c:v>-5.475529529118962E-3</c:v>
                </c:pt>
                <c:pt idx="3">
                  <c:v>-9.6570048206065465E-3</c:v>
                </c:pt>
                <c:pt idx="4">
                  <c:v>-5.2453449295636386E-3</c:v>
                </c:pt>
                <c:pt idx="5">
                  <c:v>-6.4612094772715754E-3</c:v>
                </c:pt>
                <c:pt idx="6">
                  <c:v>-1.4638257364814732E-2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2-4589-B38B-969255ED8F5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'PTA (2)'!$S$3:$Y$3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(2)'!$S$8:$Y$8</c:f>
              <c:numCache>
                <c:formatCode>General</c:formatCode>
                <c:ptCount val="7"/>
                <c:pt idx="0">
                  <c:v>-1.0779518167945909E-2</c:v>
                </c:pt>
                <c:pt idx="1">
                  <c:v>-1.3623496717727611E-2</c:v>
                </c:pt>
                <c:pt idx="2">
                  <c:v>-1.3597296190113871E-2</c:v>
                </c:pt>
                <c:pt idx="3">
                  <c:v>-1.7254311530383381E-2</c:v>
                </c:pt>
                <c:pt idx="4">
                  <c:v>-1.1840173215400034E-2</c:v>
                </c:pt>
                <c:pt idx="5">
                  <c:v>-1.2614457819469831E-2</c:v>
                </c:pt>
                <c:pt idx="6">
                  <c:v>-2.3126713262052682E-2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2-4589-B38B-969255ED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63640"/>
        <c:axId val="785470200"/>
      </c:scatterChart>
      <c:valAx>
        <c:axId val="78546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0200"/>
        <c:crosses val="autoZero"/>
        <c:crossBetween val="midCat"/>
      </c:valAx>
      <c:valAx>
        <c:axId val="7854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6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'PTA (3)'!$S$3:$Y$3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(3)'!$S$4:$Y$4</c:f>
              <c:numCache>
                <c:formatCode>General</c:formatCode>
                <c:ptCount val="7"/>
                <c:pt idx="0">
                  <c:v>1.5788347972855346E-3</c:v>
                </c:pt>
                <c:pt idx="1">
                  <c:v>2.9207149422059617E-3</c:v>
                </c:pt>
                <c:pt idx="2">
                  <c:v>3.6843327905850582E-3</c:v>
                </c:pt>
                <c:pt idx="3">
                  <c:v>3.8594121902597164E-3</c:v>
                </c:pt>
                <c:pt idx="4">
                  <c:v>5.9318350106157868E-3</c:v>
                </c:pt>
                <c:pt idx="5">
                  <c:v>8.2417523523230576E-3</c:v>
                </c:pt>
                <c:pt idx="6">
                  <c:v>3.4053980980322937E-3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D-451C-9A00-3B16CFBB8B5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'PTA (3)'!$S$3:$Y$3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(3)'!$S$5:$Y$5</c:f>
              <c:numCache>
                <c:formatCode>General</c:formatCode>
                <c:ptCount val="7"/>
                <c:pt idx="0">
                  <c:v>1.9897104331785937E-3</c:v>
                </c:pt>
                <c:pt idx="1">
                  <c:v>2.4644620200150388E-3</c:v>
                </c:pt>
                <c:pt idx="2">
                  <c:v>4.8278883406745474E-3</c:v>
                </c:pt>
                <c:pt idx="3">
                  <c:v>4.2851522446484104E-3</c:v>
                </c:pt>
                <c:pt idx="4">
                  <c:v>6.4446235257030644E-3</c:v>
                </c:pt>
                <c:pt idx="5">
                  <c:v>8.6067395717379473E-3</c:v>
                </c:pt>
                <c:pt idx="6">
                  <c:v>6.4395109142346123E-3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D-451C-9A00-3B16CFBB8B5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'PTA (3)'!$S$3:$Y$3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(3)'!$S$6:$Y$6</c:f>
              <c:numCache>
                <c:formatCode>General</c:formatCode>
                <c:ptCount val="7"/>
                <c:pt idx="0">
                  <c:v>4.0340566882885384E-3</c:v>
                </c:pt>
                <c:pt idx="1">
                  <c:v>-4.3654613837807608E-3</c:v>
                </c:pt>
                <c:pt idx="2">
                  <c:v>-5.811113866924328E-3</c:v>
                </c:pt>
                <c:pt idx="3">
                  <c:v>1.6162437520454533E-3</c:v>
                </c:pt>
                <c:pt idx="4">
                  <c:v>-4.8359744338905579E-3</c:v>
                </c:pt>
                <c:pt idx="5">
                  <c:v>-1.2497162915695093E-3</c:v>
                </c:pt>
                <c:pt idx="6">
                  <c:v>-5.5213340377280621E-3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D-451C-9A00-3B16CFBB8B59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'PTA (3)'!$S$3:$Y$3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(3)'!$S$7:$Y$7</c:f>
              <c:numCache>
                <c:formatCode>General</c:formatCode>
                <c:ptCount val="7"/>
                <c:pt idx="0">
                  <c:v>3.8318468688496869E-3</c:v>
                </c:pt>
                <c:pt idx="1">
                  <c:v>7.6752728640228206E-3</c:v>
                </c:pt>
                <c:pt idx="2">
                  <c:v>9.0719316896163693E-3</c:v>
                </c:pt>
                <c:pt idx="3">
                  <c:v>8.2275535530402528E-3</c:v>
                </c:pt>
                <c:pt idx="4">
                  <c:v>9.3300309622931215E-3</c:v>
                </c:pt>
                <c:pt idx="5">
                  <c:v>1.2504416764222322E-2</c:v>
                </c:pt>
                <c:pt idx="6">
                  <c:v>2.354247024180852E-3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3D-451C-9A00-3B16CFBB8B5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'PTA (3)'!$S$3:$Y$3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(3)'!$S$8:$Y$8</c:f>
              <c:numCache>
                <c:formatCode>General</c:formatCode>
                <c:ptCount val="7"/>
                <c:pt idx="0">
                  <c:v>-6.2583814507050843E-4</c:v>
                </c:pt>
                <c:pt idx="1">
                  <c:v>1.5844579867067812E-3</c:v>
                </c:pt>
                <c:pt idx="2">
                  <c:v>5.5543065991101785E-4</c:v>
                </c:pt>
                <c:pt idx="3">
                  <c:v>1.2460452145268575E-4</c:v>
                </c:pt>
                <c:pt idx="4">
                  <c:v>2.3894961670825206E-3</c:v>
                </c:pt>
                <c:pt idx="5">
                  <c:v>3.2101162587810689E-3</c:v>
                </c:pt>
                <c:pt idx="6">
                  <c:v>-6.3206327458589654E-3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3D-451C-9A00-3B16CFB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63640"/>
        <c:axId val="785470200"/>
      </c:scatterChart>
      <c:valAx>
        <c:axId val="78546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0200"/>
        <c:crosses val="autoZero"/>
        <c:crossBetween val="midCat"/>
      </c:valAx>
      <c:valAx>
        <c:axId val="7854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6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'PTA Complete'!$L$13</c:f>
              <c:strCache>
                <c:ptCount val="1"/>
                <c:pt idx="0">
                  <c:v>3.7471 .. 3.3812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'PTA Complete'!$M$12:$S$12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Complete'!$M$13:$S$13</c:f>
              <c:numCache>
                <c:formatCode>General</c:formatCode>
                <c:ptCount val="7"/>
                <c:pt idx="0">
                  <c:v>-2.9033214015074428E-4</c:v>
                </c:pt>
                <c:pt idx="1">
                  <c:v>5.9572184599638071E-4</c:v>
                </c:pt>
                <c:pt idx="2">
                  <c:v>2.1020441608077078E-3</c:v>
                </c:pt>
                <c:pt idx="3">
                  <c:v>3.5022831770764721E-3</c:v>
                </c:pt>
                <c:pt idx="4">
                  <c:v>4.3419009544620572E-3</c:v>
                </c:pt>
                <c:pt idx="5">
                  <c:v>4.64446347623547E-3</c:v>
                </c:pt>
                <c:pt idx="6">
                  <c:v>1.7081896954597973E-3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5-4598-9B6D-089D2D616BA4}"/>
            </c:ext>
          </c:extLst>
        </c:ser>
        <c:ser>
          <c:idx val="1"/>
          <c:order val="1"/>
          <c:tx>
            <c:strRef>
              <c:f>'PTA Complete'!$L$14</c:f>
              <c:strCache>
                <c:ptCount val="1"/>
                <c:pt idx="0">
                  <c:v>3.2687 .. 2.9718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'PTA Complete'!$M$12:$S$12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Complete'!$M$14:$S$14</c:f>
              <c:numCache>
                <c:formatCode>General</c:formatCode>
                <c:ptCount val="7"/>
                <c:pt idx="0">
                  <c:v>1.3561920906581496E-3</c:v>
                </c:pt>
                <c:pt idx="1">
                  <c:v>1.2889177801113506E-3</c:v>
                </c:pt>
                <c:pt idx="2">
                  <c:v>2.8138451883578572E-3</c:v>
                </c:pt>
                <c:pt idx="3">
                  <c:v>3.2604308471152945E-3</c:v>
                </c:pt>
                <c:pt idx="4">
                  <c:v>4.5474393398823691E-3</c:v>
                </c:pt>
                <c:pt idx="5">
                  <c:v>5.992581119928511E-3</c:v>
                </c:pt>
                <c:pt idx="6">
                  <c:v>4.4292120450416719E-3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5-4598-9B6D-089D2D616BA4}"/>
            </c:ext>
          </c:extLst>
        </c:ser>
        <c:ser>
          <c:idx val="2"/>
          <c:order val="2"/>
          <c:tx>
            <c:strRef>
              <c:f>'PTA Complete'!$L$15</c:f>
              <c:strCache>
                <c:ptCount val="1"/>
                <c:pt idx="0">
                  <c:v>2.2533 .. 2.1058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'PTA Complete'!$M$12:$S$12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Complete'!$M$15:$S$15</c:f>
              <c:numCache>
                <c:formatCode>General</c:formatCode>
                <c:ptCount val="7"/>
                <c:pt idx="0">
                  <c:v>1.7144493613923707E-4</c:v>
                </c:pt>
                <c:pt idx="1">
                  <c:v>-9.6089277236351446E-3</c:v>
                </c:pt>
                <c:pt idx="2">
                  <c:v>-8.0685391790867346E-3</c:v>
                </c:pt>
                <c:pt idx="3">
                  <c:v>-2.3684694042866924E-3</c:v>
                </c:pt>
                <c:pt idx="4">
                  <c:v>-1.2002165438100653E-2</c:v>
                </c:pt>
                <c:pt idx="5">
                  <c:v>-8.9704230427304337E-3</c:v>
                </c:pt>
                <c:pt idx="6">
                  <c:v>-1.177990489035533E-2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5-4598-9B6D-089D2D616BA4}"/>
            </c:ext>
          </c:extLst>
        </c:ser>
        <c:ser>
          <c:idx val="3"/>
          <c:order val="3"/>
          <c:tx>
            <c:strRef>
              <c:f>'PTA Complete'!$L$16</c:f>
              <c:strCache>
                <c:ptCount val="1"/>
                <c:pt idx="0">
                  <c:v>2.0973 .. 1.8534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'PTA Complete'!$M$12:$S$12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Complete'!$M$16:$S$16</c:f>
              <c:numCache>
                <c:formatCode>General</c:formatCode>
                <c:ptCount val="7"/>
                <c:pt idx="0">
                  <c:v>2.82451804147962E-4</c:v>
                </c:pt>
                <c:pt idx="1">
                  <c:v>-1.8543438159291983E-4</c:v>
                </c:pt>
                <c:pt idx="2">
                  <c:v>-1.0179245305833816E-3</c:v>
                </c:pt>
                <c:pt idx="3">
                  <c:v>-7.7861796954066073E-5</c:v>
                </c:pt>
                <c:pt idx="4">
                  <c:v>-1.2933265321258367E-3</c:v>
                </c:pt>
                <c:pt idx="5">
                  <c:v>-4.0967311315974704E-5</c:v>
                </c:pt>
                <c:pt idx="6">
                  <c:v>-7.0915456275090242E-3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5-4598-9B6D-089D2D616BA4}"/>
            </c:ext>
          </c:extLst>
        </c:ser>
        <c:ser>
          <c:idx val="4"/>
          <c:order val="4"/>
          <c:tx>
            <c:strRef>
              <c:f>'PTA Complete'!$L$17</c:f>
              <c:strCache>
                <c:ptCount val="1"/>
                <c:pt idx="0">
                  <c:v>1.8269 .. 1.4696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'PTA Complete'!$M$12:$S$12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Complete'!$M$17:$S$17</c:f>
              <c:numCache>
                <c:formatCode>General</c:formatCode>
                <c:ptCount val="7"/>
                <c:pt idx="0">
                  <c:v>-3.5069930985268775E-3</c:v>
                </c:pt>
                <c:pt idx="1">
                  <c:v>-5.624112889739994E-3</c:v>
                </c:pt>
                <c:pt idx="2">
                  <c:v>-7.5626901976899559E-3</c:v>
                </c:pt>
                <c:pt idx="3">
                  <c:v>-6.2942235028855299E-3</c:v>
                </c:pt>
                <c:pt idx="4">
                  <c:v>-7.4175697125298595E-3</c:v>
                </c:pt>
                <c:pt idx="5">
                  <c:v>-6.2039828141723851E-3</c:v>
                </c:pt>
                <c:pt idx="6">
                  <c:v>-1.2995843635003826E-2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15-4598-9B6D-089D2D61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1480"/>
        <c:axId val="940536232"/>
      </c:scatterChart>
      <c:valAx>
        <c:axId val="9405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6232"/>
        <c:crosses val="autoZero"/>
        <c:crossBetween val="midCat"/>
      </c:valAx>
      <c:valAx>
        <c:axId val="940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5-Ring</c:v>
              </c:pt>
              <c:pt idx="1">
                <c:v>6-Ring CM</c:v>
              </c:pt>
              <c:pt idx="2">
                <c:v>2-Ring 2,6 Sub</c:v>
              </c:pt>
            </c:strLit>
          </c:cat>
          <c:val>
            <c:numRef>
              <c:f>'PTA Complete'!$AB$50:$AB$52</c:f>
              <c:numCache>
                <c:formatCode>General</c:formatCode>
                <c:ptCount val="3"/>
                <c:pt idx="0">
                  <c:v>0.35733099262079654</c:v>
                </c:pt>
                <c:pt idx="1">
                  <c:v>0.56180339290250059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3-4C54-96C0-B169B8B2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'E3 Complete'!$L$17</c:f>
              <c:strCache>
                <c:ptCount val="1"/>
                <c:pt idx="0">
                  <c:v>4.6053 .. 4.3294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Complete'!$M$28:$S$28</c:f>
                <c:numCache>
                  <c:formatCode>General</c:formatCode>
                  <c:ptCount val="7"/>
                  <c:pt idx="0">
                    <c:v>1.1767728917338369E-3</c:v>
                  </c:pt>
                  <c:pt idx="1">
                    <c:v>6.5648228214310435E-4</c:v>
                  </c:pt>
                  <c:pt idx="2">
                    <c:v>1.0876461019115628E-3</c:v>
                  </c:pt>
                  <c:pt idx="3">
                    <c:v>8.3459237421142562E-4</c:v>
                  </c:pt>
                  <c:pt idx="4">
                    <c:v>8.5603611103835702E-4</c:v>
                  </c:pt>
                  <c:pt idx="5">
                    <c:v>9.268691944873548E-4</c:v>
                  </c:pt>
                  <c:pt idx="6">
                    <c:v>7.9023502037425624E-4</c:v>
                  </c:pt>
                </c:numCache>
              </c:numRef>
            </c:plus>
            <c:minus>
              <c:numRef>
                <c:f>'E3 Complete'!$M$28:$S$28</c:f>
                <c:numCache>
                  <c:formatCode>General</c:formatCode>
                  <c:ptCount val="7"/>
                  <c:pt idx="0">
                    <c:v>1.1767728917338369E-3</c:v>
                  </c:pt>
                  <c:pt idx="1">
                    <c:v>6.5648228214310435E-4</c:v>
                  </c:pt>
                  <c:pt idx="2">
                    <c:v>1.0876461019115628E-3</c:v>
                  </c:pt>
                  <c:pt idx="3">
                    <c:v>8.3459237421142562E-4</c:v>
                  </c:pt>
                  <c:pt idx="4">
                    <c:v>8.5603611103835702E-4</c:v>
                  </c:pt>
                  <c:pt idx="5">
                    <c:v>9.268691944873548E-4</c:v>
                  </c:pt>
                  <c:pt idx="6">
                    <c:v>7.9023502037425624E-4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Complete'!$M$17:$S$17</c:f>
              <c:numCache>
                <c:formatCode>General</c:formatCode>
                <c:ptCount val="7"/>
                <c:pt idx="0">
                  <c:v>2.5088112594457072E-3</c:v>
                </c:pt>
                <c:pt idx="1">
                  <c:v>2.063874462241115E-3</c:v>
                </c:pt>
                <c:pt idx="2">
                  <c:v>2.2269950835076741E-3</c:v>
                </c:pt>
                <c:pt idx="3">
                  <c:v>2.7735711746288421E-3</c:v>
                </c:pt>
                <c:pt idx="4">
                  <c:v>2.9761454216532847E-3</c:v>
                </c:pt>
                <c:pt idx="5">
                  <c:v>2.3766935589253032E-3</c:v>
                </c:pt>
                <c:pt idx="6">
                  <c:v>2.6879613008686169E-3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CC-4624-A96B-D016EE8D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2056"/>
        <c:axId val="832732384"/>
      </c:scatterChart>
      <c:valAx>
        <c:axId val="832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384"/>
        <c:crosses val="autoZero"/>
        <c:crossBetween val="midCat"/>
      </c:valAx>
      <c:valAx>
        <c:axId val="8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3-Ring Simulated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'PTA Complete'!$V$34:$AB$34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Complete'!$V$35:$AB$35</c:f>
              <c:numCache>
                <c:formatCode>General</c:formatCode>
                <c:ptCount val="7"/>
                <c:pt idx="0">
                  <c:v>6.2555909676223027E-3</c:v>
                </c:pt>
                <c:pt idx="1">
                  <c:v>8.7116229043965199E-3</c:v>
                </c:pt>
                <c:pt idx="2">
                  <c:v>9.6758951699068198E-3</c:v>
                </c:pt>
                <c:pt idx="3">
                  <c:v>1.0054481860132679E-2</c:v>
                </c:pt>
                <c:pt idx="4">
                  <c:v>1.0203120255265119E-2</c:v>
                </c:pt>
                <c:pt idx="5">
                  <c:v>1.026147775455905E-2</c:v>
                </c:pt>
                <c:pt idx="6">
                  <c:v>1.0284389719672819E-2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AB-46D5-A3EC-6012262AC04E}"/>
            </c:ext>
          </c:extLst>
        </c:ser>
        <c:ser>
          <c:idx val="3"/>
          <c:order val="3"/>
          <c:tx>
            <c:v>6-Ring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'PTA Complete'!$V$34:$AB$34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Complete'!$V$36:$AB$36</c:f>
              <c:numCache>
                <c:formatCode>General</c:formatCode>
                <c:ptCount val="7"/>
                <c:pt idx="0">
                  <c:v>9.9834554583980682E-3</c:v>
                </c:pt>
                <c:pt idx="1">
                  <c:v>1.4043699002325084E-2</c:v>
                </c:pt>
                <c:pt idx="2">
                  <c:v>1.5694988749116449E-2</c:v>
                </c:pt>
                <c:pt idx="3">
                  <c:v>1.636656369243155E-2</c:v>
                </c:pt>
                <c:pt idx="4">
                  <c:v>1.6639691352410692E-2</c:v>
                </c:pt>
                <c:pt idx="5">
                  <c:v>1.6750771611417144E-2</c:v>
                </c:pt>
                <c:pt idx="6">
                  <c:v>1.6795947643540299E-2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AB-46D5-A3EC-6012262AC04E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'PTA Complete'!$V$34:$AB$34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Complete'!$V$37:$AB$37</c:f>
              <c:numCache>
                <c:formatCode>General</c:formatCode>
                <c:ptCount val="7"/>
                <c:pt idx="0">
                  <c:v>1.8000297621678926E-2</c:v>
                </c:pt>
                <c:pt idx="1">
                  <c:v>2.5544604374551368E-2</c:v>
                </c:pt>
                <c:pt idx="2">
                  <c:v>2.8706583447213389E-2</c:v>
                </c:pt>
                <c:pt idx="3">
                  <c:v>3.0031835983126764E-2</c:v>
                </c:pt>
                <c:pt idx="4">
                  <c:v>3.0587277446711855E-2</c:v>
                </c:pt>
                <c:pt idx="5">
                  <c:v>3.0820074752213267E-2</c:v>
                </c:pt>
                <c:pt idx="6">
                  <c:v>3.0917645043597206E-2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AB-46D5-A3EC-6012262A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3-Ring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'PTA Complete'!$V$28:$AB$28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Complete'!$V$29:$AB$29</c:f>
              <c:numCache>
                <c:formatCode>General</c:formatCode>
                <c:ptCount val="7"/>
                <c:pt idx="0">
                  <c:v>6.3753056336138788E-3</c:v>
                </c:pt>
                <c:pt idx="1">
                  <c:v>8.628283869440128E-3</c:v>
                </c:pt>
                <c:pt idx="2">
                  <c:v>9.765783553573288E-3</c:v>
                </c:pt>
                <c:pt idx="3">
                  <c:v>1.0623728415614335E-2</c:v>
                </c:pt>
                <c:pt idx="4">
                  <c:v>8.3673968380104848E-3</c:v>
                </c:pt>
                <c:pt idx="5">
                  <c:v>8.7568410121100122E-3</c:v>
                </c:pt>
                <c:pt idx="6">
                  <c:v>1.2963625111859813E-2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B-46D5-A3EC-6012262AC04E}"/>
            </c:ext>
          </c:extLst>
        </c:ser>
        <c:ser>
          <c:idx val="2"/>
          <c:order val="2"/>
          <c:tx>
            <c:v>6-Ring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'PTA Complete'!$V$28:$AB$28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Complete'!$V$30:$AB$30</c:f>
              <c:numCache>
                <c:formatCode>General</c:formatCode>
                <c:ptCount val="7"/>
                <c:pt idx="0">
                  <c:v>1.0488353230725488E-2</c:v>
                </c:pt>
                <c:pt idx="1">
                  <c:v>1.3229058358764331E-2</c:v>
                </c:pt>
                <c:pt idx="2">
                  <c:v>1.6795333744368909E-2</c:v>
                </c:pt>
                <c:pt idx="3">
                  <c:v>1.5861789223556608E-2</c:v>
                </c:pt>
                <c:pt idx="4">
                  <c:v>1.460721894397092E-2</c:v>
                </c:pt>
                <c:pt idx="5">
                  <c:v>1.5805858596247731E-2</c:v>
                </c:pt>
                <c:pt idx="6">
                  <c:v>1.9596708193531445E-2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B-46D5-A3EC-6012262AC04E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'PTA Complete'!$V$28:$AB$28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'PTA Complete'!$V$31:$AB$31</c:f>
              <c:numCache>
                <c:formatCode>General</c:formatCode>
                <c:ptCount val="7"/>
                <c:pt idx="0">
                  <c:v>1.6416989221762626E-2</c:v>
                </c:pt>
                <c:pt idx="1">
                  <c:v>2.6737305333448719E-2</c:v>
                </c:pt>
                <c:pt idx="2">
                  <c:v>3.0688667514712997E-2</c:v>
                </c:pt>
                <c:pt idx="3">
                  <c:v>2.9749883938671465E-2</c:v>
                </c:pt>
                <c:pt idx="4">
                  <c:v>2.8739729730259095E-2</c:v>
                </c:pt>
                <c:pt idx="5">
                  <c:v>2.829336156524534E-2</c:v>
                </c:pt>
                <c:pt idx="6">
                  <c:v>3.3634149233735068E-2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B-46D5-A3EC-6012262A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PEGHCO!$S$16:$Y$16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PEGHCO!$S$17:$Y$17</c:f>
              <c:numCache>
                <c:formatCode>General</c:formatCode>
                <c:ptCount val="7"/>
                <c:pt idx="0">
                  <c:v>3.6440499714322054E-2</c:v>
                </c:pt>
                <c:pt idx="1">
                  <c:v>7.5950089035549312E-2</c:v>
                </c:pt>
                <c:pt idx="2">
                  <c:v>2.7507115803080042E-2</c:v>
                </c:pt>
                <c:pt idx="3">
                  <c:v>6.2222961794811502E-2</c:v>
                </c:pt>
                <c:pt idx="4">
                  <c:v>2.8529419848488426E-2</c:v>
                </c:pt>
                <c:pt idx="5">
                  <c:v>7.3814002364465128E-2</c:v>
                </c:pt>
                <c:pt idx="6">
                  <c:v>7.8739715283956319E-2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6-4508-B064-7A13974EC7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PEGHCO!$S$16:$Y$16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PEGHCO!$S$18:$Y$18</c:f>
              <c:numCache>
                <c:formatCode>General</c:formatCode>
                <c:ptCount val="7"/>
                <c:pt idx="0">
                  <c:v>-2.2722449440634104E-2</c:v>
                </c:pt>
                <c:pt idx="1">
                  <c:v>0.22596784891512536</c:v>
                </c:pt>
                <c:pt idx="2">
                  <c:v>0.13846033299257809</c:v>
                </c:pt>
                <c:pt idx="3">
                  <c:v>6.1540843969162574E-2</c:v>
                </c:pt>
                <c:pt idx="4">
                  <c:v>9.143654129552603E-2</c:v>
                </c:pt>
                <c:pt idx="5">
                  <c:v>0.36248588888336475</c:v>
                </c:pt>
                <c:pt idx="6">
                  <c:v>0.22074154143121558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6-4508-B064-7A13974EC7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PEGHCO!$S$16:$Y$16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PEGHCO!$S$19:$Y$19</c:f>
              <c:numCache>
                <c:formatCode>General</c:formatCode>
                <c:ptCount val="7"/>
                <c:pt idx="0">
                  <c:v>1.6149746240019791E-3</c:v>
                </c:pt>
                <c:pt idx="1">
                  <c:v>-2.6665376876116374E-3</c:v>
                </c:pt>
                <c:pt idx="2">
                  <c:v>-2.4481645178779455E-3</c:v>
                </c:pt>
                <c:pt idx="3">
                  <c:v>-8.0211948582111659E-3</c:v>
                </c:pt>
                <c:pt idx="4">
                  <c:v>-8.7831126755959742E-3</c:v>
                </c:pt>
                <c:pt idx="5">
                  <c:v>-1.184637711020306E-2</c:v>
                </c:pt>
                <c:pt idx="6">
                  <c:v>-1.4590713481135704E-2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6-4508-B064-7A13974EC71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PEGHCO!$S$16:$Y$16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PEGHCO!$S$20:$Y$20</c:f>
              <c:numCache>
                <c:formatCode>General</c:formatCode>
                <c:ptCount val="7"/>
                <c:pt idx="0">
                  <c:v>9.3001596477304979E-2</c:v>
                </c:pt>
                <c:pt idx="1">
                  <c:v>8.4964415402346172E-2</c:v>
                </c:pt>
                <c:pt idx="2">
                  <c:v>9.7604835752659755E-2</c:v>
                </c:pt>
                <c:pt idx="3">
                  <c:v>8.5553717931338008E-2</c:v>
                </c:pt>
                <c:pt idx="4">
                  <c:v>9.2029100439198305E-2</c:v>
                </c:pt>
                <c:pt idx="5">
                  <c:v>8.5233065364879637E-2</c:v>
                </c:pt>
                <c:pt idx="6">
                  <c:v>7.1227086328647063E-2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6-4508-B064-7A13974EC71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PEGHCO!$S$16:$Y$16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PEGHCO!$S$21:$Y$21</c:f>
              <c:numCache>
                <c:formatCode>General</c:formatCode>
                <c:ptCount val="7"/>
                <c:pt idx="0">
                  <c:v>3.9167407637512803E-3</c:v>
                </c:pt>
                <c:pt idx="1">
                  <c:v>-1.0156722639501998E-2</c:v>
                </c:pt>
                <c:pt idx="2">
                  <c:v>-2.109216728087485E-2</c:v>
                </c:pt>
                <c:pt idx="3">
                  <c:v>-3.2756458593502458E-2</c:v>
                </c:pt>
                <c:pt idx="4">
                  <c:v>-3.4366779196373522E-2</c:v>
                </c:pt>
                <c:pt idx="5">
                  <c:v>-3.557031856330703E-2</c:v>
                </c:pt>
                <c:pt idx="6">
                  <c:v>-4.1687749936133577E-2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56-4508-B064-7A13974EC71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PEGHCO!$S$16:$Y$16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PEGHCO!$S$22:$Y$22</c:f>
              <c:numCache>
                <c:formatCode>General</c:formatCode>
                <c:ptCount val="7"/>
                <c:pt idx="0">
                  <c:v>3.4712190689567254E-2</c:v>
                </c:pt>
                <c:pt idx="1">
                  <c:v>3.1140010295456957E-2</c:v>
                </c:pt>
                <c:pt idx="2">
                  <c:v>3.4597279592616E-2</c:v>
                </c:pt>
                <c:pt idx="3">
                  <c:v>2.5840011514892625E-2</c:v>
                </c:pt>
                <c:pt idx="4">
                  <c:v>2.3455694391307846E-2</c:v>
                </c:pt>
                <c:pt idx="5">
                  <c:v>1.8673531421947488E-2</c:v>
                </c:pt>
                <c:pt idx="6">
                  <c:v>1.2087564499330905E-2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56-4508-B064-7A13974EC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79728"/>
        <c:axId val="810355816"/>
      </c:scatterChart>
      <c:valAx>
        <c:axId val="8213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55816"/>
        <c:crosses val="autoZero"/>
        <c:crossBetween val="midCat"/>
      </c:valAx>
      <c:valAx>
        <c:axId val="8103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(1)'!$S$15:$Y$15</c:f>
              <c:numCache>
                <c:formatCode>General</c:formatCode>
                <c:ptCount val="7"/>
                <c:pt idx="0">
                  <c:v>3.9483089504194595E-3</c:v>
                </c:pt>
                <c:pt idx="1">
                  <c:v>2.1486618727214785E-3</c:v>
                </c:pt>
                <c:pt idx="2">
                  <c:v>1.7000421996641086E-4</c:v>
                </c:pt>
                <c:pt idx="3">
                  <c:v>3.1957011522770668E-3</c:v>
                </c:pt>
                <c:pt idx="4">
                  <c:v>3.7020345724590939E-3</c:v>
                </c:pt>
                <c:pt idx="5">
                  <c:v>4.2147194709391926E-3</c:v>
                </c:pt>
                <c:pt idx="6">
                  <c:v>4.4089919988929702E-3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9-4876-A210-E7E2029C2C3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(1)'!$S$16:$Y$16</c:f>
              <c:numCache>
                <c:formatCode>General</c:formatCode>
                <c:ptCount val="7"/>
                <c:pt idx="0">
                  <c:v>-4.3258970711506613E-3</c:v>
                </c:pt>
                <c:pt idx="1">
                  <c:v>2.3981439824651177E-3</c:v>
                </c:pt>
                <c:pt idx="2">
                  <c:v>3.0627545166586343E-3</c:v>
                </c:pt>
                <c:pt idx="3">
                  <c:v>4.9955830764209742E-3</c:v>
                </c:pt>
                <c:pt idx="4">
                  <c:v>4.8641663929491685E-3</c:v>
                </c:pt>
                <c:pt idx="5">
                  <c:v>4.7120678553476568E-3</c:v>
                </c:pt>
                <c:pt idx="6">
                  <c:v>5.1665488100602463E-3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9-4876-A210-E7E2029C2C3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(1)'!$S$17:$Y$17</c:f>
              <c:numCache>
                <c:formatCode>General</c:formatCode>
                <c:ptCount val="7"/>
                <c:pt idx="0">
                  <c:v>-1.4855549271468491E-3</c:v>
                </c:pt>
                <c:pt idx="1">
                  <c:v>2.4302378301362553E-3</c:v>
                </c:pt>
                <c:pt idx="2">
                  <c:v>2.9868939762530723E-3</c:v>
                </c:pt>
                <c:pt idx="3">
                  <c:v>4.3268943665906168E-3</c:v>
                </c:pt>
                <c:pt idx="4">
                  <c:v>4.8656212611540095E-3</c:v>
                </c:pt>
                <c:pt idx="5">
                  <c:v>5.8978104105602358E-3</c:v>
                </c:pt>
                <c:pt idx="6">
                  <c:v>6.3902432627288772E-3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9-4876-A210-E7E2029C2C3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(1)'!$S$18:$Y$18</c:f>
              <c:numCache>
                <c:formatCode>General</c:formatCode>
                <c:ptCount val="7"/>
                <c:pt idx="0">
                  <c:v>2.253048708534574E-3</c:v>
                </c:pt>
                <c:pt idx="1">
                  <c:v>2.4480666665624637E-3</c:v>
                </c:pt>
                <c:pt idx="2">
                  <c:v>2.1872164829098775E-3</c:v>
                </c:pt>
                <c:pt idx="3">
                  <c:v>2.6507438760675016E-3</c:v>
                </c:pt>
                <c:pt idx="4">
                  <c:v>2.219477804576998E-3</c:v>
                </c:pt>
                <c:pt idx="5">
                  <c:v>1.6960479957531835E-3</c:v>
                </c:pt>
                <c:pt idx="6">
                  <c:v>4.4497278410679181E-3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9-4876-A210-E7E2029C2C3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(1)'!$S$19:$Y$19</c:f>
              <c:numCache>
                <c:formatCode>General</c:formatCode>
                <c:ptCount val="7"/>
                <c:pt idx="0">
                  <c:v>-2.2799272861030585E-3</c:v>
                </c:pt>
                <c:pt idx="1">
                  <c:v>1.2894063226743056E-3</c:v>
                </c:pt>
                <c:pt idx="2">
                  <c:v>2.4424919413401241E-3</c:v>
                </c:pt>
                <c:pt idx="3">
                  <c:v>2.4018789484244211E-3</c:v>
                </c:pt>
                <c:pt idx="4">
                  <c:v>2.8314825146553034E-3</c:v>
                </c:pt>
                <c:pt idx="5">
                  <c:v>2.5514738830816446E-3</c:v>
                </c:pt>
                <c:pt idx="6">
                  <c:v>3.2695142016569432E-3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9-4876-A210-E7E2029C2C3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(1)'!$S$20:$Y$20</c:f>
              <c:numCache>
                <c:formatCode>General</c:formatCode>
                <c:ptCount val="7"/>
                <c:pt idx="0">
                  <c:v>-2.5940242285048478E-3</c:v>
                </c:pt>
                <c:pt idx="1">
                  <c:v>3.3096478212452296E-3</c:v>
                </c:pt>
                <c:pt idx="2">
                  <c:v>4.7892651090835105E-3</c:v>
                </c:pt>
                <c:pt idx="3">
                  <c:v>4.5113582622123951E-3</c:v>
                </c:pt>
                <c:pt idx="4">
                  <c:v>5.7024046863565284E-3</c:v>
                </c:pt>
                <c:pt idx="5">
                  <c:v>6.9172713724534231E-3</c:v>
                </c:pt>
                <c:pt idx="6">
                  <c:v>6.6427508805914177E-3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9-4876-A210-E7E2029C2C3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(1)'!$S$21:$Y$21</c:f>
              <c:numCache>
                <c:formatCode>General</c:formatCode>
                <c:ptCount val="7"/>
                <c:pt idx="0">
                  <c:v>-2.9451153865975507E-3</c:v>
                </c:pt>
                <c:pt idx="1">
                  <c:v>4.0336673156537925E-3</c:v>
                </c:pt>
                <c:pt idx="2">
                  <c:v>6.9357954211763401E-3</c:v>
                </c:pt>
                <c:pt idx="3">
                  <c:v>5.0386241634193417E-3</c:v>
                </c:pt>
                <c:pt idx="4">
                  <c:v>5.0669533106410952E-3</c:v>
                </c:pt>
                <c:pt idx="5">
                  <c:v>6.0485408877852765E-3</c:v>
                </c:pt>
                <c:pt idx="6">
                  <c:v>7.290693337271217E-3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9-4876-A210-E7E2029C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(2)'!$S$15:$Y$15</c:f>
              <c:numCache>
                <c:formatCode>General</c:formatCode>
                <c:ptCount val="7"/>
                <c:pt idx="0">
                  <c:v>1.1166548812949866E-3</c:v>
                </c:pt>
                <c:pt idx="1">
                  <c:v>1.4153491337201426E-3</c:v>
                </c:pt>
                <c:pt idx="2">
                  <c:v>-7.9849810057221074E-4</c:v>
                </c:pt>
                <c:pt idx="3">
                  <c:v>1.9361081640069881E-3</c:v>
                </c:pt>
                <c:pt idx="4">
                  <c:v>-1.5888370632513586E-3</c:v>
                </c:pt>
                <c:pt idx="5">
                  <c:v>-2.8622514292235752E-4</c:v>
                </c:pt>
                <c:pt idx="6">
                  <c:v>1.6275375665953089E-3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5E-9F6D-6DE9295795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(2)'!$S$16:$Y$16</c:f>
              <c:numCache>
                <c:formatCode>General</c:formatCode>
                <c:ptCount val="7"/>
                <c:pt idx="0">
                  <c:v>-8.6459970443565832E-4</c:v>
                </c:pt>
                <c:pt idx="1">
                  <c:v>-3.5892029836596972E-3</c:v>
                </c:pt>
                <c:pt idx="2">
                  <c:v>-4.6708101787490399E-3</c:v>
                </c:pt>
                <c:pt idx="3">
                  <c:v>-4.1303368960305033E-3</c:v>
                </c:pt>
                <c:pt idx="4">
                  <c:v>-5.875607415670385E-3</c:v>
                </c:pt>
                <c:pt idx="5">
                  <c:v>-5.9208976801724614E-3</c:v>
                </c:pt>
                <c:pt idx="6">
                  <c:v>-4.6303857961727882E-3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5E-9F6D-6DE92957957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(2)'!$S$17:$Y$17</c:f>
              <c:numCache>
                <c:formatCode>General</c:formatCode>
                <c:ptCount val="7"/>
                <c:pt idx="0">
                  <c:v>2.3048742562009855E-4</c:v>
                </c:pt>
                <c:pt idx="1">
                  <c:v>-1.65934323322093E-3</c:v>
                </c:pt>
                <c:pt idx="2">
                  <c:v>-3.222542808859355E-3</c:v>
                </c:pt>
                <c:pt idx="3">
                  <c:v>-2.4236607060128448E-3</c:v>
                </c:pt>
                <c:pt idx="4">
                  <c:v>-4.3803584837569737E-3</c:v>
                </c:pt>
                <c:pt idx="5">
                  <c:v>-3.606266898665438E-3</c:v>
                </c:pt>
                <c:pt idx="6">
                  <c:v>-2.6038591298628015E-3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5E-9F6D-6DE92957957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(2)'!$S$18:$Y$18</c:f>
              <c:numCache>
                <c:formatCode>General</c:formatCode>
                <c:ptCount val="7"/>
                <c:pt idx="0">
                  <c:v>1.4538858360782199E-3</c:v>
                </c:pt>
                <c:pt idx="1">
                  <c:v>2.2557248262459967E-3</c:v>
                </c:pt>
                <c:pt idx="2">
                  <c:v>3.4833933688304011E-3</c:v>
                </c:pt>
                <c:pt idx="3">
                  <c:v>3.7371926495898549E-3</c:v>
                </c:pt>
                <c:pt idx="4">
                  <c:v>4.1909680824791682E-3</c:v>
                </c:pt>
                <c:pt idx="5">
                  <c:v>3.9317226795413107E-3</c:v>
                </c:pt>
                <c:pt idx="6">
                  <c:v>4.4933299582511485E-3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5E-9F6D-6DE92957957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(2)'!$S$19:$Y$19</c:f>
              <c:numCache>
                <c:formatCode>General</c:formatCode>
                <c:ptCount val="7"/>
                <c:pt idx="0">
                  <c:v>7.2918619808006141E-4</c:v>
                </c:pt>
                <c:pt idx="1">
                  <c:v>1.0027851066388316E-3</c:v>
                </c:pt>
                <c:pt idx="2">
                  <c:v>1.6750541936256563E-3</c:v>
                </c:pt>
                <c:pt idx="3">
                  <c:v>1.9873749672514977E-3</c:v>
                </c:pt>
                <c:pt idx="4">
                  <c:v>2.3599484594386917E-3</c:v>
                </c:pt>
                <c:pt idx="5">
                  <c:v>2.6224131614136993E-3</c:v>
                </c:pt>
                <c:pt idx="6">
                  <c:v>2.4957212028270987E-3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5E-9F6D-6DE92957957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(2)'!$S$20:$Y$20</c:f>
              <c:numCache>
                <c:formatCode>General</c:formatCode>
                <c:ptCount val="7"/>
                <c:pt idx="0">
                  <c:v>-3.7978000918990136E-3</c:v>
                </c:pt>
                <c:pt idx="1">
                  <c:v>-7.1989657074452732E-3</c:v>
                </c:pt>
                <c:pt idx="2">
                  <c:v>-9.6280491273137477E-3</c:v>
                </c:pt>
                <c:pt idx="3">
                  <c:v>-9.628838379559879E-3</c:v>
                </c:pt>
                <c:pt idx="4">
                  <c:v>-1.1030495127133735E-2</c:v>
                </c:pt>
                <c:pt idx="5">
                  <c:v>-1.1804291863228079E-2</c:v>
                </c:pt>
                <c:pt idx="6">
                  <c:v>-9.7520400902046094E-3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5E-9F6D-6DE92957957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(2)'!$S$21:$Y$21</c:f>
              <c:numCache>
                <c:formatCode>General</c:formatCode>
                <c:ptCount val="7"/>
                <c:pt idx="0">
                  <c:v>-4.3937454004784248E-3</c:v>
                </c:pt>
                <c:pt idx="1">
                  <c:v>-7.0632454994773606E-3</c:v>
                </c:pt>
                <c:pt idx="2">
                  <c:v>-9.1270994919728753E-3</c:v>
                </c:pt>
                <c:pt idx="3">
                  <c:v>-1.0801852539409873E-2</c:v>
                </c:pt>
                <c:pt idx="4">
                  <c:v>-1.0320512815861582E-2</c:v>
                </c:pt>
                <c:pt idx="5">
                  <c:v>-1.2317785852324433E-2</c:v>
                </c:pt>
                <c:pt idx="6">
                  <c:v>-1.0987718817378167E-2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5E-9F6D-6DE92957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(3)'!$S$15:$Y$15</c:f>
              <c:numCache>
                <c:formatCode>General</c:formatCode>
                <c:ptCount val="7"/>
                <c:pt idx="0">
                  <c:v>-6.7117310180767498E-4</c:v>
                </c:pt>
                <c:pt idx="1">
                  <c:v>7.5730936091036177E-3</c:v>
                </c:pt>
                <c:pt idx="2">
                  <c:v>5.9855350686213249E-3</c:v>
                </c:pt>
                <c:pt idx="3">
                  <c:v>1.0886990214608101E-2</c:v>
                </c:pt>
                <c:pt idx="4">
                  <c:v>9.0474114831493643E-3</c:v>
                </c:pt>
                <c:pt idx="5">
                  <c:v>1.0440388413048025E-2</c:v>
                </c:pt>
                <c:pt idx="6">
                  <c:v>7.6832931613762048E-3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695-8E89-F7BB0528CC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(3)'!$S$16:$Y$16</c:f>
              <c:numCache>
                <c:formatCode>General</c:formatCode>
                <c:ptCount val="7"/>
                <c:pt idx="0">
                  <c:v>-6.3949329474716004E-4</c:v>
                </c:pt>
                <c:pt idx="1">
                  <c:v>-3.3954880423932199E-3</c:v>
                </c:pt>
                <c:pt idx="2">
                  <c:v>-6.6608032609847432E-3</c:v>
                </c:pt>
                <c:pt idx="3">
                  <c:v>-6.3651569118953122E-3</c:v>
                </c:pt>
                <c:pt idx="4">
                  <c:v>-6.7684069386265006E-3</c:v>
                </c:pt>
                <c:pt idx="5">
                  <c:v>-8.4870769478441761E-3</c:v>
                </c:pt>
                <c:pt idx="6">
                  <c:v>-9.4611301049289109E-3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9-4695-8E89-F7BB0528CC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(3)'!$S$17:$Y$17</c:f>
              <c:numCache>
                <c:formatCode>General</c:formatCode>
                <c:ptCount val="7"/>
                <c:pt idx="0">
                  <c:v>-3.0630569669471567E-3</c:v>
                </c:pt>
                <c:pt idx="1">
                  <c:v>-3.5754402266503678E-3</c:v>
                </c:pt>
                <c:pt idx="2">
                  <c:v>-7.1884500897532629E-3</c:v>
                </c:pt>
                <c:pt idx="3">
                  <c:v>-6.1086515293729757E-3</c:v>
                </c:pt>
                <c:pt idx="4">
                  <c:v>-7.4549388375459375E-3</c:v>
                </c:pt>
                <c:pt idx="5">
                  <c:v>-7.1938018754736446E-3</c:v>
                </c:pt>
                <c:pt idx="6">
                  <c:v>-9.6840042562723501E-3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9-4695-8E89-F7BB0528CC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(3)'!$S$18:$Y$18</c:f>
              <c:numCache>
                <c:formatCode>General</c:formatCode>
                <c:ptCount val="7"/>
                <c:pt idx="0">
                  <c:v>3.1432721591952758E-3</c:v>
                </c:pt>
                <c:pt idx="1">
                  <c:v>3.4523004523726152E-3</c:v>
                </c:pt>
                <c:pt idx="2">
                  <c:v>3.8699929443463525E-3</c:v>
                </c:pt>
                <c:pt idx="3">
                  <c:v>3.6259526043083889E-3</c:v>
                </c:pt>
                <c:pt idx="4">
                  <c:v>4.265568135274558E-3</c:v>
                </c:pt>
                <c:pt idx="5">
                  <c:v>3.5800204500251866E-3</c:v>
                </c:pt>
                <c:pt idx="6">
                  <c:v>6.0428422769130295E-3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9-4695-8E89-F7BB0528CCD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(3)'!$S$19:$Y$19</c:f>
              <c:numCache>
                <c:formatCode>General</c:formatCode>
                <c:ptCount val="7"/>
                <c:pt idx="0">
                  <c:v>3.4661096811471788E-3</c:v>
                </c:pt>
                <c:pt idx="1">
                  <c:v>3.9717389667381624E-3</c:v>
                </c:pt>
                <c:pt idx="2">
                  <c:v>4.4229449345333429E-3</c:v>
                </c:pt>
                <c:pt idx="3">
                  <c:v>4.9311690364391893E-3</c:v>
                </c:pt>
                <c:pt idx="4">
                  <c:v>5.9031910201226712E-3</c:v>
                </c:pt>
                <c:pt idx="5">
                  <c:v>6.0085096329665902E-3</c:v>
                </c:pt>
                <c:pt idx="6">
                  <c:v>6.7916963273241477E-3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29-4695-8E89-F7BB0528CCD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(3)'!$S$20:$Y$20</c:f>
              <c:numCache>
                <c:formatCode>General</c:formatCode>
                <c:ptCount val="7"/>
                <c:pt idx="0">
                  <c:v>-2.4849119506711579E-3</c:v>
                </c:pt>
                <c:pt idx="1">
                  <c:v>-3.0279152818172127E-3</c:v>
                </c:pt>
                <c:pt idx="2">
                  <c:v>-6.5650667269078929E-3</c:v>
                </c:pt>
                <c:pt idx="3">
                  <c:v>-5.1887827618605619E-3</c:v>
                </c:pt>
                <c:pt idx="4">
                  <c:v>-7.2754211255049352E-3</c:v>
                </c:pt>
                <c:pt idx="5">
                  <c:v>-4.3956209786538067E-3</c:v>
                </c:pt>
                <c:pt idx="6">
                  <c:v>-6.5068032685819E-3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9-4695-8E89-F7BB0528CCD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(3)'!$S$21:$Y$21</c:f>
              <c:numCache>
                <c:formatCode>General</c:formatCode>
                <c:ptCount val="7"/>
                <c:pt idx="0">
                  <c:v>-4.1540512042868242E-3</c:v>
                </c:pt>
                <c:pt idx="1">
                  <c:v>-1.1978429137877649E-2</c:v>
                </c:pt>
                <c:pt idx="2">
                  <c:v>-1.6627299275360021E-2</c:v>
                </c:pt>
                <c:pt idx="3">
                  <c:v>-1.8248741570181977E-2</c:v>
                </c:pt>
                <c:pt idx="4">
                  <c:v>-1.9540950862948554E-2</c:v>
                </c:pt>
                <c:pt idx="5">
                  <c:v>-1.8965707693313027E-2</c:v>
                </c:pt>
                <c:pt idx="6">
                  <c:v>-1.7804752164420283E-2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29-4695-8E89-F7BB0528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(4)'!$S$15:$Y$15</c:f>
              <c:numCache>
                <c:formatCode>General</c:formatCode>
                <c:ptCount val="7"/>
                <c:pt idx="0">
                  <c:v>1.1460068087578937E-2</c:v>
                </c:pt>
                <c:pt idx="1">
                  <c:v>-1.0344988274626437E-2</c:v>
                </c:pt>
                <c:pt idx="2">
                  <c:v>-2.4628144715661648E-3</c:v>
                </c:pt>
                <c:pt idx="3">
                  <c:v>1.5129550637996288E-3</c:v>
                </c:pt>
                <c:pt idx="4">
                  <c:v>-2.4332056295446837E-3</c:v>
                </c:pt>
                <c:pt idx="5">
                  <c:v>-3.3777123920344615E-3</c:v>
                </c:pt>
                <c:pt idx="6">
                  <c:v>6.1347627653912861E-3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D-4628-B850-2D4AEDE3CC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(4)'!$S$16:$Y$16</c:f>
              <c:numCache>
                <c:formatCode>General</c:formatCode>
                <c:ptCount val="7"/>
                <c:pt idx="0">
                  <c:v>4.0556514176293534E-3</c:v>
                </c:pt>
                <c:pt idx="1">
                  <c:v>9.9072983728324933E-4</c:v>
                </c:pt>
                <c:pt idx="2">
                  <c:v>1.7407433094092587E-3</c:v>
                </c:pt>
                <c:pt idx="3">
                  <c:v>4.2086752705846218E-3</c:v>
                </c:pt>
                <c:pt idx="4">
                  <c:v>2.2973481370631519E-3</c:v>
                </c:pt>
                <c:pt idx="5">
                  <c:v>2.2422487263004352E-3</c:v>
                </c:pt>
                <c:pt idx="6">
                  <c:v>4.7442986766720119E-3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D-4628-B850-2D4AEDE3CC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(4)'!$S$17:$Y$17</c:f>
              <c:numCache>
                <c:formatCode>General</c:formatCode>
                <c:ptCount val="7"/>
                <c:pt idx="0">
                  <c:v>3.8414908718306762E-3</c:v>
                </c:pt>
                <c:pt idx="1">
                  <c:v>-8.5080438480734894E-5</c:v>
                </c:pt>
                <c:pt idx="2">
                  <c:v>4.4529365680534031E-3</c:v>
                </c:pt>
                <c:pt idx="3">
                  <c:v>6.6556785726847737E-3</c:v>
                </c:pt>
                <c:pt idx="4">
                  <c:v>5.7868605078125329E-3</c:v>
                </c:pt>
                <c:pt idx="5">
                  <c:v>4.4194735004317379E-3</c:v>
                </c:pt>
                <c:pt idx="6">
                  <c:v>7.4300471090097088E-3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9D-4628-B850-2D4AEDE3CC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(4)'!$S$18:$Y$18</c:f>
              <c:numCache>
                <c:formatCode>General</c:formatCode>
                <c:ptCount val="7"/>
                <c:pt idx="0">
                  <c:v>-3.5432321854987564E-3</c:v>
                </c:pt>
                <c:pt idx="1">
                  <c:v>2.4420347018037861E-3</c:v>
                </c:pt>
                <c:pt idx="2">
                  <c:v>1.9215257520210007E-3</c:v>
                </c:pt>
                <c:pt idx="3">
                  <c:v>4.8652351719757712E-3</c:v>
                </c:pt>
                <c:pt idx="4">
                  <c:v>3.8078863260376569E-3</c:v>
                </c:pt>
                <c:pt idx="5">
                  <c:v>2.5824056237249695E-3</c:v>
                </c:pt>
                <c:pt idx="6">
                  <c:v>2.0436926965452891E-3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9D-4628-B850-2D4AEDE3CCD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(4)'!$S$19:$Y$19</c:f>
              <c:numCache>
                <c:formatCode>General</c:formatCode>
                <c:ptCount val="7"/>
                <c:pt idx="0">
                  <c:v>-9.0218505709137591E-4</c:v>
                </c:pt>
                <c:pt idx="1">
                  <c:v>1.8522911863591166E-3</c:v>
                </c:pt>
                <c:pt idx="2">
                  <c:v>1.5894392850502178E-3</c:v>
                </c:pt>
                <c:pt idx="3">
                  <c:v>2.3136421260515137E-3</c:v>
                </c:pt>
                <c:pt idx="4">
                  <c:v>2.5215700427239146E-3</c:v>
                </c:pt>
                <c:pt idx="5">
                  <c:v>3.0028050336926458E-3</c:v>
                </c:pt>
                <c:pt idx="6">
                  <c:v>1.9484476817021369E-3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9D-4628-B850-2D4AEDE3CCD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(4)'!$S$20:$Y$20</c:f>
              <c:numCache>
                <c:formatCode>General</c:formatCode>
                <c:ptCount val="7"/>
                <c:pt idx="0">
                  <c:v>6.0142682076286492E-3</c:v>
                </c:pt>
                <c:pt idx="1">
                  <c:v>3.8696758785457751E-3</c:v>
                </c:pt>
                <c:pt idx="2">
                  <c:v>3.0256867291117342E-3</c:v>
                </c:pt>
                <c:pt idx="3">
                  <c:v>7.2973928103581536E-3</c:v>
                </c:pt>
                <c:pt idx="4">
                  <c:v>4.1526151857056255E-3</c:v>
                </c:pt>
                <c:pt idx="5">
                  <c:v>4.4184475295711879E-3</c:v>
                </c:pt>
                <c:pt idx="6">
                  <c:v>2.658765059189131E-3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9D-4628-B850-2D4AEDE3CCD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(4)'!$S$21:$Y$21</c:f>
              <c:numCache>
                <c:formatCode>General</c:formatCode>
                <c:ptCount val="7"/>
                <c:pt idx="0">
                  <c:v>-1.8773953491748735E-3</c:v>
                </c:pt>
                <c:pt idx="1">
                  <c:v>1.0563334396188428E-2</c:v>
                </c:pt>
                <c:pt idx="2">
                  <c:v>8.7468319735972185E-3</c:v>
                </c:pt>
                <c:pt idx="3">
                  <c:v>9.5782311796860607E-3</c:v>
                </c:pt>
                <c:pt idx="4">
                  <c:v>9.9941972128571085E-3</c:v>
                </c:pt>
                <c:pt idx="5">
                  <c:v>9.4026488282816009E-3</c:v>
                </c:pt>
                <c:pt idx="6">
                  <c:v>4.5418591489615962E-3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9D-4628-B850-2D4AEDE3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'HEMAcMPC Complete'!$L$15</c:f>
              <c:strCache>
                <c:ptCount val="1"/>
                <c:pt idx="0">
                  <c:v>4.4435 .. 4.1957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Complete'!$M$15:$S$15</c:f>
              <c:numCache>
                <c:formatCode>General</c:formatCode>
                <c:ptCount val="7"/>
                <c:pt idx="0">
                  <c:v>3.9634647043714274E-3</c:v>
                </c:pt>
                <c:pt idx="1">
                  <c:v>1.9802908522970021E-4</c:v>
                </c:pt>
                <c:pt idx="2">
                  <c:v>7.2355667911234002E-4</c:v>
                </c:pt>
                <c:pt idx="3">
                  <c:v>4.3829386486729464E-3</c:v>
                </c:pt>
                <c:pt idx="4">
                  <c:v>2.1818508407031043E-3</c:v>
                </c:pt>
                <c:pt idx="5">
                  <c:v>2.7477925872575995E-3</c:v>
                </c:pt>
                <c:pt idx="6">
                  <c:v>4.963646373063943E-3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6-47B5-BD6F-6127192AFC75}"/>
            </c:ext>
          </c:extLst>
        </c:ser>
        <c:ser>
          <c:idx val="1"/>
          <c:order val="1"/>
          <c:tx>
            <c:strRef>
              <c:f>'HEMAcMPC Complete'!$L$16</c:f>
              <c:strCache>
                <c:ptCount val="1"/>
                <c:pt idx="0">
                  <c:v>4.1957 .. 3.9623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Complete'!$M$16:$S$16</c:f>
              <c:numCache>
                <c:formatCode>General</c:formatCode>
                <c:ptCount val="7"/>
                <c:pt idx="0">
                  <c:v>-4.4358466317603157E-4</c:v>
                </c:pt>
                <c:pt idx="1">
                  <c:v>-8.9895430157613764E-4</c:v>
                </c:pt>
                <c:pt idx="2">
                  <c:v>-1.6320289034164723E-3</c:v>
                </c:pt>
                <c:pt idx="3">
                  <c:v>-3.2280886523005487E-4</c:v>
                </c:pt>
                <c:pt idx="4">
                  <c:v>-1.3706249560711413E-3</c:v>
                </c:pt>
                <c:pt idx="5">
                  <c:v>-1.8634145115921366E-3</c:v>
                </c:pt>
                <c:pt idx="6">
                  <c:v>-1.0451671035923602E-3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6-47B5-BD6F-6127192AFC75}"/>
            </c:ext>
          </c:extLst>
        </c:ser>
        <c:ser>
          <c:idx val="2"/>
          <c:order val="2"/>
          <c:tx>
            <c:strRef>
              <c:f>'HEMAcMPC Complete'!$L$17</c:f>
              <c:strCache>
                <c:ptCount val="1"/>
                <c:pt idx="0">
                  <c:v>3.9623 .. 3.7434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Complete'!$M$17:$S$17</c:f>
              <c:numCache>
                <c:formatCode>General</c:formatCode>
                <c:ptCount val="7"/>
                <c:pt idx="0">
                  <c:v>-1.1915839916080766E-4</c:v>
                </c:pt>
                <c:pt idx="1">
                  <c:v>-7.2240651705394424E-4</c:v>
                </c:pt>
                <c:pt idx="2">
                  <c:v>-7.427905885765355E-4</c:v>
                </c:pt>
                <c:pt idx="3">
                  <c:v>6.125651759723925E-4</c:v>
                </c:pt>
                <c:pt idx="4">
                  <c:v>-2.9570388808409218E-4</c:v>
                </c:pt>
                <c:pt idx="5">
                  <c:v>-1.2069621578677733E-4</c:v>
                </c:pt>
                <c:pt idx="6">
                  <c:v>3.8310674640085868E-4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6-47B5-BD6F-6127192AFC75}"/>
            </c:ext>
          </c:extLst>
        </c:ser>
        <c:ser>
          <c:idx val="3"/>
          <c:order val="3"/>
          <c:tx>
            <c:strRef>
              <c:f>'HEMAcMPC Complete'!$L$18</c:f>
              <c:strCache>
                <c:ptCount val="1"/>
                <c:pt idx="0">
                  <c:v>3.7434 .. 3.5712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Complete'!$M$18:$S$18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66-47B5-BD6F-6127192AFC75}"/>
            </c:ext>
          </c:extLst>
        </c:ser>
        <c:ser>
          <c:idx val="4"/>
          <c:order val="4"/>
          <c:tx>
            <c:strRef>
              <c:f>'HEMAcMPC Complete'!$L$19</c:f>
              <c:strCache>
                <c:ptCount val="1"/>
                <c:pt idx="0">
                  <c:v>3.4151 .. 3.0482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Complete'!$M$19:$S$19</c:f>
              <c:numCache>
                <c:formatCode>General</c:formatCode>
                <c:ptCount val="7"/>
                <c:pt idx="0">
                  <c:v>2.5329588400820145E-4</c:v>
                </c:pt>
                <c:pt idx="1">
                  <c:v>2.0290553956026042E-3</c:v>
                </c:pt>
                <c:pt idx="2">
                  <c:v>2.532482588637335E-3</c:v>
                </c:pt>
                <c:pt idx="3">
                  <c:v>2.9085162695416554E-3</c:v>
                </c:pt>
                <c:pt idx="4">
                  <c:v>3.4040480092351454E-3</c:v>
                </c:pt>
                <c:pt idx="5">
                  <c:v>3.5463004277886453E-3</c:v>
                </c:pt>
                <c:pt idx="6">
                  <c:v>3.6263448533775818E-3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66-47B5-BD6F-6127192AFC75}"/>
            </c:ext>
          </c:extLst>
        </c:ser>
        <c:ser>
          <c:idx val="5"/>
          <c:order val="5"/>
          <c:tx>
            <c:strRef>
              <c:f>'HEMAcMPC Complete'!$L$20</c:f>
              <c:strCache>
                <c:ptCount val="1"/>
                <c:pt idx="0">
                  <c:v>1.1990 .. 1.0027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Complete'!$M$20:$S$20</c:f>
              <c:numCache>
                <c:formatCode>General</c:formatCode>
                <c:ptCount val="7"/>
                <c:pt idx="0">
                  <c:v>-7.1561701586159263E-4</c:v>
                </c:pt>
                <c:pt idx="1">
                  <c:v>-7.6188932236787032E-4</c:v>
                </c:pt>
                <c:pt idx="2">
                  <c:v>-2.094541004006599E-3</c:v>
                </c:pt>
                <c:pt idx="3">
                  <c:v>-7.5221751721247327E-4</c:v>
                </c:pt>
                <c:pt idx="4">
                  <c:v>-2.1127240951441294E-3</c:v>
                </c:pt>
                <c:pt idx="5">
                  <c:v>-1.2160484849643187E-3</c:v>
                </c:pt>
                <c:pt idx="6">
                  <c:v>-1.7393318547514898E-3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66-47B5-BD6F-6127192AFC75}"/>
            </c:ext>
          </c:extLst>
        </c:ser>
        <c:ser>
          <c:idx val="6"/>
          <c:order val="6"/>
          <c:tx>
            <c:strRef>
              <c:f>'HEMAcMPC Complete'!$L$21</c:f>
              <c:strCache>
                <c:ptCount val="1"/>
                <c:pt idx="0">
                  <c:v>0.9930 .. 0.7355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Complete'!$M$21:$S$21</c:f>
              <c:numCache>
                <c:formatCode>General</c:formatCode>
                <c:ptCount val="7"/>
                <c:pt idx="0">
                  <c:v>-3.3425768351344181E-3</c:v>
                </c:pt>
                <c:pt idx="1">
                  <c:v>-1.1111682313781975E-3</c:v>
                </c:pt>
                <c:pt idx="2">
                  <c:v>-2.5179428431398349E-3</c:v>
                </c:pt>
                <c:pt idx="3">
                  <c:v>-3.6084346916216122E-3</c:v>
                </c:pt>
                <c:pt idx="4">
                  <c:v>-3.7000782888279835E-3</c:v>
                </c:pt>
                <c:pt idx="5">
                  <c:v>-3.9580759573926462E-3</c:v>
                </c:pt>
                <c:pt idx="6">
                  <c:v>-4.2399796238914095E-3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66-47B5-BD6F-6127192A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1480"/>
        <c:axId val="940536232"/>
      </c:scatterChart>
      <c:valAx>
        <c:axId val="9405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6232"/>
        <c:crosses val="autoZero"/>
        <c:crossBetween val="midCat"/>
      </c:valAx>
      <c:valAx>
        <c:axId val="940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'HEMAcMPC Complete'!$L$18</c:f>
              <c:strCache>
                <c:ptCount val="1"/>
                <c:pt idx="0">
                  <c:v>3.7434 .. 3.5712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plus>
            <c:min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'HEMAcMPC Complete'!$M$24:$S$24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Complete'!$M$18:$S$18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1-4CC1-8349-147E0FC4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plus>
            <c:min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'HEMAcMPC Complete'!$M$24:$S$24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'HEMAcMPC Complete'!#REF!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91-4F5B-A842-34E80490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C-452E-A38E-A8C64E1AE70A}"/>
            </c:ext>
          </c:extLst>
        </c:ser>
        <c:ser>
          <c:idx val="1"/>
          <c:order val="1"/>
          <c:tx>
            <c:v>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C-452E-A38E-A8C64E1A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76824"/>
        <c:axId val="918779776"/>
      </c:scatterChart>
      <c:valAx>
        <c:axId val="9187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9776"/>
        <c:crosses val="autoZero"/>
        <c:crossBetween val="midCat"/>
      </c:valAx>
      <c:valAx>
        <c:axId val="918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Complete'!$L$18</c:f>
              <c:strCache>
                <c:ptCount val="1"/>
                <c:pt idx="0">
                  <c:v>4.1000 .. 3.9001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Complete'!$M$29:$S$29</c:f>
                <c:numCache>
                  <c:formatCode>General</c:formatCode>
                  <c:ptCount val="7"/>
                  <c:pt idx="0">
                    <c:v>4.8493034817519596E-3</c:v>
                  </c:pt>
                  <c:pt idx="1">
                    <c:v>3.105613305227419E-3</c:v>
                  </c:pt>
                  <c:pt idx="2">
                    <c:v>3.0457094228471772E-3</c:v>
                  </c:pt>
                  <c:pt idx="3">
                    <c:v>1.4469780896318382E-3</c:v>
                  </c:pt>
                  <c:pt idx="4">
                    <c:v>2.1303912859861099E-3</c:v>
                  </c:pt>
                  <c:pt idx="5">
                    <c:v>1.9596355880803083E-3</c:v>
                  </c:pt>
                  <c:pt idx="6">
                    <c:v>3.4920902566526889E-3</c:v>
                  </c:pt>
                </c:numCache>
              </c:numRef>
            </c:plus>
            <c:minus>
              <c:numRef>
                <c:f>'E3 Complete'!$M$29:$S$29</c:f>
                <c:numCache>
                  <c:formatCode>General</c:formatCode>
                  <c:ptCount val="7"/>
                  <c:pt idx="0">
                    <c:v>4.8493034817519596E-3</c:v>
                  </c:pt>
                  <c:pt idx="1">
                    <c:v>3.105613305227419E-3</c:v>
                  </c:pt>
                  <c:pt idx="2">
                    <c:v>3.0457094228471772E-3</c:v>
                  </c:pt>
                  <c:pt idx="3">
                    <c:v>1.4469780896318382E-3</c:v>
                  </c:pt>
                  <c:pt idx="4">
                    <c:v>2.1303912859861099E-3</c:v>
                  </c:pt>
                  <c:pt idx="5">
                    <c:v>1.9596355880803083E-3</c:v>
                  </c:pt>
                  <c:pt idx="6">
                    <c:v>3.4920902566526889E-3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Complete'!$M$18:$S$18</c:f>
              <c:numCache>
                <c:formatCode>General</c:formatCode>
                <c:ptCount val="7"/>
                <c:pt idx="0">
                  <c:v>2.1947127897064254E-3</c:v>
                </c:pt>
                <c:pt idx="1">
                  <c:v>-5.694906063578388E-4</c:v>
                </c:pt>
                <c:pt idx="2">
                  <c:v>1.6118234981756909E-3</c:v>
                </c:pt>
                <c:pt idx="3">
                  <c:v>5.8035600538102145E-4</c:v>
                </c:pt>
                <c:pt idx="4">
                  <c:v>1.6988647242383444E-3</c:v>
                </c:pt>
                <c:pt idx="5">
                  <c:v>1.9981644640096586E-3</c:v>
                </c:pt>
                <c:pt idx="6">
                  <c:v>1.9154293333439529E-3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F-4FC7-A441-F2FEEABF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plus>
            <c:min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Complete'!$V$36:$AB$36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1-42FB-8E1B-CA802C55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62272"/>
        <c:axId val="732864240"/>
      </c:scatterChart>
      <c:valAx>
        <c:axId val="7328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4240"/>
        <c:crosses val="autoZero"/>
        <c:crossBetween val="midCat"/>
      </c:valAx>
      <c:valAx>
        <c:axId val="732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9FF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8B-449B-8973-DDAFBFB3BABE}"/>
              </c:ext>
            </c:extLst>
          </c:dPt>
          <c:cat>
            <c:strLit>
              <c:ptCount val="2"/>
              <c:pt idx="0">
                <c:v>Choline ethyl ester</c:v>
              </c:pt>
              <c:pt idx="1">
                <c:v>Trimethylamine</c:v>
              </c:pt>
            </c:strLit>
          </c:cat>
          <c:val>
            <c:numRef>
              <c:f>'HEMAcMPC Complete'!$AB$52:$AB$53</c:f>
              <c:numCache>
                <c:formatCode>General</c:formatCode>
                <c:ptCount val="2"/>
                <c:pt idx="0">
                  <c:v>1</c:v>
                </c:pt>
                <c:pt idx="1">
                  <c:v>0.65877799059537179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F-40A2-9646-A0D3BB88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Choline Ethyl Ester Simulated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Complete'!$V$41:$AB$41</c:f>
              <c:numCache>
                <c:formatCode>General</c:formatCode>
                <c:ptCount val="7"/>
                <c:pt idx="0">
                  <c:v>1.3861539652171993E-3</c:v>
                </c:pt>
                <c:pt idx="1">
                  <c:v>2.3018694550370226E-3</c:v>
                </c:pt>
                <c:pt idx="2">
                  <c:v>2.9068057603373991E-3</c:v>
                </c:pt>
                <c:pt idx="3">
                  <c:v>3.3064363634436912E-3</c:v>
                </c:pt>
                <c:pt idx="4">
                  <c:v>3.5704387345029042E-3</c:v>
                </c:pt>
                <c:pt idx="5">
                  <c:v>3.744842925230881E-3</c:v>
                </c:pt>
                <c:pt idx="6">
                  <c:v>3.8600571243361547E-3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5-426E-9E25-909BCA65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Choline Ethyl Ester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Complete'!$V$36:$AB$36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5-426E-9E25-909BCA65DB9D}"/>
            </c:ext>
          </c:extLst>
        </c:ser>
        <c:ser>
          <c:idx val="2"/>
          <c:order val="2"/>
          <c:tx>
            <c:v>Trimethylamine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Complete'!$V$37:$AB$37</c:f>
              <c:numCache>
                <c:formatCode>General</c:formatCode>
                <c:ptCount val="7"/>
                <c:pt idx="0">
                  <c:v>2.5329588400820145E-4</c:v>
                </c:pt>
                <c:pt idx="1">
                  <c:v>2.0290553956026042E-3</c:v>
                </c:pt>
                <c:pt idx="2">
                  <c:v>2.532482588637335E-3</c:v>
                </c:pt>
                <c:pt idx="3">
                  <c:v>2.9085162695416554E-3</c:v>
                </c:pt>
                <c:pt idx="4">
                  <c:v>3.4040480092351454E-3</c:v>
                </c:pt>
                <c:pt idx="5">
                  <c:v>3.5463004277886453E-3</c:v>
                </c:pt>
                <c:pt idx="6">
                  <c:v>3.6263448533775818E-3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5-426E-9E25-909BCA65DB9D}"/>
            </c:ext>
          </c:extLst>
        </c:ser>
        <c:ser>
          <c:idx val="3"/>
          <c:order val="3"/>
          <c:tx>
            <c:v>Trimethylamine simulated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Complete'!$V$42:$AB$42</c:f>
              <c:numCache>
                <c:formatCode>General</c:formatCode>
                <c:ptCount val="7"/>
                <c:pt idx="0">
                  <c:v>9.9221167397491082E-4</c:v>
                </c:pt>
                <c:pt idx="1">
                  <c:v>1.7734908139393581E-3</c:v>
                </c:pt>
                <c:pt idx="2">
                  <c:v>2.3886791961706083E-3</c:v>
                </c:pt>
                <c:pt idx="3">
                  <c:v>2.8730857626245981E-3</c:v>
                </c:pt>
                <c:pt idx="4">
                  <c:v>3.2545131894116302E-3</c:v>
                </c:pt>
                <c:pt idx="5">
                  <c:v>3.5548536306455034E-3</c:v>
                </c:pt>
                <c:pt idx="6">
                  <c:v>3.7913452259154016E-3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65-426E-9E25-909BCA65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4914260621416549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20970947392231E-2"/>
          <c:y val="5.488238781389889E-2"/>
          <c:w val="0.90181530984562586"/>
          <c:h val="0.89023522437220226"/>
        </c:manualLayout>
      </c:layout>
      <c:scatterChart>
        <c:scatterStyle val="lineMarker"/>
        <c:varyColors val="0"/>
        <c:ser>
          <c:idx val="0"/>
          <c:order val="0"/>
          <c:tx>
            <c:v>Batch 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Complete'!$V$36:$AB$36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38-4012-A11A-9747928152AD}"/>
            </c:ext>
          </c:extLst>
        </c:ser>
        <c:ser>
          <c:idx val="1"/>
          <c:order val="1"/>
          <c:tx>
            <c:v>Batch 1B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Complete'!$V$41:$AB$41</c:f>
              <c:numCache>
                <c:formatCode>General</c:formatCode>
                <c:ptCount val="7"/>
                <c:pt idx="0">
                  <c:v>1.3861539652171993E-3</c:v>
                </c:pt>
                <c:pt idx="1">
                  <c:v>2.3018694550370226E-3</c:v>
                </c:pt>
                <c:pt idx="2">
                  <c:v>2.9068057603373991E-3</c:v>
                </c:pt>
                <c:pt idx="3">
                  <c:v>3.3064363634436912E-3</c:v>
                </c:pt>
                <c:pt idx="4">
                  <c:v>3.5704387345029042E-3</c:v>
                </c:pt>
                <c:pt idx="5">
                  <c:v>3.744842925230881E-3</c:v>
                </c:pt>
                <c:pt idx="6">
                  <c:v>3.8600571243361547E-3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38-4012-A11A-9747928152AD}"/>
            </c:ext>
          </c:extLst>
        </c:ser>
        <c:ser>
          <c:idx val="2"/>
          <c:order val="2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Complete'!$W$60:$AB$60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</c:numCache>
            </c:numRef>
          </c:xVal>
          <c:yVal>
            <c:numRef>
              <c:f>'HEMAcMPC Complete'!$W$61:$AB$61</c:f>
              <c:numCache>
                <c:formatCode>General</c:formatCode>
                <c:ptCount val="6"/>
                <c:pt idx="0">
                  <c:v>3.3533199713301153E-3</c:v>
                </c:pt>
                <c:pt idx="1">
                  <c:v>4.3971864284775416E-3</c:v>
                </c:pt>
                <c:pt idx="2">
                  <c:v>5.6056093002159087E-3</c:v>
                </c:pt>
                <c:pt idx="3">
                  <c:v>6.3163222578440127E-3</c:v>
                </c:pt>
                <c:pt idx="4">
                  <c:v>7.1508507090459082E-3</c:v>
                </c:pt>
                <c:pt idx="5">
                  <c:v>7.4330856502204294E-3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38-4012-A11A-9747928152AD}"/>
            </c:ext>
          </c:extLst>
        </c:ser>
        <c:ser>
          <c:idx val="3"/>
          <c:order val="3"/>
          <c:tx>
            <c:v>Batch 2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Complete'!$V$65:$AB$65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Complete'!$V$66:$AB$66</c:f>
              <c:numCache>
                <c:formatCode>General</c:formatCode>
                <c:ptCount val="7"/>
                <c:pt idx="0">
                  <c:v>1.8263276118081777E-3</c:v>
                </c:pt>
                <c:pt idx="1">
                  <c:v>3.3172951176281629E-3</c:v>
                </c:pt>
                <c:pt idx="2">
                  <c:v>4.5344831451421168E-3</c:v>
                </c:pt>
                <c:pt idx="3">
                  <c:v>5.5281645557296042E-3</c:v>
                </c:pt>
                <c:pt idx="4">
                  <c:v>6.3393808373782669E-3</c:v>
                </c:pt>
                <c:pt idx="5">
                  <c:v>7.0016372191523939E-3</c:v>
                </c:pt>
                <c:pt idx="6">
                  <c:v>7.5422865196191104E-3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38-4012-A11A-9747928152AD}"/>
            </c:ext>
          </c:extLst>
        </c:ser>
        <c:ser>
          <c:idx val="4"/>
          <c:order val="4"/>
          <c:tx>
            <c:v>Batch 1A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Complete'!$V$37:$AC$37</c:f>
              <c:numCache>
                <c:formatCode>General</c:formatCode>
                <c:ptCount val="8"/>
                <c:pt idx="0">
                  <c:v>2.5329588400820145E-4</c:v>
                </c:pt>
                <c:pt idx="1">
                  <c:v>2.0290553956026042E-3</c:v>
                </c:pt>
                <c:pt idx="2">
                  <c:v>2.532482588637335E-3</c:v>
                </c:pt>
                <c:pt idx="3">
                  <c:v>2.9085162695416554E-3</c:v>
                </c:pt>
                <c:pt idx="4">
                  <c:v>3.4040480092351454E-3</c:v>
                </c:pt>
                <c:pt idx="5">
                  <c:v>3.5463004277886453E-3</c:v>
                </c:pt>
                <c:pt idx="6">
                  <c:v>3.6263448533775818E-3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38-4012-A11A-9747928152AD}"/>
            </c:ext>
          </c:extLst>
        </c:ser>
        <c:ser>
          <c:idx val="5"/>
          <c:order val="5"/>
          <c:tx>
            <c:v>Batch 1A Model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Complete'!$V$42:$AB$42</c:f>
              <c:numCache>
                <c:formatCode>General</c:formatCode>
                <c:ptCount val="7"/>
                <c:pt idx="0">
                  <c:v>9.9221167397491082E-4</c:v>
                </c:pt>
                <c:pt idx="1">
                  <c:v>1.7734908139393581E-3</c:v>
                </c:pt>
                <c:pt idx="2">
                  <c:v>2.3886791961706083E-3</c:v>
                </c:pt>
                <c:pt idx="3">
                  <c:v>2.8730857626245981E-3</c:v>
                </c:pt>
                <c:pt idx="4">
                  <c:v>3.2545131894116302E-3</c:v>
                </c:pt>
                <c:pt idx="5">
                  <c:v>3.5548536306455034E-3</c:v>
                </c:pt>
                <c:pt idx="6">
                  <c:v>3.7913452259154016E-3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38-4012-A11A-9747928152AD}"/>
            </c:ext>
          </c:extLst>
        </c:ser>
        <c:ser>
          <c:idx val="6"/>
          <c:order val="6"/>
          <c:tx>
            <c:v>Batch 2A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Complete'!$V$60:$AB$60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Complete'!$W$62:$AB$62</c:f>
              <c:numCache>
                <c:formatCode>General</c:formatCode>
                <c:ptCount val="6"/>
                <c:pt idx="0">
                  <c:v>1.0743150761638274E-3</c:v>
                </c:pt>
                <c:pt idx="1">
                  <c:v>2.1350975520742599E-3</c:v>
                </c:pt>
                <c:pt idx="2">
                  <c:v>2.4230362475965088E-3</c:v>
                </c:pt>
                <c:pt idx="3">
                  <c:v>2.6131892644843638E-3</c:v>
                </c:pt>
                <c:pt idx="4">
                  <c:v>1.9909734650874877E-3</c:v>
                </c:pt>
                <c:pt idx="5">
                  <c:v>2.4617872155272892E-3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38-4012-A11A-9747928152AD}"/>
            </c:ext>
          </c:extLst>
        </c:ser>
        <c:ser>
          <c:idx val="7"/>
          <c:order val="7"/>
          <c:tx>
            <c:v>Batch 2A Model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'HEMAcMPC Complete'!$V$65:$AB$65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Complete'!$V$67:$AB$67</c:f>
              <c:numCache>
                <c:formatCode>General</c:formatCode>
                <c:ptCount val="7"/>
                <c:pt idx="0">
                  <c:v>6.5190498489446299E-4</c:v>
                </c:pt>
                <c:pt idx="1">
                  <c:v>1.1596090976184231E-3</c:v>
                </c:pt>
                <c:pt idx="2">
                  <c:v>1.5550094581764161E-3</c:v>
                </c:pt>
                <c:pt idx="3">
                  <c:v>1.8629475686056968E-3</c:v>
                </c:pt>
                <c:pt idx="4">
                  <c:v>2.1027700101455492E-3</c:v>
                </c:pt>
                <c:pt idx="5">
                  <c:v>2.289543915414883E-3</c:v>
                </c:pt>
                <c:pt idx="6">
                  <c:v>2.4350035790959438E-3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38-4012-A11A-97479281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57624"/>
        <c:axId val="976156312"/>
      </c:scatterChart>
      <c:valAx>
        <c:axId val="97615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56312"/>
        <c:crosses val="autoZero"/>
        <c:crossBetween val="midCat"/>
      </c:valAx>
      <c:valAx>
        <c:axId val="97615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5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135598300971072"/>
          <c:y val="7.3689681712567762E-2"/>
          <c:w val="9.0861836968794657E-2"/>
          <c:h val="0.2828116077145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5463790007298E-2"/>
          <c:y val="1.893939393939394E-2"/>
          <c:w val="0.90913019590693323"/>
          <c:h val="0.93523055356716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'HEMAcMPC Complete'!$AC$52</c:f>
              <c:strCache>
                <c:ptCount val="1"/>
                <c:pt idx="0">
                  <c:v>20200925 Major</c:v>
                </c:pt>
              </c:strCache>
            </c:strRef>
          </c:tx>
          <c:spPr>
            <a:solidFill>
              <a:srgbClr val="F96F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Complete'!$V$52</c:f>
              <c:numCache>
                <c:formatCode>General</c:formatCode>
                <c:ptCount val="1"/>
                <c:pt idx="0">
                  <c:v>6.7731565349246825E-3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4-459D-AEDA-7598073836ED}"/>
            </c:ext>
          </c:extLst>
        </c:ser>
        <c:ser>
          <c:idx val="1"/>
          <c:order val="1"/>
          <c:tx>
            <c:strRef>
              <c:f>'HEMAcMPC Complete'!$AC$53</c:f>
              <c:strCache>
                <c:ptCount val="1"/>
                <c:pt idx="0">
                  <c:v>20200925 Minor</c:v>
                </c:pt>
              </c:strCache>
            </c:strRef>
          </c:tx>
          <c:spPr>
            <a:solidFill>
              <a:srgbClr val="FDC7FA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Complete'!$V$53</c:f>
              <c:numCache>
                <c:formatCode>General</c:formatCode>
                <c:ptCount val="1"/>
                <c:pt idx="0">
                  <c:v>4.4620064520655934E-3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4-459D-AEDA-7598073836ED}"/>
            </c:ext>
          </c:extLst>
        </c:ser>
        <c:ser>
          <c:idx val="2"/>
          <c:order val="2"/>
          <c:tx>
            <c:strRef>
              <c:f>'HEMAcMPC Complete'!$X$70</c:f>
              <c:strCache>
                <c:ptCount val="1"/>
                <c:pt idx="0">
                  <c:v>20201127 Major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Complete'!$V$70</c:f>
              <c:numCache>
                <c:formatCode>General</c:formatCode>
                <c:ptCount val="1"/>
                <c:pt idx="0">
                  <c:v>8.0714089215623945E-3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4-459D-AEDA-7598073836ED}"/>
            </c:ext>
          </c:extLst>
        </c:ser>
        <c:ser>
          <c:idx val="3"/>
          <c:order val="3"/>
          <c:tx>
            <c:strRef>
              <c:f>'HEMAcMPC Complete'!$X$71</c:f>
              <c:strCache>
                <c:ptCount val="1"/>
                <c:pt idx="0">
                  <c:v>20201127 Minor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Complete'!$V$71</c:f>
              <c:numCache>
                <c:formatCode>General</c:formatCode>
                <c:ptCount val="1"/>
                <c:pt idx="0">
                  <c:v>2.9471396596530588E-3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4-459D-AEDA-75980738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807360"/>
        <c:axId val="971810640"/>
      </c:barChart>
      <c:catAx>
        <c:axId val="9718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10640"/>
        <c:crosses val="autoZero"/>
        <c:auto val="1"/>
        <c:lblAlgn val="ctr"/>
        <c:lblOffset val="100"/>
        <c:noMultiLvlLbl val="0"/>
      </c:catAx>
      <c:valAx>
        <c:axId val="97181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0736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10357583096496881"/>
          <c:y val="5.1609401097590074E-2"/>
          <c:w val="0.14631300329052299"/>
          <c:h val="0.15532987353853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Complete'!$L$19</c:f>
              <c:strCache>
                <c:ptCount val="1"/>
                <c:pt idx="0">
                  <c:v>3.9001 .. 3.7087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Complete'!$M$30:$S$30</c:f>
                <c:numCache>
                  <c:formatCode>General</c:formatCode>
                  <c:ptCount val="7"/>
                  <c:pt idx="0">
                    <c:v>3.4997202734149899E-3</c:v>
                  </c:pt>
                  <c:pt idx="1">
                    <c:v>1.9191918614758321E-3</c:v>
                  </c:pt>
                  <c:pt idx="2">
                    <c:v>1.685475947514228E-3</c:v>
                  </c:pt>
                  <c:pt idx="3">
                    <c:v>1.5554746956635184E-3</c:v>
                  </c:pt>
                  <c:pt idx="4">
                    <c:v>1.9364293729307318E-3</c:v>
                  </c:pt>
                  <c:pt idx="5">
                    <c:v>1.7938771666492091E-3</c:v>
                  </c:pt>
                  <c:pt idx="6">
                    <c:v>1.8085662960227596E-3</c:v>
                  </c:pt>
                </c:numCache>
              </c:numRef>
            </c:plus>
            <c:minus>
              <c:numRef>
                <c:f>'E3 Complete'!$M$30:$S$30</c:f>
                <c:numCache>
                  <c:formatCode>General</c:formatCode>
                  <c:ptCount val="7"/>
                  <c:pt idx="0">
                    <c:v>3.4997202734149899E-3</c:v>
                  </c:pt>
                  <c:pt idx="1">
                    <c:v>1.9191918614758321E-3</c:v>
                  </c:pt>
                  <c:pt idx="2">
                    <c:v>1.685475947514228E-3</c:v>
                  </c:pt>
                  <c:pt idx="3">
                    <c:v>1.5554746956635184E-3</c:v>
                  </c:pt>
                  <c:pt idx="4">
                    <c:v>1.9364293729307318E-3</c:v>
                  </c:pt>
                  <c:pt idx="5">
                    <c:v>1.7938771666492091E-3</c:v>
                  </c:pt>
                  <c:pt idx="6">
                    <c:v>1.8085662960227596E-3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Complete'!$M$19:$S$19</c:f>
              <c:numCache>
                <c:formatCode>General</c:formatCode>
                <c:ptCount val="7"/>
                <c:pt idx="0">
                  <c:v>1.6092646936167125E-3</c:v>
                </c:pt>
                <c:pt idx="1">
                  <c:v>2.4088469842216488E-4</c:v>
                </c:pt>
                <c:pt idx="2">
                  <c:v>2.6278928498848254E-3</c:v>
                </c:pt>
                <c:pt idx="3">
                  <c:v>1.7645179946253729E-3</c:v>
                </c:pt>
                <c:pt idx="4">
                  <c:v>5.3712813319101995E-4</c:v>
                </c:pt>
                <c:pt idx="5">
                  <c:v>1.3696744603794442E-3</c:v>
                </c:pt>
                <c:pt idx="6">
                  <c:v>1.4055496918183631E-3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F-4C04-94EC-00FC0579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Complete'!$L$20</c:f>
              <c:strCache>
                <c:ptCount val="1"/>
                <c:pt idx="0">
                  <c:v>3.7087 .. 3.5131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Complete'!$M$31:$S$31</c:f>
                <c:numCache>
                  <c:formatCode>General</c:formatCode>
                  <c:ptCount val="7"/>
                  <c:pt idx="0">
                    <c:v>5.0556666829464699E-4</c:v>
                  </c:pt>
                  <c:pt idx="1">
                    <c:v>7.9267922129538167E-4</c:v>
                  </c:pt>
                  <c:pt idx="2">
                    <c:v>1.2924190817534484E-3</c:v>
                  </c:pt>
                  <c:pt idx="3">
                    <c:v>1.0427433654629644E-3</c:v>
                  </c:pt>
                  <c:pt idx="4">
                    <c:v>1.2211355793593063E-3</c:v>
                  </c:pt>
                  <c:pt idx="5">
                    <c:v>1.4655706527139465E-3</c:v>
                  </c:pt>
                  <c:pt idx="6">
                    <c:v>1.0947252336696684E-3</c:v>
                  </c:pt>
                </c:numCache>
              </c:numRef>
            </c:plus>
            <c:minus>
              <c:numRef>
                <c:f>'E3 Complete'!$M$31:$S$31</c:f>
                <c:numCache>
                  <c:formatCode>General</c:formatCode>
                  <c:ptCount val="7"/>
                  <c:pt idx="0">
                    <c:v>5.0556666829464699E-4</c:v>
                  </c:pt>
                  <c:pt idx="1">
                    <c:v>7.9267922129538167E-4</c:v>
                  </c:pt>
                  <c:pt idx="2">
                    <c:v>1.2924190817534484E-3</c:v>
                  </c:pt>
                  <c:pt idx="3">
                    <c:v>1.0427433654629644E-3</c:v>
                  </c:pt>
                  <c:pt idx="4">
                    <c:v>1.2211355793593063E-3</c:v>
                  </c:pt>
                  <c:pt idx="5">
                    <c:v>1.4655706527139465E-3</c:v>
                  </c:pt>
                  <c:pt idx="6">
                    <c:v>1.0947252336696684E-3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Complete'!$M$20:$S$20</c:f>
              <c:numCache>
                <c:formatCode>General</c:formatCode>
                <c:ptCount val="7"/>
                <c:pt idx="0">
                  <c:v>1.5506671083159575E-3</c:v>
                </c:pt>
                <c:pt idx="1">
                  <c:v>2.1271361596691628E-3</c:v>
                </c:pt>
                <c:pt idx="2">
                  <c:v>3.9028109872148533E-3</c:v>
                </c:pt>
                <c:pt idx="3">
                  <c:v>4.4592730116781694E-3</c:v>
                </c:pt>
                <c:pt idx="4">
                  <c:v>4.1629467363469052E-3</c:v>
                </c:pt>
                <c:pt idx="5">
                  <c:v>4.3667744484853022E-3</c:v>
                </c:pt>
                <c:pt idx="6">
                  <c:v>5.7319501553926419E-3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5-49CB-9019-F6BECC63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Complete'!$L$21</c:f>
              <c:strCache>
                <c:ptCount val="1"/>
                <c:pt idx="0">
                  <c:v>3.5131 .. 3.4427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Complete'!$M$32:$S$32</c:f>
                <c:numCache>
                  <c:formatCode>General</c:formatCode>
                  <c:ptCount val="7"/>
                  <c:pt idx="0">
                    <c:v>4.1112974283701286E-4</c:v>
                  </c:pt>
                  <c:pt idx="1">
                    <c:v>5.711966906228954E-4</c:v>
                  </c:pt>
                  <c:pt idx="2">
                    <c:v>2.5104081085510047E-4</c:v>
                  </c:pt>
                  <c:pt idx="3">
                    <c:v>6.8350917995077282E-4</c:v>
                  </c:pt>
                  <c:pt idx="4">
                    <c:v>2.3126726966411744E-3</c:v>
                  </c:pt>
                  <c:pt idx="5">
                    <c:v>8.9845319198227991E-4</c:v>
                  </c:pt>
                  <c:pt idx="6">
                    <c:v>5.3543676017249876E-4</c:v>
                  </c:pt>
                </c:numCache>
              </c:numRef>
            </c:plus>
            <c:minus>
              <c:numRef>
                <c:f>'E3 Complete'!$M$32:$S$32</c:f>
                <c:numCache>
                  <c:formatCode>General</c:formatCode>
                  <c:ptCount val="7"/>
                  <c:pt idx="0">
                    <c:v>4.1112974283701286E-4</c:v>
                  </c:pt>
                  <c:pt idx="1">
                    <c:v>5.711966906228954E-4</c:v>
                  </c:pt>
                  <c:pt idx="2">
                    <c:v>2.5104081085510047E-4</c:v>
                  </c:pt>
                  <c:pt idx="3">
                    <c:v>6.8350917995077282E-4</c:v>
                  </c:pt>
                  <c:pt idx="4">
                    <c:v>2.3126726966411744E-3</c:v>
                  </c:pt>
                  <c:pt idx="5">
                    <c:v>8.9845319198227991E-4</c:v>
                  </c:pt>
                  <c:pt idx="6">
                    <c:v>5.3543676017249876E-4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Complete'!$M$21:$S$21</c:f>
              <c:numCache>
                <c:formatCode>General</c:formatCode>
                <c:ptCount val="7"/>
                <c:pt idx="0">
                  <c:v>7.8626834664913996E-4</c:v>
                </c:pt>
                <c:pt idx="1">
                  <c:v>1.6911950650390212E-3</c:v>
                </c:pt>
                <c:pt idx="2">
                  <c:v>6.1235388579777327E-3</c:v>
                </c:pt>
                <c:pt idx="3">
                  <c:v>5.1669130040259701E-3</c:v>
                </c:pt>
                <c:pt idx="4">
                  <c:v>4.7472033917510164E-3</c:v>
                </c:pt>
                <c:pt idx="5">
                  <c:v>4.4982945544719613E-3</c:v>
                </c:pt>
                <c:pt idx="6">
                  <c:v>5.5988051821681609E-3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3-4962-BE15-90AC67FE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Complete'!$L$22</c:f>
              <c:strCache>
                <c:ptCount val="1"/>
                <c:pt idx="0">
                  <c:v>3.4427 .. 3.2625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Complete'!$M$33:$S$33</c:f>
                <c:numCache>
                  <c:formatCode>General</c:formatCode>
                  <c:ptCount val="7"/>
                  <c:pt idx="0">
                    <c:v>1.389235296310251E-3</c:v>
                  </c:pt>
                  <c:pt idx="1">
                    <c:v>3.314466401242346E-4</c:v>
                  </c:pt>
                  <c:pt idx="2">
                    <c:v>8.1572263296062722E-4</c:v>
                  </c:pt>
                  <c:pt idx="3">
                    <c:v>1.0925036875955869E-3</c:v>
                  </c:pt>
                  <c:pt idx="4">
                    <c:v>1.0529456802930868E-3</c:v>
                  </c:pt>
                  <c:pt idx="5">
                    <c:v>8.8400520504467296E-4</c:v>
                  </c:pt>
                  <c:pt idx="6">
                    <c:v>3.9522519188509112E-4</c:v>
                  </c:pt>
                </c:numCache>
              </c:numRef>
            </c:plus>
            <c:minus>
              <c:numRef>
                <c:f>'E3 Complete'!$M$33:$S$33</c:f>
                <c:numCache>
                  <c:formatCode>General</c:formatCode>
                  <c:ptCount val="7"/>
                  <c:pt idx="0">
                    <c:v>1.389235296310251E-3</c:v>
                  </c:pt>
                  <c:pt idx="1">
                    <c:v>3.314466401242346E-4</c:v>
                  </c:pt>
                  <c:pt idx="2">
                    <c:v>8.1572263296062722E-4</c:v>
                  </c:pt>
                  <c:pt idx="3">
                    <c:v>1.0925036875955869E-3</c:v>
                  </c:pt>
                  <c:pt idx="4">
                    <c:v>1.0529456802930868E-3</c:v>
                  </c:pt>
                  <c:pt idx="5">
                    <c:v>8.8400520504467296E-4</c:v>
                  </c:pt>
                  <c:pt idx="6">
                    <c:v>3.9522519188509112E-4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Complete'!$M$22:$S$22</c:f>
              <c:numCache>
                <c:formatCode>General</c:formatCode>
                <c:ptCount val="7"/>
                <c:pt idx="0">
                  <c:v>2.0286843212197719E-3</c:v>
                </c:pt>
                <c:pt idx="1">
                  <c:v>3.4898940217772379E-3</c:v>
                </c:pt>
                <c:pt idx="2">
                  <c:v>4.6537692818957449E-3</c:v>
                </c:pt>
                <c:pt idx="3">
                  <c:v>6.149172797063336E-3</c:v>
                </c:pt>
                <c:pt idx="4">
                  <c:v>6.4126705196811693E-3</c:v>
                </c:pt>
                <c:pt idx="5">
                  <c:v>6.2715678116400759E-3</c:v>
                </c:pt>
                <c:pt idx="6">
                  <c:v>7.5309710713602858E-3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0-40A3-B883-6DB6E53E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22</xdr:row>
      <xdr:rowOff>76200</xdr:rowOff>
    </xdr:from>
    <xdr:to>
      <xdr:col>25</xdr:col>
      <xdr:colOff>419100</xdr:colOff>
      <xdr:row>38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0B6D3-F900-4A78-A8C1-AA92CF7E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0</xdr:row>
      <xdr:rowOff>0</xdr:rowOff>
    </xdr:from>
    <xdr:to>
      <xdr:col>30</xdr:col>
      <xdr:colOff>476250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8BDC6-D233-4BA9-9F17-0BEE7EB2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723900</xdr:colOff>
      <xdr:row>48</xdr:row>
      <xdr:rowOff>133350</xdr:rowOff>
    </xdr:from>
    <xdr:to>
      <xdr:col>32</xdr:col>
      <xdr:colOff>209549</xdr:colOff>
      <xdr:row>76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268125-F7C2-4046-9FB7-5B756112A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33</xdr:row>
      <xdr:rowOff>171450</xdr:rowOff>
    </xdr:from>
    <xdr:to>
      <xdr:col>19</xdr:col>
      <xdr:colOff>598394</xdr:colOff>
      <xdr:row>63</xdr:row>
      <xdr:rowOff>32237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4DB5B-C2F7-4900-AEAE-A19BB6EE9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9</xdr:row>
      <xdr:rowOff>138112</xdr:rowOff>
    </xdr:from>
    <xdr:to>
      <xdr:col>24</xdr:col>
      <xdr:colOff>57150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2C1C8-C378-4CCF-A32B-6F10484ED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9</xdr:row>
      <xdr:rowOff>138112</xdr:rowOff>
    </xdr:from>
    <xdr:to>
      <xdr:col>28</xdr:col>
      <xdr:colOff>114300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79572-8061-4D68-9354-0BF7C65F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9</xdr:row>
      <xdr:rowOff>138112</xdr:rowOff>
    </xdr:from>
    <xdr:to>
      <xdr:col>28</xdr:col>
      <xdr:colOff>114300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C21FE-D67F-4F6A-B226-A9E1E03E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0</xdr:row>
      <xdr:rowOff>0</xdr:rowOff>
    </xdr:from>
    <xdr:to>
      <xdr:col>30</xdr:col>
      <xdr:colOff>476250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78925-7D55-47C2-89C8-2D3EAD552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723900</xdr:colOff>
      <xdr:row>51</xdr:row>
      <xdr:rowOff>133350</xdr:rowOff>
    </xdr:from>
    <xdr:to>
      <xdr:col>32</xdr:col>
      <xdr:colOff>209549</xdr:colOff>
      <xdr:row>79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CA8E2-A262-411A-8F60-EFDA23B33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36</xdr:row>
      <xdr:rowOff>171450</xdr:rowOff>
    </xdr:from>
    <xdr:to>
      <xdr:col>19</xdr:col>
      <xdr:colOff>598394</xdr:colOff>
      <xdr:row>66</xdr:row>
      <xdr:rowOff>32237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ACCDFC-03AB-4EC9-9B9A-4C20128BE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10</xdr:row>
      <xdr:rowOff>80962</xdr:rowOff>
    </xdr:from>
    <xdr:to>
      <xdr:col>24</xdr:col>
      <xdr:colOff>323850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8ABAE-4D24-4068-8BDD-CE1849ECF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8</xdr:row>
      <xdr:rowOff>157162</xdr:rowOff>
    </xdr:from>
    <xdr:to>
      <xdr:col>23</xdr:col>
      <xdr:colOff>514350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AE124-9786-48CA-9C51-632776DD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8</xdr:row>
      <xdr:rowOff>157162</xdr:rowOff>
    </xdr:from>
    <xdr:to>
      <xdr:col>23</xdr:col>
      <xdr:colOff>514350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99871-67C3-42DB-B27E-AD11F8C7B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0</xdr:row>
      <xdr:rowOff>0</xdr:rowOff>
    </xdr:from>
    <xdr:to>
      <xdr:col>30</xdr:col>
      <xdr:colOff>476250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5E5DC-1ACB-4824-9B08-D18A61AE1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723900</xdr:colOff>
      <xdr:row>53</xdr:row>
      <xdr:rowOff>133350</xdr:rowOff>
    </xdr:from>
    <xdr:to>
      <xdr:col>32</xdr:col>
      <xdr:colOff>209549</xdr:colOff>
      <xdr:row>81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82A95-F86C-4F1A-9B17-B55544EA6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38</xdr:row>
      <xdr:rowOff>171450</xdr:rowOff>
    </xdr:from>
    <xdr:to>
      <xdr:col>19</xdr:col>
      <xdr:colOff>598394</xdr:colOff>
      <xdr:row>68</xdr:row>
      <xdr:rowOff>32237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140E0-2BCA-4381-B381-62F7516EA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24</xdr:row>
      <xdr:rowOff>147637</xdr:rowOff>
    </xdr:from>
    <xdr:to>
      <xdr:col>25</xdr:col>
      <xdr:colOff>47625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7DA4A-60A7-4D44-92D8-084E25243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22</xdr:row>
      <xdr:rowOff>104775</xdr:rowOff>
    </xdr:from>
    <xdr:to>
      <xdr:col>25</xdr:col>
      <xdr:colOff>219076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73020-92CF-45F4-A516-1CDC9807B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5</xdr:row>
      <xdr:rowOff>42862</xdr:rowOff>
    </xdr:from>
    <xdr:to>
      <xdr:col>28</xdr:col>
      <xdr:colOff>209550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0F9AC-9194-490A-84D6-9A410738F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5</xdr:row>
      <xdr:rowOff>42862</xdr:rowOff>
    </xdr:from>
    <xdr:to>
      <xdr:col>28</xdr:col>
      <xdr:colOff>209550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27F55-3AFB-4895-811F-F93D58365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5</xdr:row>
      <xdr:rowOff>42862</xdr:rowOff>
    </xdr:from>
    <xdr:to>
      <xdr:col>28</xdr:col>
      <xdr:colOff>209550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6786C-7705-4F7F-AA49-B0EFA4BA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295275</xdr:colOff>
      <xdr:row>3</xdr:row>
      <xdr:rowOff>166687</xdr:rowOff>
    </xdr:from>
    <xdr:to>
      <xdr:col>32</xdr:col>
      <xdr:colOff>600075</xdr:colOff>
      <xdr:row>16</xdr:row>
      <xdr:rowOff>261937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4D523-8A5C-4F96-8D8A-B3709EE2A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5</xdr:row>
      <xdr:rowOff>33336</xdr:rowOff>
    </xdr:from>
    <xdr:to>
      <xdr:col>30</xdr:col>
      <xdr:colOff>476250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C8CBE-C4DE-4E3A-827D-7A6AF9079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242887</xdr:colOff>
      <xdr:row>49</xdr:row>
      <xdr:rowOff>109537</xdr:rowOff>
    </xdr:from>
    <xdr:to>
      <xdr:col>8</xdr:col>
      <xdr:colOff>61912</xdr:colOff>
      <xdr:row>63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088D8-BBCE-4011-A24F-91BD44622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38</xdr:row>
      <xdr:rowOff>47625</xdr:rowOff>
    </xdr:from>
    <xdr:to>
      <xdr:col>17</xdr:col>
      <xdr:colOff>228600</xdr:colOff>
      <xdr:row>52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B1C71-DB51-421F-ACB1-7B0882B12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70</xdr:row>
      <xdr:rowOff>138111</xdr:rowOff>
    </xdr:from>
    <xdr:to>
      <xdr:col>17</xdr:col>
      <xdr:colOff>76200</xdr:colOff>
      <xdr:row>89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06C85-7A53-43BC-B1DC-5964F23F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67</xdr:row>
      <xdr:rowOff>109537</xdr:rowOff>
    </xdr:from>
    <xdr:to>
      <xdr:col>8</xdr:col>
      <xdr:colOff>57150</xdr:colOff>
      <xdr:row>81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4DCFD-B5D1-44D3-B367-03A073B84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371475</xdr:colOff>
      <xdr:row>52</xdr:row>
      <xdr:rowOff>104775</xdr:rowOff>
    </xdr:from>
    <xdr:to>
      <xdr:col>18</xdr:col>
      <xdr:colOff>504824</xdr:colOff>
      <xdr:row>80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79CCF6-164E-45CD-ADDD-A4114B76B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25774</xdr:colOff>
      <xdr:row>34</xdr:row>
      <xdr:rowOff>0</xdr:rowOff>
    </xdr:from>
    <xdr:to>
      <xdr:col>46</xdr:col>
      <xdr:colOff>386043</xdr:colOff>
      <xdr:row>63</xdr:row>
      <xdr:rowOff>51287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9F67BE-904B-4023-BD81-DF1A5A5D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336060</xdr:colOff>
      <xdr:row>8</xdr:row>
      <xdr:rowOff>104926</xdr:rowOff>
    </xdr:from>
    <xdr:to>
      <xdr:col>19</xdr:col>
      <xdr:colOff>228891</xdr:colOff>
      <xdr:row>40</xdr:row>
      <xdr:rowOff>71308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353DB1-B604-4178-82E0-9FE3370B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410689</xdr:colOff>
      <xdr:row>41</xdr:row>
      <xdr:rowOff>1</xdr:rowOff>
    </xdr:from>
    <xdr:to>
      <xdr:col>48</xdr:col>
      <xdr:colOff>253587</xdr:colOff>
      <xdr:row>76</xdr:row>
      <xdr:rowOff>38101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B742CF-72F4-4BCF-830F-338F9C80A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38100</xdr:rowOff>
    </xdr:from>
    <xdr:to>
      <xdr:col>31</xdr:col>
      <xdr:colOff>561975</xdr:colOff>
      <xdr:row>20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EC754-C5B0-4840-A125-BE2916BC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180974</xdr:colOff>
      <xdr:row>35</xdr:row>
      <xdr:rowOff>95250</xdr:rowOff>
    </xdr:from>
    <xdr:to>
      <xdr:col>10</xdr:col>
      <xdr:colOff>314324</xdr:colOff>
      <xdr:row>53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A1172-EBAC-451D-AB5F-565809538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37</xdr:row>
      <xdr:rowOff>19050</xdr:rowOff>
    </xdr:from>
    <xdr:to>
      <xdr:col>18</xdr:col>
      <xdr:colOff>171450</xdr:colOff>
      <xdr:row>54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6B039-AF81-4AC8-A84A-2E25E026C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54</xdr:row>
      <xdr:rowOff>38100</xdr:rowOff>
    </xdr:from>
    <xdr:to>
      <xdr:col>10</xdr:col>
      <xdr:colOff>533400</xdr:colOff>
      <xdr:row>71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A2A940-93A2-4AE9-954A-4EE7961C6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54</xdr:row>
      <xdr:rowOff>19050</xdr:rowOff>
    </xdr:from>
    <xdr:to>
      <xdr:col>19</xdr:col>
      <xdr:colOff>514350</xdr:colOff>
      <xdr:row>71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978F61-976B-4AC5-81E1-6E649473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72</xdr:row>
      <xdr:rowOff>114300</xdr:rowOff>
    </xdr:from>
    <xdr:to>
      <xdr:col>11</xdr:col>
      <xdr:colOff>19050</xdr:colOff>
      <xdr:row>90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8930B-BE0E-49C4-B2AF-0ED0B7ADD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200025</xdr:colOff>
      <xdr:row>72</xdr:row>
      <xdr:rowOff>85725</xdr:rowOff>
    </xdr:from>
    <xdr:to>
      <xdr:col>20</xdr:col>
      <xdr:colOff>0</xdr:colOff>
      <xdr:row>90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87FBF1-815F-439D-9E8F-725F5628F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333375</xdr:colOff>
      <xdr:row>90</xdr:row>
      <xdr:rowOff>161925</xdr:rowOff>
    </xdr:from>
    <xdr:to>
      <xdr:col>10</xdr:col>
      <xdr:colOff>590550</xdr:colOff>
      <xdr:row>108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A8D95C-0A13-4093-BDBA-3C29C6DDF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190500</xdr:colOff>
      <xdr:row>90</xdr:row>
      <xdr:rowOff>114300</xdr:rowOff>
    </xdr:from>
    <xdr:to>
      <xdr:col>19</xdr:col>
      <xdr:colOff>600075</xdr:colOff>
      <xdr:row>108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45B098-40C1-463B-B74B-78DF72EB0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227565</xdr:colOff>
      <xdr:row>65</xdr:row>
      <xdr:rowOff>94389</xdr:rowOff>
    </xdr:from>
    <xdr:to>
      <xdr:col>31</xdr:col>
      <xdr:colOff>479697</xdr:colOff>
      <xdr:row>94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994444-E6B8-48E3-8F37-9B30D49D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238126</xdr:colOff>
      <xdr:row>35</xdr:row>
      <xdr:rowOff>123825</xdr:rowOff>
    </xdr:from>
    <xdr:to>
      <xdr:col>14</xdr:col>
      <xdr:colOff>371475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7EFE63-717F-4004-BF3A-5A32C711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2</xdr:row>
      <xdr:rowOff>157162</xdr:rowOff>
    </xdr:from>
    <xdr:to>
      <xdr:col>29</xdr:col>
      <xdr:colOff>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AD4FA-0628-4235-9D9A-7458AE08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5</xdr:row>
      <xdr:rowOff>33336</xdr:rowOff>
    </xdr:from>
    <xdr:to>
      <xdr:col>30</xdr:col>
      <xdr:colOff>476250</xdr:colOff>
      <xdr:row>23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317CC-3DC5-431F-B542-BD30A966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223837</xdr:colOff>
      <xdr:row>43</xdr:row>
      <xdr:rowOff>119062</xdr:rowOff>
    </xdr:from>
    <xdr:to>
      <xdr:col>9</xdr:col>
      <xdr:colOff>42862</xdr:colOff>
      <xdr:row>58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CF2F9-AE2C-4DD4-A22D-25261ECF4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44</xdr:row>
      <xdr:rowOff>47625</xdr:rowOff>
    </xdr:from>
    <xdr:to>
      <xdr:col>17</xdr:col>
      <xdr:colOff>228600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FA1A6-35B7-4A5E-994B-381A8DD16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58</xdr:row>
      <xdr:rowOff>80961</xdr:rowOff>
    </xdr:from>
    <xdr:to>
      <xdr:col>19</xdr:col>
      <xdr:colOff>323850</xdr:colOff>
      <xdr:row>76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36D664-D1FD-42AA-AA06-E2D2FF4BF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57</xdr:row>
      <xdr:rowOff>138112</xdr:rowOff>
    </xdr:from>
    <xdr:to>
      <xdr:col>8</xdr:col>
      <xdr:colOff>114300</xdr:colOff>
      <xdr:row>72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9B987F-2274-4FEF-A60B-D51CDB018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361950</xdr:colOff>
      <xdr:row>44</xdr:row>
      <xdr:rowOff>66675</xdr:rowOff>
    </xdr:from>
    <xdr:to>
      <xdr:col>19</xdr:col>
      <xdr:colOff>495299</xdr:colOff>
      <xdr:row>71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5BFFA-F8BA-4451-8D36-2375BDD5D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657225</xdr:colOff>
      <xdr:row>70</xdr:row>
      <xdr:rowOff>66675</xdr:rowOff>
    </xdr:from>
    <xdr:to>
      <xdr:col>23</xdr:col>
      <xdr:colOff>560294</xdr:colOff>
      <xdr:row>99</xdr:row>
      <xdr:rowOff>117962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C83A73-4013-4BC6-A5EA-7163492DD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26</xdr:row>
      <xdr:rowOff>147637</xdr:rowOff>
    </xdr:from>
    <xdr:to>
      <xdr:col>25</xdr:col>
      <xdr:colOff>47625</xdr:colOff>
      <xdr:row>37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95429-6C1C-4262-8A22-E5DA94FD0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11</xdr:row>
      <xdr:rowOff>166687</xdr:rowOff>
    </xdr:from>
    <xdr:to>
      <xdr:col>23</xdr:col>
      <xdr:colOff>457200</xdr:colOff>
      <xdr:row>23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6B08F-7006-4BA1-BE96-E38390F94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128587</xdr:rowOff>
    </xdr:from>
    <xdr:to>
      <xdr:col>18</xdr:col>
      <xdr:colOff>228600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FF000-4F56-41CA-A674-D3D51CE30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12</xdr:row>
      <xdr:rowOff>14287</xdr:rowOff>
    </xdr:from>
    <xdr:to>
      <xdr:col>26</xdr:col>
      <xdr:colOff>180975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046F5-6024-4A86-9AE6-E067BD1AD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E8EF-9D63-4750-A872-A6225702635D}">
  <dimension ref="A1:Y151"/>
  <sheetViews>
    <sheetView topLeftCell="A127" workbookViewId="0">
      <selection activeCell="H142" sqref="H142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20</v>
      </c>
    </row>
    <row r="2" spans="1:25">
      <c r="A2" t="s">
        <v>27</v>
      </c>
      <c r="B2" t="s">
        <v>21</v>
      </c>
      <c r="C2" t="s">
        <v>24</v>
      </c>
    </row>
    <row r="3" spans="1:25">
      <c r="A3" s="13" t="s">
        <v>41</v>
      </c>
      <c r="B3" s="13" t="s">
        <v>37</v>
      </c>
      <c r="C3" s="13" t="s">
        <v>42</v>
      </c>
    </row>
    <row r="4" spans="1:25">
      <c r="A4" s="13" t="s">
        <v>38</v>
      </c>
      <c r="B4" s="13">
        <v>3.75</v>
      </c>
      <c r="C4" s="13"/>
    </row>
    <row r="5" spans="1:25">
      <c r="A5" s="13" t="s">
        <v>43</v>
      </c>
      <c r="B5" s="13" t="s">
        <v>39</v>
      </c>
      <c r="C5" s="13"/>
    </row>
    <row r="6" spans="1:25">
      <c r="A6" s="13" t="s">
        <v>26</v>
      </c>
      <c r="B6" s="13" t="s">
        <v>40</v>
      </c>
      <c r="C6" s="13" t="s">
        <v>23</v>
      </c>
    </row>
    <row r="7" spans="1:25">
      <c r="A7" s="13" t="s">
        <v>44</v>
      </c>
      <c r="B7" s="13">
        <v>3.4</v>
      </c>
      <c r="C7" s="13" t="s">
        <v>22</v>
      </c>
    </row>
    <row r="8" spans="1:25">
      <c r="A8" s="13" t="s">
        <v>45</v>
      </c>
      <c r="B8" s="13" t="s">
        <v>46</v>
      </c>
      <c r="C8" s="13" t="s">
        <v>22</v>
      </c>
    </row>
    <row r="9" spans="1:25">
      <c r="A9" s="13" t="s">
        <v>48</v>
      </c>
      <c r="B9" s="13" t="s">
        <v>47</v>
      </c>
      <c r="C9" s="13" t="s">
        <v>25</v>
      </c>
    </row>
    <row r="10" spans="1:25">
      <c r="A10" t="s">
        <v>36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79</v>
      </c>
      <c r="M13" t="s">
        <v>10</v>
      </c>
      <c r="N13" t="s">
        <v>12</v>
      </c>
      <c r="O13" t="s">
        <v>78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49</v>
      </c>
      <c r="D14" s="1">
        <v>1.1499999999999999</v>
      </c>
      <c r="E14" s="6">
        <v>12187.3493</v>
      </c>
      <c r="F14" s="12"/>
      <c r="G14" s="5">
        <v>1</v>
      </c>
      <c r="H14" s="1" t="s">
        <v>49</v>
      </c>
      <c r="I14" s="1">
        <v>1.1499999999999999</v>
      </c>
      <c r="J14" s="6">
        <v>12212.7693</v>
      </c>
      <c r="L14" s="1" t="s">
        <v>49</v>
      </c>
      <c r="M14">
        <f>(E24-E14)</f>
        <v>668.63210000000072</v>
      </c>
      <c r="N14">
        <f>(J24-J14)</f>
        <v>673.88349999999991</v>
      </c>
      <c r="O14">
        <f>(N14-M14)/J24</f>
        <v>4.0750690512894036E-4</v>
      </c>
      <c r="R14" s="1" t="s">
        <v>49</v>
      </c>
      <c r="S14">
        <f t="shared" ref="S14:S21" si="0">O14</f>
        <v>4.0750690512894036E-4</v>
      </c>
      <c r="T14">
        <f t="shared" ref="T14:T21" si="1">O34</f>
        <v>8.2289430996569082E-4</v>
      </c>
      <c r="U14">
        <f>O54</f>
        <v>2.0513573878224575E-4</v>
      </c>
      <c r="V14">
        <f>O74</f>
        <v>2.6136926222135965E-3</v>
      </c>
      <c r="W14">
        <f>O94</f>
        <v>1.912373228786934E-3</v>
      </c>
      <c r="X14">
        <f>O114</f>
        <v>5.9177650496853229E-4</v>
      </c>
      <c r="Y14">
        <f>O134</f>
        <v>1.1910381687015301E-3</v>
      </c>
    </row>
    <row r="15" spans="1:25" ht="24">
      <c r="B15" s="5">
        <v>2</v>
      </c>
      <c r="C15" s="1" t="s">
        <v>50</v>
      </c>
      <c r="D15" s="1">
        <v>0.86</v>
      </c>
      <c r="E15" s="6">
        <v>9107.9526000000005</v>
      </c>
      <c r="F15" s="12"/>
      <c r="G15" s="5">
        <v>2</v>
      </c>
      <c r="H15" s="1" t="s">
        <v>50</v>
      </c>
      <c r="I15" s="1">
        <v>0.86</v>
      </c>
      <c r="J15" s="6">
        <v>9114.5133000000005</v>
      </c>
      <c r="L15" s="1" t="s">
        <v>50</v>
      </c>
      <c r="M15">
        <f t="shared" ref="M15:M21" si="2">(E25-E15)</f>
        <v>407.79709999999977</v>
      </c>
      <c r="N15">
        <f t="shared" ref="N15:N21" si="3">(J25-J15)</f>
        <v>340.69819999999891</v>
      </c>
      <c r="O15">
        <f t="shared" ref="O15:O21" si="4">(N15-M15)/J25</f>
        <v>-7.0964991105699612E-3</v>
      </c>
      <c r="R15" s="1" t="s">
        <v>50</v>
      </c>
      <c r="S15">
        <f t="shared" si="0"/>
        <v>-7.0964991105699612E-3</v>
      </c>
      <c r="T15">
        <f t="shared" si="1"/>
        <v>-6.770412457083862E-3</v>
      </c>
      <c r="U15">
        <f t="shared" ref="U15:U21" si="5">O55</f>
        <v>-4.4789898682275377E-3</v>
      </c>
      <c r="V15">
        <f t="shared" ref="V15:V21" si="6">O75</f>
        <v>5.5860197289713659E-4</v>
      </c>
      <c r="W15">
        <f t="shared" ref="W15:W21" si="7">O95</f>
        <v>1.3983582506556945E-3</v>
      </c>
      <c r="X15">
        <f t="shared" ref="X15:X21" si="8">O115</f>
        <v>-1.361826539478411E-3</v>
      </c>
      <c r="Y15">
        <f t="shared" ref="Y15:Y21" si="9">O135</f>
        <v>-4.9128824797396104E-3</v>
      </c>
    </row>
    <row r="16" spans="1:25" ht="24">
      <c r="B16" s="5">
        <v>3</v>
      </c>
      <c r="C16" s="1" t="s">
        <v>51</v>
      </c>
      <c r="D16" s="1">
        <v>1.87</v>
      </c>
      <c r="E16" s="6">
        <v>19832.078300000001</v>
      </c>
      <c r="F16" s="12"/>
      <c r="G16" s="5">
        <v>3</v>
      </c>
      <c r="H16" s="1" t="s">
        <v>51</v>
      </c>
      <c r="I16" s="1">
        <v>1.87</v>
      </c>
      <c r="J16" s="6">
        <v>19820.088100000001</v>
      </c>
      <c r="L16" s="1" t="s">
        <v>51</v>
      </c>
      <c r="M16">
        <f t="shared" si="2"/>
        <v>1084.1499999999978</v>
      </c>
      <c r="N16">
        <f t="shared" si="3"/>
        <v>973.27249999999913</v>
      </c>
      <c r="O16">
        <f t="shared" si="4"/>
        <v>-5.3323511351983524E-3</v>
      </c>
      <c r="R16" s="1" t="s">
        <v>51</v>
      </c>
      <c r="S16">
        <f t="shared" si="0"/>
        <v>-5.3323511351983524E-3</v>
      </c>
      <c r="T16">
        <f t="shared" si="1"/>
        <v>-3.547928559180688E-3</v>
      </c>
      <c r="U16">
        <f t="shared" si="5"/>
        <v>-7.4231792245197845E-4</v>
      </c>
      <c r="V16">
        <f t="shared" si="6"/>
        <v>1.513836525865318E-3</v>
      </c>
      <c r="W16">
        <f t="shared" si="7"/>
        <v>-4.1099007006207915E-4</v>
      </c>
      <c r="X16">
        <f t="shared" si="8"/>
        <v>-1.0413229572911965E-3</v>
      </c>
      <c r="Y16">
        <f t="shared" si="9"/>
        <v>-1.3796634861333004E-3</v>
      </c>
    </row>
    <row r="17" spans="2:25" ht="24">
      <c r="B17" s="5">
        <v>4</v>
      </c>
      <c r="C17" s="1" t="s">
        <v>52</v>
      </c>
      <c r="D17" s="1">
        <v>7.77</v>
      </c>
      <c r="E17" s="6">
        <v>82368.944900000002</v>
      </c>
      <c r="F17" s="12"/>
      <c r="G17" s="5">
        <v>4</v>
      </c>
      <c r="H17" s="1" t="s">
        <v>52</v>
      </c>
      <c r="I17" s="1">
        <v>7.77</v>
      </c>
      <c r="J17" s="6">
        <v>82218.342999999993</v>
      </c>
      <c r="L17" s="1" t="s">
        <v>52</v>
      </c>
      <c r="M17">
        <f t="shared" si="2"/>
        <v>4021.6686000000045</v>
      </c>
      <c r="N17">
        <f t="shared" si="3"/>
        <v>4068.9336000000039</v>
      </c>
      <c r="O17">
        <f t="shared" si="4"/>
        <v>5.4776326084672621E-4</v>
      </c>
      <c r="R17" s="1" t="s">
        <v>52</v>
      </c>
      <c r="S17">
        <f t="shared" si="0"/>
        <v>5.4776326084672621E-4</v>
      </c>
      <c r="T17">
        <f t="shared" si="1"/>
        <v>5.6527925537703117E-4</v>
      </c>
      <c r="U17">
        <f t="shared" si="5"/>
        <v>1.395625721830221E-3</v>
      </c>
      <c r="V17">
        <f t="shared" si="6"/>
        <v>2.432431364629188E-3</v>
      </c>
      <c r="W17">
        <f t="shared" si="7"/>
        <v>1.9376976514228947E-3</v>
      </c>
      <c r="X17">
        <f t="shared" si="8"/>
        <v>1.4356657003388546E-3</v>
      </c>
      <c r="Y17">
        <f t="shared" si="9"/>
        <v>3.5456122553054453E-3</v>
      </c>
    </row>
    <row r="18" spans="2:25" ht="24">
      <c r="B18" s="5">
        <v>5</v>
      </c>
      <c r="C18" s="1" t="s">
        <v>53</v>
      </c>
      <c r="D18" s="1">
        <v>1.1399999999999999</v>
      </c>
      <c r="E18" s="6">
        <v>12030.379300000001</v>
      </c>
      <c r="F18" s="12"/>
      <c r="G18" s="5">
        <v>5</v>
      </c>
      <c r="H18" s="1" t="s">
        <v>53</v>
      </c>
      <c r="I18" s="1">
        <v>1.1399999999999999</v>
      </c>
      <c r="J18" s="6">
        <v>12055.9462</v>
      </c>
      <c r="L18" s="1" t="s">
        <v>53</v>
      </c>
      <c r="M18">
        <f t="shared" si="2"/>
        <v>619.84499999999935</v>
      </c>
      <c r="N18">
        <f t="shared" si="3"/>
        <v>624.66809999999896</v>
      </c>
      <c r="O18">
        <f t="shared" si="4"/>
        <v>3.8035223577454077E-4</v>
      </c>
      <c r="R18" s="1" t="s">
        <v>53</v>
      </c>
      <c r="S18">
        <f t="shared" si="0"/>
        <v>3.8035223577454077E-4</v>
      </c>
      <c r="T18">
        <f t="shared" si="1"/>
        <v>7.6894568761486602E-4</v>
      </c>
      <c r="U18">
        <f t="shared" si="5"/>
        <v>5.6214576467179941E-3</v>
      </c>
      <c r="V18">
        <f t="shared" si="6"/>
        <v>4.0119407846974887E-3</v>
      </c>
      <c r="W18">
        <f t="shared" si="7"/>
        <v>1.6472436433228314E-4</v>
      </c>
      <c r="X18">
        <f t="shared" si="8"/>
        <v>2.7408621260824927E-3</v>
      </c>
      <c r="Y18">
        <f t="shared" si="9"/>
        <v>5.1832876818876392E-3</v>
      </c>
    </row>
    <row r="19" spans="2:25" ht="24">
      <c r="B19" s="5">
        <v>6</v>
      </c>
      <c r="C19" s="1" t="s">
        <v>54</v>
      </c>
      <c r="D19" s="1">
        <v>5.0999999999999996</v>
      </c>
      <c r="E19" s="6">
        <v>54069.765099999997</v>
      </c>
      <c r="F19" s="12"/>
      <c r="G19" s="5">
        <v>6</v>
      </c>
      <c r="H19" s="1" t="s">
        <v>54</v>
      </c>
      <c r="I19" s="1">
        <v>5.0999999999999996</v>
      </c>
      <c r="J19" s="6">
        <v>54047.522299999997</v>
      </c>
      <c r="L19" s="1" t="s">
        <v>54</v>
      </c>
      <c r="M19">
        <f t="shared" si="2"/>
        <v>2590.9886000000042</v>
      </c>
      <c r="N19">
        <f t="shared" si="3"/>
        <v>2864.5543000000034</v>
      </c>
      <c r="O19">
        <f t="shared" si="4"/>
        <v>4.8068128303018062E-3</v>
      </c>
      <c r="R19" s="1" t="s">
        <v>54</v>
      </c>
      <c r="S19">
        <f t="shared" si="0"/>
        <v>4.8068128303018062E-3</v>
      </c>
      <c r="T19">
        <f t="shared" si="1"/>
        <v>4.0278797165601158E-3</v>
      </c>
      <c r="U19">
        <f t="shared" si="5"/>
        <v>3.5701949189421997E-3</v>
      </c>
      <c r="V19">
        <f t="shared" si="6"/>
        <v>3.9661374750142126E-3</v>
      </c>
      <c r="W19">
        <f t="shared" si="7"/>
        <v>4.4798057388625388E-3</v>
      </c>
      <c r="X19">
        <f t="shared" si="8"/>
        <v>4.6124526877416808E-3</v>
      </c>
      <c r="Y19">
        <f t="shared" si="9"/>
        <v>6.9481170306007955E-3</v>
      </c>
    </row>
    <row r="20" spans="2:25" ht="24">
      <c r="B20" s="5">
        <v>7</v>
      </c>
      <c r="C20" s="1" t="s">
        <v>55</v>
      </c>
      <c r="D20" s="1">
        <v>1.25</v>
      </c>
      <c r="E20" s="6">
        <v>13220.402899999999</v>
      </c>
      <c r="F20" s="12"/>
      <c r="G20" s="5">
        <v>7</v>
      </c>
      <c r="H20" s="1" t="s">
        <v>55</v>
      </c>
      <c r="I20" s="1">
        <v>1.25</v>
      </c>
      <c r="J20" s="6">
        <v>13220.632299999999</v>
      </c>
      <c r="L20" s="1" t="s">
        <v>55</v>
      </c>
      <c r="M20">
        <f t="shared" si="2"/>
        <v>872.2398000000012</v>
      </c>
      <c r="N20">
        <f t="shared" si="3"/>
        <v>1026.8083000000006</v>
      </c>
      <c r="O20">
        <f t="shared" si="4"/>
        <v>1.0848860812235947E-2</v>
      </c>
      <c r="R20" s="1" t="s">
        <v>55</v>
      </c>
      <c r="S20">
        <f t="shared" si="0"/>
        <v>1.0848860812235947E-2</v>
      </c>
      <c r="T20">
        <f t="shared" si="1"/>
        <v>9.2030716825758432E-3</v>
      </c>
      <c r="U20">
        <f t="shared" si="5"/>
        <v>8.9941254327735067E-3</v>
      </c>
      <c r="V20">
        <f t="shared" si="6"/>
        <v>7.6497595549574046E-3</v>
      </c>
      <c r="W20">
        <f t="shared" si="7"/>
        <v>6.1891797314767563E-3</v>
      </c>
      <c r="X20">
        <f t="shared" si="8"/>
        <v>7.749808542038974E-3</v>
      </c>
      <c r="Y20">
        <f t="shared" si="9"/>
        <v>1.227784286395789E-2</v>
      </c>
    </row>
    <row r="21" spans="2:25" ht="24">
      <c r="B21" s="7">
        <v>8</v>
      </c>
      <c r="C21" s="8" t="s">
        <v>56</v>
      </c>
      <c r="D21" s="8">
        <v>1.86</v>
      </c>
      <c r="E21" s="9">
        <v>19711.945800000001</v>
      </c>
      <c r="F21" s="12"/>
      <c r="G21" s="7">
        <v>8</v>
      </c>
      <c r="H21" s="8" t="s">
        <v>56</v>
      </c>
      <c r="I21" s="8">
        <v>1.86</v>
      </c>
      <c r="J21" s="9">
        <v>19653.736799999999</v>
      </c>
      <c r="L21" s="8" t="s">
        <v>56</v>
      </c>
      <c r="M21">
        <f t="shared" si="2"/>
        <v>582.54179999999906</v>
      </c>
      <c r="N21">
        <f t="shared" si="3"/>
        <v>626.98790000000008</v>
      </c>
      <c r="O21">
        <f t="shared" si="4"/>
        <v>2.1915439737713628E-3</v>
      </c>
      <c r="R21" s="8" t="s">
        <v>56</v>
      </c>
      <c r="S21">
        <f t="shared" si="0"/>
        <v>2.1915439737713628E-3</v>
      </c>
      <c r="T21">
        <f t="shared" si="1"/>
        <v>7.4534739489780883E-4</v>
      </c>
      <c r="U21">
        <f t="shared" si="5"/>
        <v>7.1039267927524284E-4</v>
      </c>
      <c r="V21">
        <f t="shared" si="6"/>
        <v>1.8582725978725483E-3</v>
      </c>
      <c r="W21">
        <f t="shared" si="7"/>
        <v>1.4856620259258385E-3</v>
      </c>
      <c r="X21">
        <f t="shared" si="8"/>
        <v>1.4072931888116501E-3</v>
      </c>
      <c r="Y21">
        <f t="shared" si="9"/>
        <v>2.4377560004584702E-3</v>
      </c>
    </row>
    <row r="22" spans="2:25">
      <c r="B22">
        <v>0.25</v>
      </c>
      <c r="C22" s="10" t="s">
        <v>11</v>
      </c>
      <c r="D22" s="10" t="s">
        <v>10</v>
      </c>
      <c r="E22" s="10"/>
      <c r="F22" s="10"/>
      <c r="G22">
        <v>0.25</v>
      </c>
      <c r="H22" s="10" t="s">
        <v>11</v>
      </c>
      <c r="I22" s="10" t="s">
        <v>12</v>
      </c>
      <c r="J22" s="10"/>
    </row>
    <row r="23" spans="2:25">
      <c r="B23" s="2"/>
      <c r="C23" s="3" t="s">
        <v>0</v>
      </c>
      <c r="D23" s="3" t="s">
        <v>1</v>
      </c>
      <c r="E23" s="4" t="s">
        <v>2</v>
      </c>
      <c r="G23" s="2"/>
      <c r="H23" s="3" t="s">
        <v>0</v>
      </c>
      <c r="I23" s="3" t="s">
        <v>1</v>
      </c>
      <c r="J23" s="4" t="s">
        <v>2</v>
      </c>
    </row>
    <row r="24" spans="2:25" ht="24">
      <c r="B24" s="5">
        <v>1</v>
      </c>
      <c r="C24" s="1" t="s">
        <v>49</v>
      </c>
      <c r="D24" s="1">
        <v>1.1599999999999999</v>
      </c>
      <c r="E24" s="6">
        <v>12855.981400000001</v>
      </c>
      <c r="G24" s="5">
        <v>1</v>
      </c>
      <c r="H24" s="1" t="s">
        <v>49</v>
      </c>
      <c r="I24" s="1">
        <v>1.1599999999999999</v>
      </c>
      <c r="J24" s="6">
        <v>12886.6528</v>
      </c>
    </row>
    <row r="25" spans="2:25" ht="24">
      <c r="B25" s="5">
        <v>2</v>
      </c>
      <c r="C25" s="1" t="s">
        <v>50</v>
      </c>
      <c r="D25" s="1">
        <v>0.86</v>
      </c>
      <c r="E25" s="6">
        <v>9515.7497000000003</v>
      </c>
      <c r="G25" s="5">
        <v>2</v>
      </c>
      <c r="H25" s="1" t="s">
        <v>50</v>
      </c>
      <c r="I25" s="1">
        <v>0.85</v>
      </c>
      <c r="J25" s="6">
        <v>9455.2114999999994</v>
      </c>
    </row>
    <row r="26" spans="2:25" ht="24">
      <c r="B26" s="5">
        <v>3</v>
      </c>
      <c r="C26" s="1" t="s">
        <v>51</v>
      </c>
      <c r="D26" s="1">
        <v>1.88</v>
      </c>
      <c r="E26" s="6">
        <v>20916.228299999999</v>
      </c>
      <c r="G26" s="5">
        <v>3</v>
      </c>
      <c r="H26" s="1" t="s">
        <v>51</v>
      </c>
      <c r="I26" s="1">
        <v>1.87</v>
      </c>
      <c r="J26" s="6">
        <v>20793.3606</v>
      </c>
    </row>
    <row r="27" spans="2:25" ht="24">
      <c r="B27" s="5">
        <v>4</v>
      </c>
      <c r="C27" s="1" t="s">
        <v>52</v>
      </c>
      <c r="D27" s="1">
        <v>7.77</v>
      </c>
      <c r="E27" s="6">
        <v>86390.613500000007</v>
      </c>
      <c r="G27" s="5">
        <v>4</v>
      </c>
      <c r="H27" s="1" t="s">
        <v>52</v>
      </c>
      <c r="I27" s="1">
        <v>7.76</v>
      </c>
      <c r="J27" s="6">
        <v>86287.276599999997</v>
      </c>
    </row>
    <row r="28" spans="2:25" ht="24">
      <c r="B28" s="5">
        <v>5</v>
      </c>
      <c r="C28" s="1" t="s">
        <v>53</v>
      </c>
      <c r="D28" s="1">
        <v>1.1399999999999999</v>
      </c>
      <c r="E28" s="6">
        <v>12650.2243</v>
      </c>
      <c r="G28" s="5">
        <v>5</v>
      </c>
      <c r="H28" s="1" t="s">
        <v>53</v>
      </c>
      <c r="I28" s="1">
        <v>1.1399999999999999</v>
      </c>
      <c r="J28" s="6">
        <v>12680.614299999999</v>
      </c>
    </row>
    <row r="29" spans="2:25" ht="24">
      <c r="B29" s="5">
        <v>6</v>
      </c>
      <c r="C29" s="1" t="s">
        <v>54</v>
      </c>
      <c r="D29" s="1">
        <v>5.0999999999999996</v>
      </c>
      <c r="E29" s="6">
        <v>56660.753700000001</v>
      </c>
      <c r="G29" s="5">
        <v>6</v>
      </c>
      <c r="H29" s="1" t="s">
        <v>54</v>
      </c>
      <c r="I29" s="1">
        <v>5.12</v>
      </c>
      <c r="J29" s="6">
        <v>56912.0766</v>
      </c>
    </row>
    <row r="30" spans="2:25" ht="24">
      <c r="B30" s="5">
        <v>7</v>
      </c>
      <c r="C30" s="1" t="s">
        <v>55</v>
      </c>
      <c r="D30" s="1">
        <v>1.27</v>
      </c>
      <c r="E30" s="6">
        <v>14092.6427</v>
      </c>
      <c r="G30" s="5">
        <v>7</v>
      </c>
      <c r="H30" s="1" t="s">
        <v>55</v>
      </c>
      <c r="I30" s="1">
        <v>1.28</v>
      </c>
      <c r="J30" s="6">
        <v>14247.4406</v>
      </c>
    </row>
    <row r="31" spans="2:25" ht="24">
      <c r="B31" s="7">
        <v>8</v>
      </c>
      <c r="C31" s="8" t="s">
        <v>56</v>
      </c>
      <c r="D31" s="8">
        <v>1.83</v>
      </c>
      <c r="E31" s="9">
        <v>20294.4876</v>
      </c>
      <c r="G31" s="7">
        <v>8</v>
      </c>
      <c r="H31" s="8" t="s">
        <v>56</v>
      </c>
      <c r="I31" s="8">
        <v>1.82</v>
      </c>
      <c r="J31" s="9">
        <v>20280.724699999999</v>
      </c>
    </row>
    <row r="32" spans="2:25">
      <c r="B32">
        <v>0.5</v>
      </c>
      <c r="C32" s="10" t="s">
        <v>9</v>
      </c>
      <c r="D32" s="10" t="s">
        <v>10</v>
      </c>
      <c r="G32">
        <v>0.5</v>
      </c>
      <c r="H32" s="10" t="s">
        <v>9</v>
      </c>
      <c r="I32" s="10" t="s">
        <v>12</v>
      </c>
    </row>
    <row r="33" spans="2:15">
      <c r="B33" s="2"/>
      <c r="C33" s="3" t="s">
        <v>0</v>
      </c>
      <c r="D33" s="3" t="s">
        <v>1</v>
      </c>
      <c r="E33" s="4" t="s">
        <v>2</v>
      </c>
      <c r="G33" s="2"/>
      <c r="H33" s="3" t="s">
        <v>0</v>
      </c>
      <c r="I33" s="3" t="s">
        <v>1</v>
      </c>
      <c r="J33" s="4" t="s">
        <v>2</v>
      </c>
      <c r="L33" s="14" t="s">
        <v>79</v>
      </c>
      <c r="M33" t="s">
        <v>10</v>
      </c>
      <c r="N33" t="s">
        <v>12</v>
      </c>
      <c r="O33" t="s">
        <v>78</v>
      </c>
    </row>
    <row r="34" spans="2:15" ht="24">
      <c r="B34" s="5">
        <v>1</v>
      </c>
      <c r="C34" s="1" t="s">
        <v>49</v>
      </c>
      <c r="D34" s="1">
        <v>1.1399999999999999</v>
      </c>
      <c r="E34" s="6">
        <v>11944.677600000001</v>
      </c>
      <c r="G34" s="5">
        <v>1</v>
      </c>
      <c r="H34" s="1" t="s">
        <v>49</v>
      </c>
      <c r="I34" s="1">
        <v>1.1499999999999999</v>
      </c>
      <c r="J34" s="6">
        <v>11966.0095</v>
      </c>
      <c r="L34" s="1" t="s">
        <v>49</v>
      </c>
      <c r="M34">
        <f>(E44-E34)</f>
        <v>1101.3357999999989</v>
      </c>
      <c r="N34">
        <f>(J44-J34)</f>
        <v>1112.0977000000003</v>
      </c>
      <c r="O34">
        <f>(N34-M34)/J44</f>
        <v>8.2289430996569082E-4</v>
      </c>
    </row>
    <row r="35" spans="2:15" ht="24">
      <c r="B35" s="5">
        <v>2</v>
      </c>
      <c r="C35" s="1" t="s">
        <v>50</v>
      </c>
      <c r="D35" s="1">
        <v>0.86</v>
      </c>
      <c r="E35" s="6">
        <v>8986.9964999999993</v>
      </c>
      <c r="G35" s="5">
        <v>2</v>
      </c>
      <c r="H35" s="1" t="s">
        <v>50</v>
      </c>
      <c r="I35" s="1">
        <v>0.86</v>
      </c>
      <c r="J35" s="6">
        <v>8965.8403999999991</v>
      </c>
      <c r="L35" s="1" t="s">
        <v>50</v>
      </c>
      <c r="M35">
        <f t="shared" ref="M35:M41" si="10">(E45-E35)</f>
        <v>649.33170000000064</v>
      </c>
      <c r="N35">
        <f t="shared" ref="N35:N41" si="11">(J45-J35)</f>
        <v>584.67080000000169</v>
      </c>
      <c r="O35">
        <f t="shared" ref="O35:O41" si="12">(N35-M35)/J45</f>
        <v>-6.770412457083862E-3</v>
      </c>
    </row>
    <row r="36" spans="2:15" ht="24">
      <c r="B36" s="5">
        <v>3</v>
      </c>
      <c r="C36" s="1" t="s">
        <v>51</v>
      </c>
      <c r="D36" s="1">
        <v>1.88</v>
      </c>
      <c r="E36" s="6">
        <v>19679.990699999998</v>
      </c>
      <c r="G36" s="5">
        <v>3</v>
      </c>
      <c r="H36" s="1" t="s">
        <v>51</v>
      </c>
      <c r="I36" s="1">
        <v>1.88</v>
      </c>
      <c r="J36" s="6">
        <v>19582.2824</v>
      </c>
      <c r="L36" s="1" t="s">
        <v>51</v>
      </c>
      <c r="M36">
        <f t="shared" si="10"/>
        <v>1676.984800000002</v>
      </c>
      <c r="N36">
        <f t="shared" si="11"/>
        <v>1601.8250999999982</v>
      </c>
      <c r="O36">
        <f t="shared" si="12"/>
        <v>-3.547928559180688E-3</v>
      </c>
    </row>
    <row r="37" spans="2:15" ht="24">
      <c r="B37" s="5">
        <v>4</v>
      </c>
      <c r="C37" s="1" t="s">
        <v>52</v>
      </c>
      <c r="D37" s="1">
        <v>7.8</v>
      </c>
      <c r="E37" s="6">
        <v>81412.133199999997</v>
      </c>
      <c r="G37" s="5">
        <v>4</v>
      </c>
      <c r="H37" s="1" t="s">
        <v>52</v>
      </c>
      <c r="I37" s="1">
        <v>7.79</v>
      </c>
      <c r="J37" s="6">
        <v>81206.146299999993</v>
      </c>
      <c r="L37" s="1" t="s">
        <v>52</v>
      </c>
      <c r="M37">
        <f t="shared" si="10"/>
        <v>7069.8267000000051</v>
      </c>
      <c r="N37">
        <f t="shared" si="11"/>
        <v>7119.7555000000139</v>
      </c>
      <c r="O37">
        <f t="shared" si="12"/>
        <v>5.6527925537703117E-4</v>
      </c>
    </row>
    <row r="38" spans="2:15" ht="24">
      <c r="B38" s="5">
        <v>5</v>
      </c>
      <c r="C38" s="1" t="s">
        <v>53</v>
      </c>
      <c r="D38" s="1">
        <v>1.1299999999999999</v>
      </c>
      <c r="E38" s="6">
        <v>11796.3902</v>
      </c>
      <c r="G38" s="5">
        <v>5</v>
      </c>
      <c r="H38" s="1" t="s">
        <v>53</v>
      </c>
      <c r="I38" s="1">
        <v>1.1299999999999999</v>
      </c>
      <c r="J38" s="6">
        <v>11787.2824</v>
      </c>
      <c r="L38" s="1" t="s">
        <v>53</v>
      </c>
      <c r="M38">
        <f t="shared" si="10"/>
        <v>1071.7414000000008</v>
      </c>
      <c r="N38">
        <f t="shared" si="11"/>
        <v>1081.6368999999995</v>
      </c>
      <c r="O38">
        <f t="shared" si="12"/>
        <v>7.6894568761486602E-4</v>
      </c>
    </row>
    <row r="39" spans="2:15" ht="24">
      <c r="B39" s="5">
        <v>6</v>
      </c>
      <c r="C39" s="1" t="s">
        <v>54</v>
      </c>
      <c r="D39" s="1">
        <v>5.07</v>
      </c>
      <c r="E39" s="6">
        <v>52950.557699999998</v>
      </c>
      <c r="G39" s="5">
        <v>6</v>
      </c>
      <c r="H39" s="1" t="s">
        <v>54</v>
      </c>
      <c r="I39" s="1">
        <v>5.08</v>
      </c>
      <c r="J39" s="6">
        <v>52993.291599999997</v>
      </c>
      <c r="L39" s="1" t="s">
        <v>54</v>
      </c>
      <c r="M39">
        <f t="shared" si="10"/>
        <v>4737.0831000000035</v>
      </c>
      <c r="N39">
        <f t="shared" si="11"/>
        <v>4970.5545000000056</v>
      </c>
      <c r="O39">
        <f t="shared" si="12"/>
        <v>4.0278797165601158E-3</v>
      </c>
    </row>
    <row r="40" spans="2:15" ht="24">
      <c r="B40" s="5">
        <v>7</v>
      </c>
      <c r="C40" s="1" t="s">
        <v>55</v>
      </c>
      <c r="D40" s="1">
        <v>1.23</v>
      </c>
      <c r="E40" s="6">
        <v>12801.0905</v>
      </c>
      <c r="G40" s="5">
        <v>7</v>
      </c>
      <c r="H40" s="1" t="s">
        <v>55</v>
      </c>
      <c r="I40" s="1">
        <v>1.23</v>
      </c>
      <c r="J40" s="6">
        <v>12824.101199999999</v>
      </c>
      <c r="L40" s="1" t="s">
        <v>55</v>
      </c>
      <c r="M40">
        <f t="shared" si="10"/>
        <v>1617.5208999999995</v>
      </c>
      <c r="N40">
        <f t="shared" si="11"/>
        <v>1751.6627000000008</v>
      </c>
      <c r="O40">
        <f t="shared" si="12"/>
        <v>9.2030716825758432E-3</v>
      </c>
    </row>
    <row r="41" spans="2:15" ht="24">
      <c r="B41" s="7">
        <v>8</v>
      </c>
      <c r="C41" s="8" t="s">
        <v>56</v>
      </c>
      <c r="D41" s="8">
        <v>1.89</v>
      </c>
      <c r="E41" s="9">
        <v>19688.2742</v>
      </c>
      <c r="G41" s="7">
        <v>8</v>
      </c>
      <c r="H41" s="8" t="s">
        <v>56</v>
      </c>
      <c r="I41" s="8">
        <v>1.88</v>
      </c>
      <c r="J41" s="9">
        <v>19632.376899999999</v>
      </c>
      <c r="L41" s="8" t="s">
        <v>56</v>
      </c>
      <c r="M41">
        <f t="shared" si="10"/>
        <v>1040.4085999999988</v>
      </c>
      <c r="N41">
        <f t="shared" si="11"/>
        <v>1055.8284999999996</v>
      </c>
      <c r="O41">
        <f t="shared" si="12"/>
        <v>7.4534739489780883E-4</v>
      </c>
    </row>
    <row r="42" spans="2:15">
      <c r="B42">
        <v>0.5</v>
      </c>
      <c r="C42" s="10" t="s">
        <v>11</v>
      </c>
      <c r="D42" s="10" t="s">
        <v>10</v>
      </c>
      <c r="G42">
        <v>0.5</v>
      </c>
      <c r="H42" s="10" t="s">
        <v>11</v>
      </c>
      <c r="I42" s="10" t="s">
        <v>12</v>
      </c>
    </row>
    <row r="43" spans="2:15">
      <c r="B43" s="2"/>
      <c r="C43" s="3" t="s">
        <v>0</v>
      </c>
      <c r="D43" s="3" t="s">
        <v>1</v>
      </c>
      <c r="E43" s="4" t="s">
        <v>2</v>
      </c>
      <c r="G43" s="2"/>
      <c r="H43" s="3" t="s">
        <v>0</v>
      </c>
      <c r="I43" s="3" t="s">
        <v>1</v>
      </c>
      <c r="J43" s="4" t="s">
        <v>2</v>
      </c>
    </row>
    <row r="44" spans="2:15" ht="24">
      <c r="B44" s="5">
        <v>1</v>
      </c>
      <c r="C44" s="1" t="s">
        <v>49</v>
      </c>
      <c r="D44" s="1">
        <v>1.1499999999999999</v>
      </c>
      <c r="E44" s="6">
        <v>13046.0134</v>
      </c>
      <c r="G44" s="5">
        <v>1</v>
      </c>
      <c r="H44" s="1" t="s">
        <v>49</v>
      </c>
      <c r="I44" s="1">
        <v>1.1499999999999999</v>
      </c>
      <c r="J44" s="6">
        <v>13078.1072</v>
      </c>
    </row>
    <row r="45" spans="2:15" ht="24">
      <c r="B45" s="5">
        <v>2</v>
      </c>
      <c r="C45" s="1" t="s">
        <v>50</v>
      </c>
      <c r="D45" s="1">
        <v>0.85</v>
      </c>
      <c r="E45" s="6">
        <v>9636.3281999999999</v>
      </c>
      <c r="G45" s="5">
        <v>2</v>
      </c>
      <c r="H45" s="1" t="s">
        <v>50</v>
      </c>
      <c r="I45" s="1">
        <v>0.84</v>
      </c>
      <c r="J45" s="6">
        <v>9550.5112000000008</v>
      </c>
    </row>
    <row r="46" spans="2:15" ht="24">
      <c r="B46" s="5">
        <v>3</v>
      </c>
      <c r="C46" s="1" t="s">
        <v>51</v>
      </c>
      <c r="D46" s="1">
        <v>1.88</v>
      </c>
      <c r="E46" s="6">
        <v>21356.9755</v>
      </c>
      <c r="G46" s="5">
        <v>3</v>
      </c>
      <c r="H46" s="1" t="s">
        <v>51</v>
      </c>
      <c r="I46" s="1">
        <v>1.87</v>
      </c>
      <c r="J46" s="6">
        <v>21184.107499999998</v>
      </c>
    </row>
    <row r="47" spans="2:15" ht="24">
      <c r="B47" s="5">
        <v>4</v>
      </c>
      <c r="C47" s="1" t="s">
        <v>52</v>
      </c>
      <c r="D47" s="1">
        <v>7.8</v>
      </c>
      <c r="E47" s="6">
        <v>88481.959900000002</v>
      </c>
      <c r="G47" s="5">
        <v>4</v>
      </c>
      <c r="H47" s="1" t="s">
        <v>52</v>
      </c>
      <c r="I47" s="1">
        <v>7.79</v>
      </c>
      <c r="J47" s="6">
        <v>88325.901800000007</v>
      </c>
    </row>
    <row r="48" spans="2:15" ht="24">
      <c r="B48" s="5">
        <v>5</v>
      </c>
      <c r="C48" s="1" t="s">
        <v>53</v>
      </c>
      <c r="D48" s="1">
        <v>1.1299999999999999</v>
      </c>
      <c r="E48" s="6">
        <v>12868.131600000001</v>
      </c>
      <c r="G48" s="5">
        <v>5</v>
      </c>
      <c r="H48" s="1" t="s">
        <v>53</v>
      </c>
      <c r="I48" s="1">
        <v>1.1299999999999999</v>
      </c>
      <c r="J48" s="6">
        <v>12868.9193</v>
      </c>
    </row>
    <row r="49" spans="2:15" ht="24">
      <c r="B49" s="5">
        <v>6</v>
      </c>
      <c r="C49" s="1" t="s">
        <v>54</v>
      </c>
      <c r="D49" s="1">
        <v>5.09</v>
      </c>
      <c r="E49" s="6">
        <v>57687.640800000001</v>
      </c>
      <c r="G49" s="5">
        <v>6</v>
      </c>
      <c r="H49" s="1" t="s">
        <v>54</v>
      </c>
      <c r="I49" s="1">
        <v>5.1100000000000003</v>
      </c>
      <c r="J49" s="6">
        <v>57963.846100000002</v>
      </c>
    </row>
    <row r="50" spans="2:15" ht="24">
      <c r="B50" s="5">
        <v>7</v>
      </c>
      <c r="C50" s="1" t="s">
        <v>55</v>
      </c>
      <c r="D50" s="1">
        <v>1.27</v>
      </c>
      <c r="E50" s="6">
        <v>14418.6114</v>
      </c>
      <c r="G50" s="5">
        <v>7</v>
      </c>
      <c r="H50" s="1" t="s">
        <v>55</v>
      </c>
      <c r="I50" s="1">
        <v>1.28</v>
      </c>
      <c r="J50" s="6">
        <v>14575.7639</v>
      </c>
    </row>
    <row r="51" spans="2:15" ht="24">
      <c r="B51" s="7">
        <v>8</v>
      </c>
      <c r="C51" s="8" t="s">
        <v>56</v>
      </c>
      <c r="D51" s="8">
        <v>1.83</v>
      </c>
      <c r="E51" s="9">
        <v>20728.682799999999</v>
      </c>
      <c r="G51" s="7">
        <v>8</v>
      </c>
      <c r="H51" s="8" t="s">
        <v>56</v>
      </c>
      <c r="I51" s="8">
        <v>1.82</v>
      </c>
      <c r="J51" s="9">
        <v>20688.205399999999</v>
      </c>
    </row>
    <row r="52" spans="2:15">
      <c r="B52">
        <v>0.75</v>
      </c>
      <c r="C52" s="10" t="s">
        <v>9</v>
      </c>
      <c r="D52" s="10" t="s">
        <v>10</v>
      </c>
      <c r="G52">
        <v>0.75</v>
      </c>
      <c r="H52" s="10" t="s">
        <v>9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  <c r="L53" s="14" t="s">
        <v>79</v>
      </c>
      <c r="M53" t="s">
        <v>10</v>
      </c>
      <c r="N53" t="s">
        <v>12</v>
      </c>
      <c r="O53" t="s">
        <v>78</v>
      </c>
    </row>
    <row r="54" spans="2:15" ht="24">
      <c r="B54" s="5">
        <v>1</v>
      </c>
      <c r="C54" s="1" t="s">
        <v>49</v>
      </c>
      <c r="D54" s="1">
        <v>1.1399999999999999</v>
      </c>
      <c r="E54" s="6">
        <v>11653.8395</v>
      </c>
      <c r="G54" s="5">
        <v>1</v>
      </c>
      <c r="H54" s="1" t="s">
        <v>49</v>
      </c>
      <c r="I54" s="1">
        <v>1.1499999999999999</v>
      </c>
      <c r="J54" s="6">
        <v>11686.1738</v>
      </c>
      <c r="L54" s="1" t="s">
        <v>49</v>
      </c>
      <c r="M54">
        <f>(E64-E54)</f>
        <v>1481.4282999999996</v>
      </c>
      <c r="N54">
        <f>(J64-J54)</f>
        <v>1484.1299999999992</v>
      </c>
      <c r="O54">
        <f>(N54-M54)/J64</f>
        <v>2.0513573878224575E-4</v>
      </c>
    </row>
    <row r="55" spans="2:15" ht="24">
      <c r="B55" s="5">
        <v>2</v>
      </c>
      <c r="C55" s="1" t="s">
        <v>50</v>
      </c>
      <c r="D55" s="1">
        <v>0.86</v>
      </c>
      <c r="E55" s="6">
        <v>8756.1278000000002</v>
      </c>
      <c r="G55" s="5">
        <v>2</v>
      </c>
      <c r="H55" s="1" t="s">
        <v>50</v>
      </c>
      <c r="I55" s="1">
        <v>0.86</v>
      </c>
      <c r="J55" s="6">
        <v>8767.9609</v>
      </c>
      <c r="L55" s="1" t="s">
        <v>50</v>
      </c>
      <c r="M55">
        <f t="shared" ref="M55:M61" si="13">(E65-E55)</f>
        <v>903.1820000000007</v>
      </c>
      <c r="N55">
        <f t="shared" ref="N55:N61" si="14">(J65-J55)</f>
        <v>860.05819999999949</v>
      </c>
      <c r="O55">
        <f t="shared" ref="O55:O61" si="15">(N55-M55)/J65</f>
        <v>-4.4789898682275377E-3</v>
      </c>
    </row>
    <row r="56" spans="2:15" ht="24">
      <c r="B56" s="5">
        <v>3</v>
      </c>
      <c r="C56" s="1" t="s">
        <v>51</v>
      </c>
      <c r="D56" s="1">
        <v>1.89</v>
      </c>
      <c r="E56" s="6">
        <v>19308.889200000001</v>
      </c>
      <c r="G56" s="5">
        <v>3</v>
      </c>
      <c r="H56" s="1" t="s">
        <v>51</v>
      </c>
      <c r="I56" s="1">
        <v>1.89</v>
      </c>
      <c r="J56" s="6">
        <v>19251.191999999999</v>
      </c>
      <c r="L56" s="1" t="s">
        <v>51</v>
      </c>
      <c r="M56">
        <f t="shared" si="13"/>
        <v>2239.1057000000001</v>
      </c>
      <c r="N56">
        <f t="shared" si="14"/>
        <v>2223.1648999999998</v>
      </c>
      <c r="O56">
        <f t="shared" si="15"/>
        <v>-7.4231792245197845E-4</v>
      </c>
    </row>
    <row r="57" spans="2:15" ht="24">
      <c r="B57" s="5">
        <v>4</v>
      </c>
      <c r="C57" s="1" t="s">
        <v>52</v>
      </c>
      <c r="D57" s="1">
        <v>7.79</v>
      </c>
      <c r="E57" s="6">
        <v>79615.429799999998</v>
      </c>
      <c r="G57" s="5">
        <v>4</v>
      </c>
      <c r="H57" s="1" t="s">
        <v>52</v>
      </c>
      <c r="I57" s="1">
        <v>7.79</v>
      </c>
      <c r="J57" s="6">
        <v>79401.707899999994</v>
      </c>
      <c r="L57" s="1" t="s">
        <v>52</v>
      </c>
      <c r="M57">
        <f t="shared" si="13"/>
        <v>9890.309699999998</v>
      </c>
      <c r="N57">
        <f t="shared" si="14"/>
        <v>10015.102100000004</v>
      </c>
      <c r="O57">
        <f t="shared" si="15"/>
        <v>1.395625721830221E-3</v>
      </c>
    </row>
    <row r="58" spans="2:15" ht="24">
      <c r="B58" s="5">
        <v>5</v>
      </c>
      <c r="C58" s="1" t="s">
        <v>53</v>
      </c>
      <c r="D58" s="1">
        <v>1.1299999999999999</v>
      </c>
      <c r="E58" s="6">
        <v>11544.4954</v>
      </c>
      <c r="G58" s="5">
        <v>5</v>
      </c>
      <c r="H58" s="1" t="s">
        <v>53</v>
      </c>
      <c r="I58" s="1">
        <v>1.1299999999999999</v>
      </c>
      <c r="J58" s="6">
        <v>11510.4308</v>
      </c>
      <c r="L58" s="1" t="s">
        <v>53</v>
      </c>
      <c r="M58">
        <f t="shared" si="13"/>
        <v>1444.4300999999996</v>
      </c>
      <c r="N58">
        <f t="shared" si="14"/>
        <v>1517.6669999999995</v>
      </c>
      <c r="O58">
        <f t="shared" si="15"/>
        <v>5.6214576467179941E-3</v>
      </c>
    </row>
    <row r="59" spans="2:15" ht="24">
      <c r="B59" s="5">
        <v>6</v>
      </c>
      <c r="C59" s="1" t="s">
        <v>54</v>
      </c>
      <c r="D59" s="1">
        <v>5.0599999999999996</v>
      </c>
      <c r="E59" s="6">
        <v>51736.779000000002</v>
      </c>
      <c r="G59" s="5">
        <v>6</v>
      </c>
      <c r="H59" s="1" t="s">
        <v>54</v>
      </c>
      <c r="I59" s="1">
        <v>5.07</v>
      </c>
      <c r="J59" s="6">
        <v>51674.452400000002</v>
      </c>
      <c r="L59" s="1" t="s">
        <v>54</v>
      </c>
      <c r="M59">
        <f t="shared" si="13"/>
        <v>6516.8016999999963</v>
      </c>
      <c r="N59">
        <f t="shared" si="14"/>
        <v>6725.3001999999979</v>
      </c>
      <c r="O59">
        <f t="shared" si="15"/>
        <v>3.5701949189421997E-3</v>
      </c>
    </row>
    <row r="60" spans="2:15" ht="24">
      <c r="B60" s="5">
        <v>7</v>
      </c>
      <c r="C60" s="1" t="s">
        <v>55</v>
      </c>
      <c r="D60" s="1">
        <v>1.22</v>
      </c>
      <c r="E60" s="6">
        <v>12464.7863</v>
      </c>
      <c r="G60" s="5">
        <v>7</v>
      </c>
      <c r="H60" s="1" t="s">
        <v>55</v>
      </c>
      <c r="I60" s="1">
        <v>1.22</v>
      </c>
      <c r="J60" s="6">
        <v>12411.7101</v>
      </c>
      <c r="L60" s="1" t="s">
        <v>55</v>
      </c>
      <c r="M60">
        <f t="shared" si="13"/>
        <v>2168.6543999999994</v>
      </c>
      <c r="N60">
        <f t="shared" si="14"/>
        <v>2300.9822000000004</v>
      </c>
      <c r="O60">
        <f t="shared" si="15"/>
        <v>8.9941254327735067E-3</v>
      </c>
    </row>
    <row r="61" spans="2:15" ht="24">
      <c r="B61" s="7">
        <v>8</v>
      </c>
      <c r="C61" s="8" t="s">
        <v>56</v>
      </c>
      <c r="D61" s="8">
        <v>1.91</v>
      </c>
      <c r="E61" s="9">
        <v>19478.956699999999</v>
      </c>
      <c r="G61" s="7">
        <v>8</v>
      </c>
      <c r="H61" s="8" t="s">
        <v>56</v>
      </c>
      <c r="I61" s="8">
        <v>1.9</v>
      </c>
      <c r="J61" s="9">
        <v>19421.851900000001</v>
      </c>
      <c r="L61" s="8" t="s">
        <v>56</v>
      </c>
      <c r="M61">
        <f t="shared" si="13"/>
        <v>1467.3703999999998</v>
      </c>
      <c r="N61">
        <f t="shared" si="14"/>
        <v>1482.2204999999994</v>
      </c>
      <c r="O61">
        <f t="shared" si="15"/>
        <v>7.1039267927524284E-4</v>
      </c>
    </row>
    <row r="62" spans="2:15">
      <c r="B62">
        <v>0.75</v>
      </c>
      <c r="C62" s="10" t="s">
        <v>11</v>
      </c>
      <c r="D62" s="10" t="s">
        <v>10</v>
      </c>
      <c r="G62">
        <v>0.75</v>
      </c>
      <c r="H62" s="10" t="s">
        <v>11</v>
      </c>
      <c r="I62" s="10" t="s">
        <v>12</v>
      </c>
    </row>
    <row r="63" spans="2:15">
      <c r="B63" s="2"/>
      <c r="C63" s="3" t="s">
        <v>0</v>
      </c>
      <c r="D63" s="3" t="s">
        <v>1</v>
      </c>
      <c r="E63" s="4" t="s">
        <v>2</v>
      </c>
      <c r="G63" s="2"/>
      <c r="H63" s="3" t="s">
        <v>0</v>
      </c>
      <c r="I63" s="3" t="s">
        <v>1</v>
      </c>
      <c r="J63" s="4" t="s">
        <v>2</v>
      </c>
    </row>
    <row r="64" spans="2:15" ht="24">
      <c r="B64" s="5">
        <v>1</v>
      </c>
      <c r="C64" s="1" t="s">
        <v>49</v>
      </c>
      <c r="D64" s="1">
        <v>1.1499999999999999</v>
      </c>
      <c r="E64" s="6">
        <v>13135.2678</v>
      </c>
      <c r="G64" s="5">
        <v>1</v>
      </c>
      <c r="H64" s="1" t="s">
        <v>49</v>
      </c>
      <c r="I64" s="1">
        <v>1.1499999999999999</v>
      </c>
      <c r="J64" s="6">
        <v>13170.3038</v>
      </c>
    </row>
    <row r="65" spans="2:15" ht="24">
      <c r="B65" s="5">
        <v>2</v>
      </c>
      <c r="C65" s="1" t="s">
        <v>50</v>
      </c>
      <c r="D65" s="1">
        <v>0.84</v>
      </c>
      <c r="E65" s="6">
        <v>9659.3098000000009</v>
      </c>
      <c r="G65" s="5">
        <v>2</v>
      </c>
      <c r="H65" s="1" t="s">
        <v>50</v>
      </c>
      <c r="I65" s="1">
        <v>0.84</v>
      </c>
      <c r="J65" s="6">
        <v>9628.0190999999995</v>
      </c>
    </row>
    <row r="66" spans="2:15" ht="24">
      <c r="B66" s="5">
        <v>3</v>
      </c>
      <c r="C66" s="1" t="s">
        <v>51</v>
      </c>
      <c r="D66" s="1">
        <v>1.88</v>
      </c>
      <c r="E66" s="6">
        <v>21547.994900000002</v>
      </c>
      <c r="G66" s="5">
        <v>3</v>
      </c>
      <c r="H66" s="1" t="s">
        <v>51</v>
      </c>
      <c r="I66" s="1">
        <v>1.87</v>
      </c>
      <c r="J66" s="6">
        <v>21474.356899999999</v>
      </c>
    </row>
    <row r="67" spans="2:15" ht="24">
      <c r="B67" s="5">
        <v>4</v>
      </c>
      <c r="C67" s="1" t="s">
        <v>52</v>
      </c>
      <c r="D67" s="1">
        <v>7.81</v>
      </c>
      <c r="E67" s="6">
        <v>89505.739499999996</v>
      </c>
      <c r="G67" s="5">
        <v>4</v>
      </c>
      <c r="H67" s="1" t="s">
        <v>52</v>
      </c>
      <c r="I67" s="1">
        <v>7.8</v>
      </c>
      <c r="J67" s="6">
        <v>89416.81</v>
      </c>
    </row>
    <row r="68" spans="2:15" ht="24">
      <c r="B68" s="5">
        <v>5</v>
      </c>
      <c r="C68" s="1" t="s">
        <v>53</v>
      </c>
      <c r="D68" s="1">
        <v>1.1299999999999999</v>
      </c>
      <c r="E68" s="6">
        <v>12988.925499999999</v>
      </c>
      <c r="G68" s="5">
        <v>5</v>
      </c>
      <c r="H68" s="1" t="s">
        <v>53</v>
      </c>
      <c r="I68" s="1">
        <v>1.1399999999999999</v>
      </c>
      <c r="J68" s="6">
        <v>13028.0978</v>
      </c>
    </row>
    <row r="69" spans="2:15" ht="24">
      <c r="B69" s="5">
        <v>6</v>
      </c>
      <c r="C69" s="1" t="s">
        <v>54</v>
      </c>
      <c r="D69" s="1">
        <v>5.08</v>
      </c>
      <c r="E69" s="6">
        <v>58253.580699999999</v>
      </c>
      <c r="G69" s="5">
        <v>6</v>
      </c>
      <c r="H69" s="1" t="s">
        <v>54</v>
      </c>
      <c r="I69" s="1">
        <v>5.09</v>
      </c>
      <c r="J69" s="6">
        <v>58399.7526</v>
      </c>
    </row>
    <row r="70" spans="2:15" ht="24">
      <c r="B70" s="5">
        <v>7</v>
      </c>
      <c r="C70" s="1" t="s">
        <v>55</v>
      </c>
      <c r="D70" s="1">
        <v>1.28</v>
      </c>
      <c r="E70" s="6">
        <v>14633.440699999999</v>
      </c>
      <c r="G70" s="5">
        <v>7</v>
      </c>
      <c r="H70" s="1" t="s">
        <v>55</v>
      </c>
      <c r="I70" s="1">
        <v>1.28</v>
      </c>
      <c r="J70" s="6">
        <v>14712.692300000001</v>
      </c>
    </row>
    <row r="71" spans="2:15" ht="24">
      <c r="B71" s="7">
        <v>8</v>
      </c>
      <c r="C71" s="8" t="s">
        <v>56</v>
      </c>
      <c r="D71" s="8">
        <v>1.83</v>
      </c>
      <c r="E71" s="9">
        <v>20946.327099999999</v>
      </c>
      <c r="G71" s="7">
        <v>8</v>
      </c>
      <c r="H71" s="8" t="s">
        <v>56</v>
      </c>
      <c r="I71" s="8">
        <v>1.82</v>
      </c>
      <c r="J71" s="9">
        <v>20904.072400000001</v>
      </c>
    </row>
    <row r="72" spans="2:15">
      <c r="B72">
        <v>1</v>
      </c>
      <c r="C72" s="10" t="s">
        <v>9</v>
      </c>
      <c r="D72" s="10" t="s">
        <v>10</v>
      </c>
      <c r="G72">
        <v>1</v>
      </c>
      <c r="H72" s="10" t="s">
        <v>9</v>
      </c>
      <c r="I72" s="10" t="s">
        <v>12</v>
      </c>
    </row>
    <row r="73" spans="2:15">
      <c r="B73" s="2"/>
      <c r="C73" s="3" t="s">
        <v>0</v>
      </c>
      <c r="D73" s="3" t="s">
        <v>1</v>
      </c>
      <c r="E73" s="4" t="s">
        <v>2</v>
      </c>
      <c r="G73" s="2"/>
      <c r="H73" s="3" t="s">
        <v>0</v>
      </c>
      <c r="I73" s="3" t="s">
        <v>1</v>
      </c>
      <c r="J73" s="4" t="s">
        <v>2</v>
      </c>
      <c r="L73" s="14" t="s">
        <v>79</v>
      </c>
      <c r="M73" t="s">
        <v>10</v>
      </c>
      <c r="N73" t="s">
        <v>12</v>
      </c>
      <c r="O73" t="s">
        <v>78</v>
      </c>
    </row>
    <row r="74" spans="2:15" ht="24">
      <c r="B74" s="5">
        <v>1</v>
      </c>
      <c r="C74" s="1" t="s">
        <v>49</v>
      </c>
      <c r="D74" s="1">
        <v>1.1399999999999999</v>
      </c>
      <c r="E74" s="6">
        <v>11418.549300000001</v>
      </c>
      <c r="G74" s="5">
        <v>1</v>
      </c>
      <c r="H74" s="1" t="s">
        <v>49</v>
      </c>
      <c r="I74" s="1">
        <v>1.1399999999999999</v>
      </c>
      <c r="J74" s="6">
        <v>11414.4738</v>
      </c>
      <c r="L74" s="1" t="s">
        <v>49</v>
      </c>
      <c r="M74">
        <f>(E84-E74)</f>
        <v>1770.7760999999991</v>
      </c>
      <c r="N74">
        <f>(J84-J74)</f>
        <v>1805.3286000000007</v>
      </c>
      <c r="O74">
        <f>(N74-M74)/J84</f>
        <v>2.6136926222135965E-3</v>
      </c>
    </row>
    <row r="75" spans="2:15" ht="24">
      <c r="B75" s="5">
        <v>2</v>
      </c>
      <c r="C75" s="1" t="s">
        <v>50</v>
      </c>
      <c r="D75" s="1">
        <v>0.86</v>
      </c>
      <c r="E75" s="6">
        <v>8593.7132999999994</v>
      </c>
      <c r="G75" s="5">
        <v>2</v>
      </c>
      <c r="H75" s="1" t="s">
        <v>50</v>
      </c>
      <c r="I75" s="1">
        <v>0.86</v>
      </c>
      <c r="J75" s="6">
        <v>8549.0526000000009</v>
      </c>
      <c r="L75" s="1" t="s">
        <v>50</v>
      </c>
      <c r="M75">
        <f t="shared" ref="M75:M81" si="16">(E85-E75)</f>
        <v>1104.1288000000004</v>
      </c>
      <c r="N75">
        <f t="shared" ref="N75:N81" si="17">(J85-J75)</f>
        <v>1109.5240999999987</v>
      </c>
      <c r="O75">
        <f t="shared" ref="O75:O81" si="18">(N75-M75)/J85</f>
        <v>5.5860197289713659E-4</v>
      </c>
    </row>
    <row r="76" spans="2:15" ht="24">
      <c r="B76" s="5">
        <v>3</v>
      </c>
      <c r="C76" s="1" t="s">
        <v>51</v>
      </c>
      <c r="D76" s="1">
        <v>1.9</v>
      </c>
      <c r="E76" s="6">
        <v>19017.203000000001</v>
      </c>
      <c r="G76" s="5">
        <v>3</v>
      </c>
      <c r="H76" s="1" t="s">
        <v>51</v>
      </c>
      <c r="I76" s="1">
        <v>1.9</v>
      </c>
      <c r="J76" s="6">
        <v>18912.017800000001</v>
      </c>
      <c r="L76" s="1" t="s">
        <v>51</v>
      </c>
      <c r="M76">
        <f t="shared" si="16"/>
        <v>2648.510199999997</v>
      </c>
      <c r="N76">
        <f t="shared" si="17"/>
        <v>2681.1987999999983</v>
      </c>
      <c r="O76">
        <f t="shared" si="18"/>
        <v>1.513836525865318E-3</v>
      </c>
    </row>
    <row r="77" spans="2:15" ht="24">
      <c r="B77" s="5">
        <v>4</v>
      </c>
      <c r="C77" s="1" t="s">
        <v>52</v>
      </c>
      <c r="D77" s="1">
        <v>7.78</v>
      </c>
      <c r="E77" s="6">
        <v>77896.578399999999</v>
      </c>
      <c r="G77" s="5">
        <v>4</v>
      </c>
      <c r="H77" s="1" t="s">
        <v>52</v>
      </c>
      <c r="I77" s="1">
        <v>7.78</v>
      </c>
      <c r="J77" s="6">
        <v>77556.462</v>
      </c>
      <c r="L77" s="1" t="s">
        <v>52</v>
      </c>
      <c r="M77">
        <f t="shared" si="16"/>
        <v>12280.548999999999</v>
      </c>
      <c r="N77">
        <f t="shared" si="17"/>
        <v>12499.604200000002</v>
      </c>
      <c r="O77">
        <f t="shared" si="18"/>
        <v>2.432431364629188E-3</v>
      </c>
    </row>
    <row r="78" spans="2:15" ht="24">
      <c r="B78" s="5">
        <v>5</v>
      </c>
      <c r="C78" s="1" t="s">
        <v>53</v>
      </c>
      <c r="D78" s="1">
        <v>1.1299999999999999</v>
      </c>
      <c r="E78" s="6">
        <v>11313.947399999999</v>
      </c>
      <c r="G78" s="5">
        <v>5</v>
      </c>
      <c r="H78" s="1" t="s">
        <v>53</v>
      </c>
      <c r="I78" s="1">
        <v>1.1299999999999999</v>
      </c>
      <c r="J78" s="6">
        <v>11283.125899999999</v>
      </c>
      <c r="L78" s="1" t="s">
        <v>53</v>
      </c>
      <c r="M78">
        <f t="shared" si="16"/>
        <v>1744.4760000000006</v>
      </c>
      <c r="N78">
        <f t="shared" si="17"/>
        <v>1796.9525000000012</v>
      </c>
      <c r="O78">
        <f t="shared" si="18"/>
        <v>4.0119407846974887E-3</v>
      </c>
    </row>
    <row r="79" spans="2:15" ht="24">
      <c r="B79" s="5">
        <v>6</v>
      </c>
      <c r="C79" s="1" t="s">
        <v>54</v>
      </c>
      <c r="D79" s="1">
        <v>5.05</v>
      </c>
      <c r="E79" s="6">
        <v>50544.073199999999</v>
      </c>
      <c r="G79" s="5">
        <v>6</v>
      </c>
      <c r="H79" s="1" t="s">
        <v>54</v>
      </c>
      <c r="I79" s="1">
        <v>5.0599999999999996</v>
      </c>
      <c r="J79" s="6">
        <v>50447.701200000003</v>
      </c>
      <c r="L79" s="1" t="s">
        <v>54</v>
      </c>
      <c r="M79">
        <f t="shared" si="16"/>
        <v>8071.0017999999982</v>
      </c>
      <c r="N79">
        <f t="shared" si="17"/>
        <v>8304.0191999999952</v>
      </c>
      <c r="O79">
        <f t="shared" si="18"/>
        <v>3.9661374750142126E-3</v>
      </c>
    </row>
    <row r="80" spans="2:15" ht="24">
      <c r="B80" s="5">
        <v>7</v>
      </c>
      <c r="C80" s="1" t="s">
        <v>55</v>
      </c>
      <c r="D80" s="1">
        <v>1.21</v>
      </c>
      <c r="E80" s="6">
        <v>12099.4511</v>
      </c>
      <c r="G80" s="5">
        <v>7</v>
      </c>
      <c r="H80" s="1" t="s">
        <v>55</v>
      </c>
      <c r="I80" s="1">
        <v>1.21</v>
      </c>
      <c r="J80" s="6">
        <v>12051.938899999999</v>
      </c>
      <c r="L80" s="1" t="s">
        <v>55</v>
      </c>
      <c r="M80">
        <f t="shared" si="16"/>
        <v>2650.6654999999992</v>
      </c>
      <c r="N80">
        <f t="shared" si="17"/>
        <v>2764.0039000000015</v>
      </c>
      <c r="O80">
        <f t="shared" si="18"/>
        <v>7.6497595549574046E-3</v>
      </c>
    </row>
    <row r="81" spans="2:15" ht="24">
      <c r="B81" s="7">
        <v>8</v>
      </c>
      <c r="C81" s="8" t="s">
        <v>56</v>
      </c>
      <c r="D81" s="8">
        <v>1.92</v>
      </c>
      <c r="E81" s="9">
        <v>19256.976200000001</v>
      </c>
      <c r="G81" s="7">
        <v>8</v>
      </c>
      <c r="H81" s="8" t="s">
        <v>56</v>
      </c>
      <c r="I81" s="8">
        <v>1.92</v>
      </c>
      <c r="J81" s="9">
        <v>19156.676800000001</v>
      </c>
      <c r="L81" s="8" t="s">
        <v>56</v>
      </c>
      <c r="M81">
        <f t="shared" si="16"/>
        <v>1834.3657999999996</v>
      </c>
      <c r="N81">
        <f t="shared" si="17"/>
        <v>1873.445499999998</v>
      </c>
      <c r="O81">
        <f t="shared" si="18"/>
        <v>1.8582725978725483E-3</v>
      </c>
    </row>
    <row r="82" spans="2:15">
      <c r="B82">
        <v>1</v>
      </c>
      <c r="C82" s="10" t="s">
        <v>11</v>
      </c>
      <c r="D82" s="10" t="s">
        <v>10</v>
      </c>
      <c r="G82">
        <v>1</v>
      </c>
      <c r="H82" s="10" t="s">
        <v>11</v>
      </c>
      <c r="I82" s="10" t="s">
        <v>12</v>
      </c>
    </row>
    <row r="83" spans="2:15">
      <c r="B83" s="2"/>
      <c r="C83" s="3" t="s">
        <v>0</v>
      </c>
      <c r="D83" s="3" t="s">
        <v>1</v>
      </c>
      <c r="E83" s="4" t="s">
        <v>2</v>
      </c>
      <c r="G83" s="2"/>
      <c r="H83" s="3" t="s">
        <v>0</v>
      </c>
      <c r="I83" s="3" t="s">
        <v>1</v>
      </c>
      <c r="J83" s="4" t="s">
        <v>2</v>
      </c>
    </row>
    <row r="84" spans="2:15" ht="24">
      <c r="B84" s="5">
        <v>1</v>
      </c>
      <c r="C84" s="1" t="s">
        <v>49</v>
      </c>
      <c r="D84" s="1">
        <v>1.1399999999999999</v>
      </c>
      <c r="E84" s="6">
        <v>13189.3254</v>
      </c>
      <c r="G84" s="5">
        <v>1</v>
      </c>
      <c r="H84" s="1" t="s">
        <v>49</v>
      </c>
      <c r="I84" s="1">
        <v>1.1499999999999999</v>
      </c>
      <c r="J84" s="6">
        <v>13219.8024</v>
      </c>
    </row>
    <row r="85" spans="2:15" ht="24">
      <c r="B85" s="5">
        <v>2</v>
      </c>
      <c r="C85" s="1" t="s">
        <v>50</v>
      </c>
      <c r="D85" s="1">
        <v>0.84</v>
      </c>
      <c r="E85" s="6">
        <v>9697.8420999999998</v>
      </c>
      <c r="G85" s="5">
        <v>2</v>
      </c>
      <c r="H85" s="1" t="s">
        <v>50</v>
      </c>
      <c r="I85" s="1">
        <v>0.84</v>
      </c>
      <c r="J85" s="6">
        <v>9658.5766999999996</v>
      </c>
    </row>
    <row r="86" spans="2:15" ht="24">
      <c r="B86" s="5">
        <v>3</v>
      </c>
      <c r="C86" s="1" t="s">
        <v>51</v>
      </c>
      <c r="D86" s="1">
        <v>1.88</v>
      </c>
      <c r="E86" s="6">
        <v>21665.713199999998</v>
      </c>
      <c r="G86" s="5">
        <v>3</v>
      </c>
      <c r="H86" s="1" t="s">
        <v>51</v>
      </c>
      <c r="I86" s="1">
        <v>1.87</v>
      </c>
      <c r="J86" s="6">
        <v>21593.2166</v>
      </c>
    </row>
    <row r="87" spans="2:15" ht="24">
      <c r="B87" s="5">
        <v>4</v>
      </c>
      <c r="C87" s="1" t="s">
        <v>52</v>
      </c>
      <c r="D87" s="1">
        <v>7.82</v>
      </c>
      <c r="E87" s="6">
        <v>90177.127399999998</v>
      </c>
      <c r="G87" s="5">
        <v>4</v>
      </c>
      <c r="H87" s="1" t="s">
        <v>52</v>
      </c>
      <c r="I87" s="1">
        <v>7.81</v>
      </c>
      <c r="J87" s="6">
        <v>90056.066200000001</v>
      </c>
    </row>
    <row r="88" spans="2:15" ht="24">
      <c r="B88" s="5">
        <v>5</v>
      </c>
      <c r="C88" s="1" t="s">
        <v>53</v>
      </c>
      <c r="D88" s="1">
        <v>1.1299999999999999</v>
      </c>
      <c r="E88" s="6">
        <v>13058.4234</v>
      </c>
      <c r="G88" s="5">
        <v>5</v>
      </c>
      <c r="H88" s="1" t="s">
        <v>53</v>
      </c>
      <c r="I88" s="1">
        <v>1.1299999999999999</v>
      </c>
      <c r="J88" s="6">
        <v>13080.0784</v>
      </c>
    </row>
    <row r="89" spans="2:15" ht="24">
      <c r="B89" s="5">
        <v>6</v>
      </c>
      <c r="C89" s="1" t="s">
        <v>54</v>
      </c>
      <c r="D89" s="1">
        <v>5.08</v>
      </c>
      <c r="E89" s="6">
        <v>58615.074999999997</v>
      </c>
      <c r="G89" s="5">
        <v>6</v>
      </c>
      <c r="H89" s="1" t="s">
        <v>54</v>
      </c>
      <c r="I89" s="1">
        <v>5.09</v>
      </c>
      <c r="J89" s="6">
        <v>58751.720399999998</v>
      </c>
    </row>
    <row r="90" spans="2:15" ht="24">
      <c r="B90" s="5">
        <v>7</v>
      </c>
      <c r="C90" s="1" t="s">
        <v>55</v>
      </c>
      <c r="D90" s="1">
        <v>1.28</v>
      </c>
      <c r="E90" s="6">
        <v>14750.116599999999</v>
      </c>
      <c r="G90" s="5">
        <v>7</v>
      </c>
      <c r="H90" s="1" t="s">
        <v>55</v>
      </c>
      <c r="I90" s="1">
        <v>1.28</v>
      </c>
      <c r="J90" s="6">
        <v>14815.942800000001</v>
      </c>
    </row>
    <row r="91" spans="2:15" ht="24">
      <c r="B91" s="7">
        <v>8</v>
      </c>
      <c r="C91" s="8" t="s">
        <v>56</v>
      </c>
      <c r="D91" s="8">
        <v>1.83</v>
      </c>
      <c r="E91" s="9">
        <v>21091.342000000001</v>
      </c>
      <c r="G91" s="7">
        <v>8</v>
      </c>
      <c r="H91" s="8" t="s">
        <v>56</v>
      </c>
      <c r="I91" s="8">
        <v>1.82</v>
      </c>
      <c r="J91" s="9">
        <v>21030.122299999999</v>
      </c>
    </row>
    <row r="92" spans="2:15">
      <c r="B92">
        <v>1.25</v>
      </c>
      <c r="C92" s="10" t="s">
        <v>9</v>
      </c>
      <c r="D92" s="10" t="s">
        <v>10</v>
      </c>
      <c r="G92">
        <v>1.25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79</v>
      </c>
      <c r="M93" t="s">
        <v>10</v>
      </c>
      <c r="N93" t="s">
        <v>12</v>
      </c>
      <c r="O93" t="s">
        <v>78</v>
      </c>
    </row>
    <row r="94" spans="2:15" ht="24">
      <c r="B94" s="5">
        <v>1</v>
      </c>
      <c r="C94" s="1" t="s">
        <v>49</v>
      </c>
      <c r="D94" s="1">
        <v>1.1399999999999999</v>
      </c>
      <c r="E94" s="6">
        <v>11202.3321</v>
      </c>
      <c r="G94" s="5">
        <v>1</v>
      </c>
      <c r="H94" s="1" t="s">
        <v>49</v>
      </c>
      <c r="I94" s="1">
        <v>1.1399999999999999</v>
      </c>
      <c r="J94" s="6">
        <v>11199.945</v>
      </c>
      <c r="L94" s="1" t="s">
        <v>49</v>
      </c>
      <c r="M94">
        <f>(E104-E94)</f>
        <v>2033.5649000000012</v>
      </c>
      <c r="N94">
        <f>(J104-J94)</f>
        <v>2058.9207999999999</v>
      </c>
      <c r="O94">
        <f>(N94-M94)/J104</f>
        <v>1.912373228786934E-3</v>
      </c>
    </row>
    <row r="95" spans="2:15" ht="24">
      <c r="B95" s="5">
        <v>2</v>
      </c>
      <c r="C95" s="1" t="s">
        <v>50</v>
      </c>
      <c r="D95" s="1">
        <v>0.86</v>
      </c>
      <c r="E95" s="6">
        <v>8450.4274000000005</v>
      </c>
      <c r="G95" s="5">
        <v>2</v>
      </c>
      <c r="H95" s="1" t="s">
        <v>50</v>
      </c>
      <c r="I95" s="1">
        <v>0.86</v>
      </c>
      <c r="J95" s="6">
        <v>8398.7487999999994</v>
      </c>
      <c r="L95" s="1" t="s">
        <v>50</v>
      </c>
      <c r="M95">
        <f t="shared" ref="M95:M101" si="19">(E105-E95)</f>
        <v>1280.4922999999999</v>
      </c>
      <c r="N95">
        <f t="shared" ref="N95:N101" si="20">(J105-J95)</f>
        <v>1294.0463</v>
      </c>
      <c r="O95">
        <f t="shared" ref="O95:O101" si="21">(N95-M95)/J105</f>
        <v>1.3983582506556945E-3</v>
      </c>
    </row>
    <row r="96" spans="2:15" ht="24">
      <c r="B96" s="5">
        <v>3</v>
      </c>
      <c r="C96" s="1" t="s">
        <v>51</v>
      </c>
      <c r="D96" s="1">
        <v>1.91</v>
      </c>
      <c r="E96" s="6">
        <v>18759.388900000002</v>
      </c>
      <c r="G96" s="5">
        <v>3</v>
      </c>
      <c r="H96" s="1" t="s">
        <v>51</v>
      </c>
      <c r="I96" s="1">
        <v>1.9</v>
      </c>
      <c r="J96" s="6">
        <v>18612.0641</v>
      </c>
      <c r="L96" s="1" t="s">
        <v>51</v>
      </c>
      <c r="M96">
        <f t="shared" si="19"/>
        <v>3064.7612999999983</v>
      </c>
      <c r="N96">
        <f t="shared" si="20"/>
        <v>3055.8559999999998</v>
      </c>
      <c r="O96">
        <f t="shared" si="21"/>
        <v>-4.1099007006207915E-4</v>
      </c>
    </row>
    <row r="97" spans="2:15" ht="24">
      <c r="B97" s="5">
        <v>4</v>
      </c>
      <c r="C97" s="1" t="s">
        <v>52</v>
      </c>
      <c r="D97" s="1">
        <v>7.78</v>
      </c>
      <c r="E97" s="6">
        <v>76405.837400000004</v>
      </c>
      <c r="G97" s="5">
        <v>4</v>
      </c>
      <c r="H97" s="1" t="s">
        <v>52</v>
      </c>
      <c r="I97" s="1">
        <v>7.77</v>
      </c>
      <c r="J97" s="6">
        <v>76013.269</v>
      </c>
      <c r="L97" s="1" t="s">
        <v>52</v>
      </c>
      <c r="M97">
        <f t="shared" si="19"/>
        <v>14335.146599999993</v>
      </c>
      <c r="N97">
        <f t="shared" si="20"/>
        <v>14510.554399999994</v>
      </c>
      <c r="O97">
        <f t="shared" si="21"/>
        <v>1.9376976514228947E-3</v>
      </c>
    </row>
    <row r="98" spans="2:15" ht="24">
      <c r="B98" s="5">
        <v>5</v>
      </c>
      <c r="C98" s="1" t="s">
        <v>53</v>
      </c>
      <c r="D98" s="1">
        <v>1.1299999999999999</v>
      </c>
      <c r="E98" s="6">
        <v>11106.7801</v>
      </c>
      <c r="G98" s="5">
        <v>5</v>
      </c>
      <c r="H98" s="1" t="s">
        <v>53</v>
      </c>
      <c r="I98" s="1">
        <v>1.1299999999999999</v>
      </c>
      <c r="J98" s="6">
        <v>11086.3855</v>
      </c>
      <c r="L98" s="1" t="s">
        <v>53</v>
      </c>
      <c r="M98">
        <f t="shared" si="19"/>
        <v>2021.8408999999992</v>
      </c>
      <c r="N98">
        <f t="shared" si="20"/>
        <v>2024.0005000000001</v>
      </c>
      <c r="O98">
        <f t="shared" si="21"/>
        <v>1.6472436433228314E-4</v>
      </c>
    </row>
    <row r="99" spans="2:15" ht="24">
      <c r="B99" s="5">
        <v>6</v>
      </c>
      <c r="C99" s="1" t="s">
        <v>54</v>
      </c>
      <c r="D99" s="1">
        <v>5.04</v>
      </c>
      <c r="E99" s="6">
        <v>49521.829899999997</v>
      </c>
      <c r="G99" s="5">
        <v>6</v>
      </c>
      <c r="H99" s="1" t="s">
        <v>54</v>
      </c>
      <c r="I99" s="1">
        <v>5.05</v>
      </c>
      <c r="J99" s="6">
        <v>49415.877899999999</v>
      </c>
      <c r="L99" s="1" t="s">
        <v>54</v>
      </c>
      <c r="M99">
        <f t="shared" si="19"/>
        <v>9311.7827000000034</v>
      </c>
      <c r="N99">
        <f t="shared" si="20"/>
        <v>9576.0550999999978</v>
      </c>
      <c r="O99">
        <f t="shared" si="21"/>
        <v>4.4798057388625388E-3</v>
      </c>
    </row>
    <row r="100" spans="2:15" ht="24">
      <c r="B100" s="5">
        <v>7</v>
      </c>
      <c r="C100" s="1" t="s">
        <v>55</v>
      </c>
      <c r="D100" s="1">
        <v>1.2</v>
      </c>
      <c r="E100" s="6">
        <v>11774.8768</v>
      </c>
      <c r="G100" s="5">
        <v>7</v>
      </c>
      <c r="H100" s="1" t="s">
        <v>55</v>
      </c>
      <c r="I100" s="1">
        <v>1.2</v>
      </c>
      <c r="J100" s="6">
        <v>11746.6515</v>
      </c>
      <c r="L100" s="1" t="s">
        <v>55</v>
      </c>
      <c r="M100">
        <f t="shared" si="19"/>
        <v>3043.1330999999991</v>
      </c>
      <c r="N100">
        <f t="shared" si="20"/>
        <v>3135.2397999999994</v>
      </c>
      <c r="O100">
        <f t="shared" si="21"/>
        <v>6.1891797314767563E-3</v>
      </c>
    </row>
    <row r="101" spans="2:15" ht="24">
      <c r="B101" s="7">
        <v>8</v>
      </c>
      <c r="C101" s="8" t="s">
        <v>56</v>
      </c>
      <c r="D101" s="8">
        <v>1.94</v>
      </c>
      <c r="E101" s="9">
        <v>19054.3004</v>
      </c>
      <c r="G101" s="7">
        <v>8</v>
      </c>
      <c r="H101" s="8" t="s">
        <v>56</v>
      </c>
      <c r="I101" s="8">
        <v>1.94</v>
      </c>
      <c r="J101" s="9">
        <v>18960.967000000001</v>
      </c>
      <c r="L101" s="8" t="s">
        <v>56</v>
      </c>
      <c r="M101">
        <f t="shared" si="19"/>
        <v>2134.1873000000014</v>
      </c>
      <c r="N101">
        <f t="shared" si="20"/>
        <v>2165.5741999999991</v>
      </c>
      <c r="O101">
        <f t="shared" si="21"/>
        <v>1.4856620259258385E-3</v>
      </c>
    </row>
    <row r="102" spans="2:15">
      <c r="B102">
        <v>1.25</v>
      </c>
      <c r="C102" s="10" t="s">
        <v>11</v>
      </c>
      <c r="D102" s="10" t="s">
        <v>10</v>
      </c>
      <c r="G102">
        <v>1.25</v>
      </c>
      <c r="H102" s="10" t="s">
        <v>11</v>
      </c>
      <c r="I102" s="10" t="s">
        <v>12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</row>
    <row r="104" spans="2:15" ht="24">
      <c r="B104" s="5">
        <v>1</v>
      </c>
      <c r="C104" s="1" t="s">
        <v>49</v>
      </c>
      <c r="D104" s="1">
        <v>1.1399999999999999</v>
      </c>
      <c r="E104" s="6">
        <v>13235.897000000001</v>
      </c>
      <c r="G104" s="5">
        <v>1</v>
      </c>
      <c r="H104" s="1" t="s">
        <v>49</v>
      </c>
      <c r="I104" s="1">
        <v>1.1399999999999999</v>
      </c>
      <c r="J104" s="6">
        <v>13258.8658</v>
      </c>
    </row>
    <row r="105" spans="2:15" ht="24">
      <c r="B105" s="5">
        <v>2</v>
      </c>
      <c r="C105" s="1" t="s">
        <v>50</v>
      </c>
      <c r="D105" s="1">
        <v>0.84</v>
      </c>
      <c r="E105" s="6">
        <v>9730.9197000000004</v>
      </c>
      <c r="G105" s="5">
        <v>2</v>
      </c>
      <c r="H105" s="1" t="s">
        <v>50</v>
      </c>
      <c r="I105" s="1">
        <v>0.84</v>
      </c>
      <c r="J105" s="6">
        <v>9692.7950999999994</v>
      </c>
    </row>
    <row r="106" spans="2:15" ht="24">
      <c r="B106" s="5">
        <v>3</v>
      </c>
      <c r="C106" s="1" t="s">
        <v>51</v>
      </c>
      <c r="D106" s="1">
        <v>1.88</v>
      </c>
      <c r="E106" s="6">
        <v>21824.1502</v>
      </c>
      <c r="G106" s="5">
        <v>3</v>
      </c>
      <c r="H106" s="1" t="s">
        <v>51</v>
      </c>
      <c r="I106" s="1">
        <v>1.87</v>
      </c>
      <c r="J106" s="6">
        <v>21667.920099999999</v>
      </c>
    </row>
    <row r="107" spans="2:15" ht="24">
      <c r="B107" s="5">
        <v>4</v>
      </c>
      <c r="C107" s="1" t="s">
        <v>52</v>
      </c>
      <c r="D107" s="1">
        <v>7.83</v>
      </c>
      <c r="E107" s="6">
        <v>90740.983999999997</v>
      </c>
      <c r="G107" s="5">
        <v>4</v>
      </c>
      <c r="H107" s="1" t="s">
        <v>52</v>
      </c>
      <c r="I107" s="1">
        <v>7.81</v>
      </c>
      <c r="J107" s="6">
        <v>90523.823399999994</v>
      </c>
    </row>
    <row r="108" spans="2:15" ht="24">
      <c r="B108" s="5">
        <v>5</v>
      </c>
      <c r="C108" s="1" t="s">
        <v>53</v>
      </c>
      <c r="D108" s="1">
        <v>1.1299999999999999</v>
      </c>
      <c r="E108" s="6">
        <v>13128.620999999999</v>
      </c>
      <c r="G108" s="5">
        <v>5</v>
      </c>
      <c r="H108" s="1" t="s">
        <v>53</v>
      </c>
      <c r="I108" s="1">
        <v>1.1299999999999999</v>
      </c>
      <c r="J108" s="6">
        <v>13110.386</v>
      </c>
    </row>
    <row r="109" spans="2:15" ht="24">
      <c r="B109" s="5">
        <v>6</v>
      </c>
      <c r="C109" s="1" t="s">
        <v>54</v>
      </c>
      <c r="D109" s="1">
        <v>5.07</v>
      </c>
      <c r="E109" s="6">
        <v>58833.6126</v>
      </c>
      <c r="G109" s="5">
        <v>6</v>
      </c>
      <c r="H109" s="1" t="s">
        <v>54</v>
      </c>
      <c r="I109" s="1">
        <v>5.09</v>
      </c>
      <c r="J109" s="6">
        <v>58991.932999999997</v>
      </c>
    </row>
    <row r="110" spans="2:15" ht="24">
      <c r="B110" s="5">
        <v>7</v>
      </c>
      <c r="C110" s="1" t="s">
        <v>55</v>
      </c>
      <c r="D110" s="1">
        <v>1.28</v>
      </c>
      <c r="E110" s="6">
        <v>14818.009899999999</v>
      </c>
      <c r="G110" s="5">
        <v>7</v>
      </c>
      <c r="H110" s="1" t="s">
        <v>55</v>
      </c>
      <c r="I110" s="1">
        <v>1.28</v>
      </c>
      <c r="J110" s="6">
        <v>14881.891299999999</v>
      </c>
    </row>
    <row r="111" spans="2:15" ht="24">
      <c r="B111" s="7">
        <v>8</v>
      </c>
      <c r="C111" s="8" t="s">
        <v>56</v>
      </c>
      <c r="D111" s="8">
        <v>1.83</v>
      </c>
      <c r="E111" s="9">
        <v>21188.487700000001</v>
      </c>
      <c r="G111" s="7">
        <v>8</v>
      </c>
      <c r="H111" s="8" t="s">
        <v>56</v>
      </c>
      <c r="I111" s="8">
        <v>1.82</v>
      </c>
      <c r="J111" s="9">
        <v>21126.5412</v>
      </c>
    </row>
    <row r="112" spans="2:15">
      <c r="B112">
        <v>1.5</v>
      </c>
      <c r="C112" s="10" t="s">
        <v>9</v>
      </c>
      <c r="D112" s="10" t="s">
        <v>10</v>
      </c>
      <c r="G112">
        <v>1.5</v>
      </c>
      <c r="H112" s="10" t="s">
        <v>9</v>
      </c>
      <c r="I112" s="10" t="s">
        <v>12</v>
      </c>
    </row>
    <row r="113" spans="2:15">
      <c r="B113" s="2"/>
      <c r="C113" s="3" t="s">
        <v>0</v>
      </c>
      <c r="D113" s="3" t="s">
        <v>1</v>
      </c>
      <c r="E113" s="4" t="s">
        <v>2</v>
      </c>
      <c r="G113" s="2"/>
      <c r="H113" s="3" t="s">
        <v>0</v>
      </c>
      <c r="I113" s="3" t="s">
        <v>1</v>
      </c>
      <c r="J113" s="4" t="s">
        <v>2</v>
      </c>
      <c r="L113" s="14" t="s">
        <v>79</v>
      </c>
      <c r="M113" t="s">
        <v>10</v>
      </c>
      <c r="N113" t="s">
        <v>12</v>
      </c>
      <c r="O113" t="s">
        <v>78</v>
      </c>
    </row>
    <row r="114" spans="2:15" ht="24">
      <c r="B114" s="5">
        <v>1</v>
      </c>
      <c r="C114" s="1" t="s">
        <v>49</v>
      </c>
      <c r="D114" s="1">
        <v>1.1399999999999999</v>
      </c>
      <c r="E114" s="6">
        <v>11017.3344</v>
      </c>
      <c r="G114" s="5">
        <v>1</v>
      </c>
      <c r="H114" s="1" t="s">
        <v>49</v>
      </c>
      <c r="I114" s="1">
        <v>1.1399999999999999</v>
      </c>
      <c r="J114" s="6">
        <v>11007.878199999999</v>
      </c>
      <c r="L114" s="1" t="s">
        <v>49</v>
      </c>
      <c r="M114">
        <f>(E124-E114)</f>
        <v>2293.9999000000007</v>
      </c>
      <c r="N114">
        <f>(J124-J114)</f>
        <v>2301.8762999999999</v>
      </c>
      <c r="O114">
        <f>(N114-M114)/J124</f>
        <v>5.9177650496853229E-4</v>
      </c>
    </row>
    <row r="115" spans="2:15" ht="24">
      <c r="B115" s="5">
        <v>2</v>
      </c>
      <c r="C115" s="1" t="s">
        <v>50</v>
      </c>
      <c r="D115" s="1">
        <v>0.86</v>
      </c>
      <c r="E115" s="6">
        <v>8315.0373</v>
      </c>
      <c r="G115" s="5">
        <v>2</v>
      </c>
      <c r="H115" s="1" t="s">
        <v>50</v>
      </c>
      <c r="I115" s="1">
        <v>0.85</v>
      </c>
      <c r="J115" s="6">
        <v>8232.3214000000007</v>
      </c>
      <c r="L115" s="1" t="s">
        <v>50</v>
      </c>
      <c r="M115">
        <f t="shared" ref="M115:M121" si="22">(E125-E115)</f>
        <v>1510.7289999999994</v>
      </c>
      <c r="N115">
        <f t="shared" ref="N115:N121" si="23">(J125-J115)</f>
        <v>1497.4786999999997</v>
      </c>
      <c r="O115">
        <f t="shared" ref="O115:O121" si="24">(N115-M115)/J125</f>
        <v>-1.361826539478411E-3</v>
      </c>
    </row>
    <row r="116" spans="2:15" ht="24">
      <c r="B116" s="5">
        <v>3</v>
      </c>
      <c r="C116" s="1" t="s">
        <v>51</v>
      </c>
      <c r="D116" s="1">
        <v>1.91</v>
      </c>
      <c r="E116" s="6">
        <v>18529.3714</v>
      </c>
      <c r="G116" s="5">
        <v>3</v>
      </c>
      <c r="H116" s="1" t="s">
        <v>51</v>
      </c>
      <c r="I116" s="1">
        <v>1.9</v>
      </c>
      <c r="J116" s="6">
        <v>18335.474999999999</v>
      </c>
      <c r="L116" s="1" t="s">
        <v>51</v>
      </c>
      <c r="M116">
        <f t="shared" si="22"/>
        <v>3477.6699000000008</v>
      </c>
      <c r="N116">
        <f t="shared" si="23"/>
        <v>3454.979000000003</v>
      </c>
      <c r="O116">
        <f t="shared" si="24"/>
        <v>-1.0413229572911965E-3</v>
      </c>
    </row>
    <row r="117" spans="2:15" ht="24">
      <c r="B117" s="5">
        <v>4</v>
      </c>
      <c r="C117" s="1" t="s">
        <v>52</v>
      </c>
      <c r="D117" s="1">
        <v>7.77</v>
      </c>
      <c r="E117" s="6">
        <v>75175.736799999999</v>
      </c>
      <c r="G117" s="5">
        <v>4</v>
      </c>
      <c r="H117" s="1" t="s">
        <v>52</v>
      </c>
      <c r="I117" s="1">
        <v>7.76</v>
      </c>
      <c r="J117" s="6">
        <v>74758.694399999993</v>
      </c>
      <c r="L117" s="1" t="s">
        <v>52</v>
      </c>
      <c r="M117">
        <f t="shared" si="22"/>
        <v>16015.385699999999</v>
      </c>
      <c r="N117">
        <f t="shared" si="23"/>
        <v>16145.8943</v>
      </c>
      <c r="O117">
        <f t="shared" si="24"/>
        <v>1.4356657003388546E-3</v>
      </c>
    </row>
    <row r="118" spans="2:15" ht="24">
      <c r="B118" s="5">
        <v>5</v>
      </c>
      <c r="C118" s="1" t="s">
        <v>53</v>
      </c>
      <c r="D118" s="1">
        <v>1.1299999999999999</v>
      </c>
      <c r="E118" s="6">
        <v>10955.8933</v>
      </c>
      <c r="G118" s="5">
        <v>5</v>
      </c>
      <c r="H118" s="1" t="s">
        <v>53</v>
      </c>
      <c r="I118" s="1">
        <v>1.1299999999999999</v>
      </c>
      <c r="J118" s="6">
        <v>10918.853499999999</v>
      </c>
      <c r="L118" s="1" t="s">
        <v>53</v>
      </c>
      <c r="M118">
        <f t="shared" si="22"/>
        <v>2203.7867000000006</v>
      </c>
      <c r="N118">
        <f t="shared" si="23"/>
        <v>2239.8528999999999</v>
      </c>
      <c r="O118">
        <f t="shared" si="24"/>
        <v>2.7408621260824927E-3</v>
      </c>
    </row>
    <row r="119" spans="2:15" ht="24">
      <c r="B119" s="5">
        <v>6</v>
      </c>
      <c r="C119" s="1" t="s">
        <v>54</v>
      </c>
      <c r="D119" s="1">
        <v>5.04</v>
      </c>
      <c r="E119" s="6">
        <v>48742.585299999999</v>
      </c>
      <c r="G119" s="5">
        <v>6</v>
      </c>
      <c r="H119" s="1" t="s">
        <v>54</v>
      </c>
      <c r="I119" s="1">
        <v>5.05</v>
      </c>
      <c r="J119" s="6">
        <v>48661.230300000003</v>
      </c>
      <c r="L119" s="1" t="s">
        <v>54</v>
      </c>
      <c r="M119">
        <f t="shared" si="22"/>
        <v>10198.295400000003</v>
      </c>
      <c r="N119">
        <f t="shared" si="23"/>
        <v>10471.040199999996</v>
      </c>
      <c r="O119">
        <f t="shared" si="24"/>
        <v>4.6124526877416808E-3</v>
      </c>
    </row>
    <row r="120" spans="2:15" ht="24">
      <c r="B120" s="5">
        <v>7</v>
      </c>
      <c r="C120" s="1" t="s">
        <v>55</v>
      </c>
      <c r="D120" s="1">
        <v>1.19</v>
      </c>
      <c r="E120" s="6">
        <v>11557.731299999999</v>
      </c>
      <c r="G120" s="5">
        <v>7</v>
      </c>
      <c r="H120" s="1" t="s">
        <v>55</v>
      </c>
      <c r="I120" s="1">
        <v>1.2</v>
      </c>
      <c r="J120" s="6">
        <v>11560.628500000001</v>
      </c>
      <c r="L120" s="1" t="s">
        <v>55</v>
      </c>
      <c r="M120">
        <f t="shared" si="22"/>
        <v>3250.9856</v>
      </c>
      <c r="N120">
        <f t="shared" si="23"/>
        <v>3366.6692999999996</v>
      </c>
      <c r="O120">
        <f t="shared" si="24"/>
        <v>7.749808542038974E-3</v>
      </c>
    </row>
    <row r="121" spans="2:15" ht="24">
      <c r="B121" s="7">
        <v>8</v>
      </c>
      <c r="C121" s="8" t="s">
        <v>56</v>
      </c>
      <c r="D121" s="8">
        <v>1.95</v>
      </c>
      <c r="E121" s="9">
        <v>18911.4935</v>
      </c>
      <c r="G121" s="7">
        <v>8</v>
      </c>
      <c r="H121" s="8" t="s">
        <v>56</v>
      </c>
      <c r="I121" s="8">
        <v>1.95</v>
      </c>
      <c r="J121" s="9">
        <v>18819.553599999999</v>
      </c>
      <c r="L121" s="8" t="s">
        <v>56</v>
      </c>
      <c r="M121">
        <f t="shared" si="22"/>
        <v>2354.7163</v>
      </c>
      <c r="N121">
        <f t="shared" si="23"/>
        <v>2384.556700000001</v>
      </c>
      <c r="O121">
        <f t="shared" si="24"/>
        <v>1.4072931888116501E-3</v>
      </c>
    </row>
    <row r="122" spans="2:15">
      <c r="B122">
        <v>1.5</v>
      </c>
      <c r="C122" s="10" t="s">
        <v>11</v>
      </c>
      <c r="D122" s="10" t="s">
        <v>10</v>
      </c>
      <c r="G122">
        <v>1.5</v>
      </c>
      <c r="H122" s="10" t="s">
        <v>11</v>
      </c>
      <c r="I122" s="10" t="s">
        <v>12</v>
      </c>
    </row>
    <row r="123" spans="2:15">
      <c r="B123" s="2"/>
      <c r="C123" s="3" t="s">
        <v>0</v>
      </c>
      <c r="D123" s="3" t="s">
        <v>1</v>
      </c>
      <c r="E123" s="4" t="s">
        <v>2</v>
      </c>
      <c r="G123" s="2"/>
      <c r="H123" s="3" t="s">
        <v>0</v>
      </c>
      <c r="I123" s="3" t="s">
        <v>1</v>
      </c>
      <c r="J123" s="4" t="s">
        <v>2</v>
      </c>
    </row>
    <row r="124" spans="2:15" ht="24">
      <c r="B124" s="5">
        <v>1</v>
      </c>
      <c r="C124" s="1" t="s">
        <v>49</v>
      </c>
      <c r="D124" s="1">
        <v>1.1399999999999999</v>
      </c>
      <c r="E124" s="6">
        <v>13311.3343</v>
      </c>
      <c r="G124" s="5">
        <v>1</v>
      </c>
      <c r="H124" s="1" t="s">
        <v>49</v>
      </c>
      <c r="I124" s="1">
        <v>1.1399999999999999</v>
      </c>
      <c r="J124" s="6">
        <v>13309.754499999999</v>
      </c>
    </row>
    <row r="125" spans="2:15" ht="24">
      <c r="B125" s="5">
        <v>2</v>
      </c>
      <c r="C125" s="1" t="s">
        <v>50</v>
      </c>
      <c r="D125" s="1">
        <v>0.84</v>
      </c>
      <c r="E125" s="6">
        <v>9825.7662999999993</v>
      </c>
      <c r="G125" s="5">
        <v>2</v>
      </c>
      <c r="H125" s="1" t="s">
        <v>50</v>
      </c>
      <c r="I125" s="1">
        <v>0.84</v>
      </c>
      <c r="J125" s="6">
        <v>9729.8001000000004</v>
      </c>
    </row>
    <row r="126" spans="2:15" ht="24">
      <c r="B126" s="5">
        <v>3</v>
      </c>
      <c r="C126" s="1" t="s">
        <v>51</v>
      </c>
      <c r="D126" s="1">
        <v>1.89</v>
      </c>
      <c r="E126" s="6">
        <v>22007.041300000001</v>
      </c>
      <c r="G126" s="5">
        <v>3</v>
      </c>
      <c r="H126" s="1" t="s">
        <v>51</v>
      </c>
      <c r="I126" s="1">
        <v>1.87</v>
      </c>
      <c r="J126" s="6">
        <v>21790.454000000002</v>
      </c>
    </row>
    <row r="127" spans="2:15" ht="24">
      <c r="B127" s="5">
        <v>4</v>
      </c>
      <c r="C127" s="1" t="s">
        <v>52</v>
      </c>
      <c r="D127" s="1">
        <v>7.83</v>
      </c>
      <c r="E127" s="6">
        <v>91191.122499999998</v>
      </c>
      <c r="G127" s="5">
        <v>4</v>
      </c>
      <c r="H127" s="1" t="s">
        <v>52</v>
      </c>
      <c r="I127" s="1">
        <v>7.82</v>
      </c>
      <c r="J127" s="6">
        <v>90904.588699999993</v>
      </c>
    </row>
    <row r="128" spans="2:15" ht="24">
      <c r="B128" s="5">
        <v>5</v>
      </c>
      <c r="C128" s="1" t="s">
        <v>53</v>
      </c>
      <c r="D128" s="1">
        <v>1.1299999999999999</v>
      </c>
      <c r="E128" s="6">
        <v>13159.68</v>
      </c>
      <c r="G128" s="5">
        <v>5</v>
      </c>
      <c r="H128" s="1" t="s">
        <v>53</v>
      </c>
      <c r="I128" s="1">
        <v>1.1299999999999999</v>
      </c>
      <c r="J128" s="6">
        <v>13158.706399999999</v>
      </c>
    </row>
    <row r="129" spans="2:15" ht="24">
      <c r="B129" s="5">
        <v>6</v>
      </c>
      <c r="C129" s="1" t="s">
        <v>54</v>
      </c>
      <c r="D129" s="1">
        <v>5.0599999999999996</v>
      </c>
      <c r="E129" s="6">
        <v>58940.880700000002</v>
      </c>
      <c r="G129" s="5">
        <v>6</v>
      </c>
      <c r="H129" s="1" t="s">
        <v>54</v>
      </c>
      <c r="I129" s="1">
        <v>5.09</v>
      </c>
      <c r="J129" s="6">
        <v>59132.270499999999</v>
      </c>
    </row>
    <row r="130" spans="2:15" ht="24">
      <c r="B130" s="5">
        <v>7</v>
      </c>
      <c r="C130" s="1" t="s">
        <v>55</v>
      </c>
      <c r="D130" s="1">
        <v>1.27</v>
      </c>
      <c r="E130" s="6">
        <v>14808.716899999999</v>
      </c>
      <c r="G130" s="5">
        <v>7</v>
      </c>
      <c r="H130" s="1" t="s">
        <v>55</v>
      </c>
      <c r="I130" s="1">
        <v>1.28</v>
      </c>
      <c r="J130" s="6">
        <v>14927.2978</v>
      </c>
    </row>
    <row r="131" spans="2:15" ht="24">
      <c r="B131" s="7">
        <v>8</v>
      </c>
      <c r="C131" s="8" t="s">
        <v>56</v>
      </c>
      <c r="D131" s="8">
        <v>1.83</v>
      </c>
      <c r="E131" s="9">
        <v>21266.209800000001</v>
      </c>
      <c r="G131" s="7">
        <v>8</v>
      </c>
      <c r="H131" s="8" t="s">
        <v>56</v>
      </c>
      <c r="I131" s="8">
        <v>1.82</v>
      </c>
      <c r="J131" s="9">
        <v>21204.1103</v>
      </c>
    </row>
    <row r="132" spans="2:15">
      <c r="B132">
        <v>1.75</v>
      </c>
      <c r="C132" s="10" t="s">
        <v>9</v>
      </c>
      <c r="D132" s="10" t="s">
        <v>10</v>
      </c>
      <c r="G132">
        <v>1.75</v>
      </c>
      <c r="H132" s="10" t="s">
        <v>9</v>
      </c>
      <c r="I132" s="10" t="s">
        <v>12</v>
      </c>
    </row>
    <row r="133" spans="2:15">
      <c r="B133" s="2"/>
      <c r="C133" s="3" t="s">
        <v>0</v>
      </c>
      <c r="D133" s="3" t="s">
        <v>1</v>
      </c>
      <c r="E133" s="4" t="s">
        <v>2</v>
      </c>
      <c r="G133" s="2"/>
      <c r="H133" s="3" t="s">
        <v>0</v>
      </c>
      <c r="I133" s="3" t="s">
        <v>1</v>
      </c>
      <c r="J133" s="4" t="s">
        <v>2</v>
      </c>
      <c r="L133" s="14" t="s">
        <v>79</v>
      </c>
      <c r="M133" t="s">
        <v>10</v>
      </c>
      <c r="N133" t="s">
        <v>12</v>
      </c>
      <c r="O133" t="s">
        <v>78</v>
      </c>
    </row>
    <row r="134" spans="2:15" ht="24">
      <c r="B134" s="5">
        <v>1</v>
      </c>
      <c r="C134" s="1" t="s">
        <v>49</v>
      </c>
      <c r="D134" s="1">
        <v>1.1399999999999999</v>
      </c>
      <c r="E134" s="6">
        <v>10902.393700000001</v>
      </c>
      <c r="G134" s="5">
        <v>1</v>
      </c>
      <c r="H134" s="1" t="s">
        <v>49</v>
      </c>
      <c r="I134" s="1">
        <v>1.1399999999999999</v>
      </c>
      <c r="J134" s="6">
        <v>10838.319</v>
      </c>
      <c r="L134" s="1" t="s">
        <v>49</v>
      </c>
      <c r="M134">
        <f>(E144-E134)</f>
        <v>2440.7182999999986</v>
      </c>
      <c r="N134">
        <f>(J144-J134)</f>
        <v>2456.5529999999999</v>
      </c>
      <c r="O134">
        <f>(N134-M134)/J144</f>
        <v>1.1910381687015301E-3</v>
      </c>
    </row>
    <row r="135" spans="2:15" ht="24">
      <c r="B135" s="5">
        <v>2</v>
      </c>
      <c r="C135" s="1" t="s">
        <v>50</v>
      </c>
      <c r="D135" s="1">
        <v>0.86</v>
      </c>
      <c r="E135" s="6">
        <v>8251.4729000000007</v>
      </c>
      <c r="G135" s="5">
        <v>2</v>
      </c>
      <c r="H135" s="1" t="s">
        <v>50</v>
      </c>
      <c r="I135" s="1">
        <v>0.86</v>
      </c>
      <c r="J135" s="6">
        <v>8155.7717000000002</v>
      </c>
      <c r="L135" s="1" t="s">
        <v>50</v>
      </c>
      <c r="M135">
        <f t="shared" ref="M135:M141" si="25">(E145-E135)</f>
        <v>1600.1142</v>
      </c>
      <c r="N135">
        <f t="shared" ref="N135:N141" si="26">(J145-J135)</f>
        <v>1552.418999999999</v>
      </c>
      <c r="O135">
        <f t="shared" ref="O135:O141" si="27">(N135-M135)/J145</f>
        <v>-4.9128824797396104E-3</v>
      </c>
    </row>
    <row r="136" spans="2:15" ht="24">
      <c r="B136" s="5">
        <v>3</v>
      </c>
      <c r="C136" s="1" t="s">
        <v>51</v>
      </c>
      <c r="D136" s="1">
        <v>1.92</v>
      </c>
      <c r="E136" s="6">
        <v>18391.937300000001</v>
      </c>
      <c r="G136" s="5">
        <v>3</v>
      </c>
      <c r="H136" s="1" t="s">
        <v>51</v>
      </c>
      <c r="I136" s="1">
        <v>1.91</v>
      </c>
      <c r="J136" s="6">
        <v>18174.426800000001</v>
      </c>
      <c r="L136" s="1" t="s">
        <v>51</v>
      </c>
      <c r="M136">
        <f t="shared" si="25"/>
        <v>3674.0390999999981</v>
      </c>
      <c r="N136">
        <f t="shared" si="26"/>
        <v>3643.9370999999992</v>
      </c>
      <c r="O136">
        <f t="shared" si="27"/>
        <v>-1.3796634861333004E-3</v>
      </c>
    </row>
    <row r="137" spans="2:15" ht="24">
      <c r="B137" s="5">
        <v>4</v>
      </c>
      <c r="C137" s="1" t="s">
        <v>52</v>
      </c>
      <c r="D137" s="1">
        <v>7.76</v>
      </c>
      <c r="E137" s="6">
        <v>74203.986699999994</v>
      </c>
      <c r="G137" s="5">
        <v>4</v>
      </c>
      <c r="H137" s="1" t="s">
        <v>52</v>
      </c>
      <c r="I137" s="1">
        <v>7.76</v>
      </c>
      <c r="J137" s="6">
        <v>73661.672000000006</v>
      </c>
      <c r="L137" s="1" t="s">
        <v>52</v>
      </c>
      <c r="M137">
        <f t="shared" si="25"/>
        <v>17275.380900000004</v>
      </c>
      <c r="N137">
        <f t="shared" si="26"/>
        <v>17598.955699999991</v>
      </c>
      <c r="O137">
        <f t="shared" si="27"/>
        <v>3.5456122553054453E-3</v>
      </c>
    </row>
    <row r="138" spans="2:15" ht="24">
      <c r="B138" s="5">
        <v>5</v>
      </c>
      <c r="C138" s="1" t="s">
        <v>53</v>
      </c>
      <c r="D138" s="1">
        <v>1.1299999999999999</v>
      </c>
      <c r="E138" s="6">
        <v>10821.733399999999</v>
      </c>
      <c r="G138" s="5">
        <v>5</v>
      </c>
      <c r="H138" s="1" t="s">
        <v>53</v>
      </c>
      <c r="I138" s="1">
        <v>1.1299999999999999</v>
      </c>
      <c r="J138" s="6">
        <v>10772.037200000001</v>
      </c>
      <c r="L138" s="1" t="s">
        <v>53</v>
      </c>
      <c r="M138">
        <f t="shared" si="25"/>
        <v>2358.2196000000004</v>
      </c>
      <c r="N138">
        <f t="shared" si="26"/>
        <v>2426.6320999999989</v>
      </c>
      <c r="O138">
        <f t="shared" si="27"/>
        <v>5.1832876818876392E-3</v>
      </c>
    </row>
    <row r="139" spans="2:15" ht="24">
      <c r="B139" s="5">
        <v>6</v>
      </c>
      <c r="C139" s="1" t="s">
        <v>54</v>
      </c>
      <c r="D139" s="1">
        <v>5.03</v>
      </c>
      <c r="E139" s="6">
        <v>48052.455800000003</v>
      </c>
      <c r="G139" s="5">
        <v>6</v>
      </c>
      <c r="H139" s="1" t="s">
        <v>54</v>
      </c>
      <c r="I139" s="1">
        <v>5.04</v>
      </c>
      <c r="J139" s="6">
        <v>47905.529699999999</v>
      </c>
      <c r="L139" s="1" t="s">
        <v>54</v>
      </c>
      <c r="M139">
        <f t="shared" si="25"/>
        <v>11027.047799999993</v>
      </c>
      <c r="N139">
        <f t="shared" si="26"/>
        <v>11439.383200000004</v>
      </c>
      <c r="O139">
        <f t="shared" si="27"/>
        <v>6.9481170306007955E-3</v>
      </c>
    </row>
    <row r="140" spans="2:15" ht="24">
      <c r="B140" s="5">
        <v>7</v>
      </c>
      <c r="C140" s="1" t="s">
        <v>55</v>
      </c>
      <c r="D140" s="1">
        <v>1.19</v>
      </c>
      <c r="E140" s="6">
        <v>11344.587600000001</v>
      </c>
      <c r="G140" s="5">
        <v>7</v>
      </c>
      <c r="H140" s="1" t="s">
        <v>55</v>
      </c>
      <c r="I140" s="1">
        <v>1.19</v>
      </c>
      <c r="J140" s="6">
        <v>11298.899799999999</v>
      </c>
      <c r="L140" s="1" t="s">
        <v>55</v>
      </c>
      <c r="M140">
        <f t="shared" si="25"/>
        <v>3507.3477999999996</v>
      </c>
      <c r="N140">
        <f t="shared" si="26"/>
        <v>3691.3963000000003</v>
      </c>
      <c r="O140">
        <f t="shared" si="27"/>
        <v>1.227784286395789E-2</v>
      </c>
    </row>
    <row r="141" spans="2:15" ht="24">
      <c r="B141" s="7">
        <v>8</v>
      </c>
      <c r="C141" s="8" t="s">
        <v>56</v>
      </c>
      <c r="D141" s="8">
        <v>1.97</v>
      </c>
      <c r="E141" s="9">
        <v>18789.194599999999</v>
      </c>
      <c r="G141" s="7">
        <v>8</v>
      </c>
      <c r="H141" s="8" t="s">
        <v>56</v>
      </c>
      <c r="I141" s="8">
        <v>1.96</v>
      </c>
      <c r="J141" s="9">
        <v>18663.1692</v>
      </c>
      <c r="L141" s="8" t="s">
        <v>56</v>
      </c>
      <c r="M141">
        <f t="shared" si="25"/>
        <v>2544.1478000000025</v>
      </c>
      <c r="N141">
        <f t="shared" si="26"/>
        <v>2595.9723999999987</v>
      </c>
      <c r="O141">
        <f t="shared" si="27"/>
        <v>2.4377560004584702E-3</v>
      </c>
    </row>
    <row r="142" spans="2:15">
      <c r="B142">
        <v>1.75</v>
      </c>
      <c r="C142" s="10" t="s">
        <v>11</v>
      </c>
      <c r="D142" s="10" t="s">
        <v>10</v>
      </c>
      <c r="G142">
        <v>1.75</v>
      </c>
      <c r="H142" s="10" t="s">
        <v>11</v>
      </c>
      <c r="I142" s="10" t="s">
        <v>12</v>
      </c>
    </row>
    <row r="143" spans="2:15">
      <c r="B143" s="2"/>
      <c r="C143" s="3" t="s">
        <v>0</v>
      </c>
      <c r="D143" s="3" t="s">
        <v>1</v>
      </c>
      <c r="E143" s="4" t="s">
        <v>2</v>
      </c>
      <c r="G143" s="2"/>
      <c r="H143" s="3" t="s">
        <v>0</v>
      </c>
      <c r="I143" s="3" t="s">
        <v>1</v>
      </c>
      <c r="J143" s="4" t="s">
        <v>2</v>
      </c>
    </row>
    <row r="144" spans="2:15" ht="24">
      <c r="B144" s="5">
        <v>1</v>
      </c>
      <c r="C144" s="1" t="s">
        <v>49</v>
      </c>
      <c r="D144" s="1">
        <v>1.1399999999999999</v>
      </c>
      <c r="E144" s="6">
        <v>13343.111999999999</v>
      </c>
      <c r="G144" s="5">
        <v>1</v>
      </c>
      <c r="H144" s="1" t="s">
        <v>49</v>
      </c>
      <c r="I144" s="1">
        <v>1.1399999999999999</v>
      </c>
      <c r="J144" s="6">
        <v>13294.871999999999</v>
      </c>
    </row>
    <row r="145" spans="2:10" ht="24">
      <c r="B145" s="5">
        <v>2</v>
      </c>
      <c r="C145" s="1" t="s">
        <v>50</v>
      </c>
      <c r="D145" s="1">
        <v>0.84</v>
      </c>
      <c r="E145" s="6">
        <v>9851.5871000000006</v>
      </c>
      <c r="G145" s="5">
        <v>2</v>
      </c>
      <c r="H145" s="1" t="s">
        <v>50</v>
      </c>
      <c r="I145" s="1">
        <v>0.83</v>
      </c>
      <c r="J145" s="6">
        <v>9708.1906999999992</v>
      </c>
    </row>
    <row r="146" spans="2:10" ht="24">
      <c r="B146" s="5">
        <v>3</v>
      </c>
      <c r="C146" s="1" t="s">
        <v>51</v>
      </c>
      <c r="D146" s="1">
        <v>1.89</v>
      </c>
      <c r="E146" s="6">
        <v>22065.9764</v>
      </c>
      <c r="G146" s="5">
        <v>3</v>
      </c>
      <c r="H146" s="1" t="s">
        <v>51</v>
      </c>
      <c r="I146" s="1">
        <v>1.87</v>
      </c>
      <c r="J146" s="6">
        <v>21818.3639</v>
      </c>
    </row>
    <row r="147" spans="2:10" ht="24">
      <c r="B147" s="5">
        <v>4</v>
      </c>
      <c r="C147" s="1" t="s">
        <v>52</v>
      </c>
      <c r="D147" s="1">
        <v>7.84</v>
      </c>
      <c r="E147" s="6">
        <v>91479.367599999998</v>
      </c>
      <c r="G147" s="5">
        <v>4</v>
      </c>
      <c r="H147" s="1" t="s">
        <v>52</v>
      </c>
      <c r="I147" s="1">
        <v>7.83</v>
      </c>
      <c r="J147" s="6">
        <v>91260.627699999997</v>
      </c>
    </row>
    <row r="148" spans="2:10" ht="24">
      <c r="B148" s="5">
        <v>5</v>
      </c>
      <c r="C148" s="1" t="s">
        <v>53</v>
      </c>
      <c r="D148" s="1">
        <v>1.1299999999999999</v>
      </c>
      <c r="E148" s="6">
        <v>13179.953</v>
      </c>
      <c r="G148" s="5">
        <v>5</v>
      </c>
      <c r="H148" s="1" t="s">
        <v>53</v>
      </c>
      <c r="I148" s="1">
        <v>1.1299999999999999</v>
      </c>
      <c r="J148" s="6">
        <v>13198.6693</v>
      </c>
    </row>
    <row r="149" spans="2:10" ht="24">
      <c r="B149" s="5">
        <v>6</v>
      </c>
      <c r="C149" s="1" t="s">
        <v>54</v>
      </c>
      <c r="D149" s="1">
        <v>5.0599999999999996</v>
      </c>
      <c r="E149" s="6">
        <v>59079.503599999996</v>
      </c>
      <c r="G149" s="5">
        <v>6</v>
      </c>
      <c r="H149" s="1" t="s">
        <v>54</v>
      </c>
      <c r="I149" s="1">
        <v>5.09</v>
      </c>
      <c r="J149" s="6">
        <v>59344.912900000003</v>
      </c>
    </row>
    <row r="150" spans="2:10" ht="24">
      <c r="B150" s="5">
        <v>7</v>
      </c>
      <c r="C150" s="1" t="s">
        <v>55</v>
      </c>
      <c r="D150" s="1">
        <v>1.27</v>
      </c>
      <c r="E150" s="6">
        <v>14851.9354</v>
      </c>
      <c r="G150" s="5">
        <v>7</v>
      </c>
      <c r="H150" s="1" t="s">
        <v>55</v>
      </c>
      <c r="I150" s="1">
        <v>1.29</v>
      </c>
      <c r="J150" s="6">
        <v>14990.2961</v>
      </c>
    </row>
    <row r="151" spans="2:10" ht="24">
      <c r="B151" s="7">
        <v>8</v>
      </c>
      <c r="C151" s="8" t="s">
        <v>56</v>
      </c>
      <c r="D151" s="8">
        <v>1.83</v>
      </c>
      <c r="E151" s="9">
        <v>21333.342400000001</v>
      </c>
      <c r="G151" s="7">
        <v>8</v>
      </c>
      <c r="H151" s="8" t="s">
        <v>56</v>
      </c>
      <c r="I151" s="8">
        <v>1.82</v>
      </c>
      <c r="J151" s="9">
        <v>21259.141599999999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47DB-5D51-4D2A-A967-91D20F9961EE}">
  <dimension ref="A1:Y168"/>
  <sheetViews>
    <sheetView topLeftCell="A154" workbookViewId="0">
      <selection activeCell="H164" sqref="H164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20</v>
      </c>
    </row>
    <row r="2" spans="1:25">
      <c r="A2" t="s">
        <v>27</v>
      </c>
      <c r="B2" t="s">
        <v>57</v>
      </c>
      <c r="C2" t="s">
        <v>24</v>
      </c>
    </row>
    <row r="3" spans="1:25">
      <c r="A3" s="13" t="s">
        <v>58</v>
      </c>
      <c r="B3" s="13" t="s">
        <v>21</v>
      </c>
      <c r="C3" s="13" t="s">
        <v>59</v>
      </c>
    </row>
    <row r="4" spans="1:25">
      <c r="A4" s="13" t="s">
        <v>60</v>
      </c>
      <c r="B4" s="13" t="s">
        <v>61</v>
      </c>
      <c r="C4" s="13" t="s">
        <v>22</v>
      </c>
    </row>
    <row r="5" spans="1:25">
      <c r="A5" s="13" t="s">
        <v>62</v>
      </c>
      <c r="B5" s="13" t="s">
        <v>63</v>
      </c>
      <c r="C5" s="13" t="s">
        <v>59</v>
      </c>
    </row>
    <row r="6" spans="1:25">
      <c r="A6" s="13" t="s">
        <v>64</v>
      </c>
      <c r="B6" s="13" t="s">
        <v>65</v>
      </c>
      <c r="C6" s="13" t="s">
        <v>23</v>
      </c>
    </row>
    <row r="7" spans="1:25">
      <c r="A7" s="13" t="s">
        <v>66</v>
      </c>
      <c r="B7" s="13" t="s">
        <v>67</v>
      </c>
      <c r="C7" s="13" t="s">
        <v>22</v>
      </c>
    </row>
    <row r="8" spans="1:25">
      <c r="A8" s="13" t="s">
        <v>68</v>
      </c>
      <c r="B8" s="13" t="s">
        <v>69</v>
      </c>
      <c r="C8" s="13" t="s">
        <v>22</v>
      </c>
    </row>
    <row r="9" spans="1:25">
      <c r="A9" s="13" t="s">
        <v>70</v>
      </c>
      <c r="B9" s="13" t="s">
        <v>71</v>
      </c>
      <c r="C9" s="13" t="s">
        <v>25</v>
      </c>
    </row>
    <row r="10" spans="1:25">
      <c r="A10" t="s">
        <v>72</v>
      </c>
      <c r="B10" t="s">
        <v>73</v>
      </c>
      <c r="C10" t="s">
        <v>24</v>
      </c>
    </row>
    <row r="11" spans="1:25">
      <c r="A11" s="13" t="s">
        <v>26</v>
      </c>
      <c r="B11" s="13" t="s">
        <v>74</v>
      </c>
      <c r="C11" s="13" t="s">
        <v>75</v>
      </c>
    </row>
    <row r="12" spans="1:25">
      <c r="A12" s="13" t="s">
        <v>26</v>
      </c>
      <c r="B12" s="13" t="s">
        <v>76</v>
      </c>
      <c r="C12" s="13" t="s">
        <v>77</v>
      </c>
    </row>
    <row r="13" spans="1:25">
      <c r="A13" t="s">
        <v>36</v>
      </c>
      <c r="B13">
        <v>4.9377800000000001</v>
      </c>
    </row>
    <row r="15" spans="1:25">
      <c r="B15" s="10">
        <v>0.25</v>
      </c>
      <c r="C15" s="10" t="s">
        <v>9</v>
      </c>
      <c r="D15" s="10" t="s">
        <v>10</v>
      </c>
      <c r="E15" s="10"/>
      <c r="F15" s="10"/>
      <c r="G15" s="10">
        <v>0.25</v>
      </c>
      <c r="H15" s="10" t="s">
        <v>9</v>
      </c>
      <c r="I15" s="10" t="s">
        <v>12</v>
      </c>
      <c r="J15" s="10"/>
    </row>
    <row r="16" spans="1:2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79</v>
      </c>
      <c r="M16" t="s">
        <v>10</v>
      </c>
      <c r="N16" t="s">
        <v>12</v>
      </c>
      <c r="O16" t="s">
        <v>78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5">
        <v>1</v>
      </c>
      <c r="C17" s="1" t="s">
        <v>28</v>
      </c>
      <c r="D17" s="1">
        <v>6.29</v>
      </c>
      <c r="E17" s="6">
        <v>2106.6010000000001</v>
      </c>
      <c r="F17" s="12"/>
      <c r="G17" s="5">
        <v>1</v>
      </c>
      <c r="H17" s="1" t="s">
        <v>28</v>
      </c>
      <c r="I17" s="1">
        <v>7.13</v>
      </c>
      <c r="J17" s="6">
        <v>2172.3798000000002</v>
      </c>
      <c r="L17" s="1" t="s">
        <v>28</v>
      </c>
      <c r="M17">
        <f t="shared" ref="M17:M25" si="0">(E28-E17)</f>
        <v>207.56179999999995</v>
      </c>
      <c r="N17">
        <f t="shared" ref="N17:N25" si="1">(J28-J17)</f>
        <v>257.05719999999974</v>
      </c>
      <c r="O17">
        <f t="shared" ref="O17:O25" si="2">(N17-M17)/J28</f>
        <v>2.0373197576228481E-2</v>
      </c>
      <c r="R17" s="1" t="s">
        <v>28</v>
      </c>
      <c r="S17">
        <f>O17</f>
        <v>2.0373197576228481E-2</v>
      </c>
      <c r="T17">
        <f t="shared" ref="T17:T25" si="3">O39</f>
        <v>-1.0430524826165685E-3</v>
      </c>
      <c r="U17">
        <f>O61</f>
        <v>1.0246058005010357E-2</v>
      </c>
      <c r="V17">
        <f>O83</f>
        <v>9.8783418801124123E-3</v>
      </c>
      <c r="W17">
        <f>O105</f>
        <v>-1.1198197358883048E-2</v>
      </c>
      <c r="X17">
        <f>O127</f>
        <v>-3.5027720165772373E-3</v>
      </c>
      <c r="Y17">
        <f>O149</f>
        <v>2.4823434379251094E-2</v>
      </c>
    </row>
    <row r="18" spans="2:25" ht="24">
      <c r="B18" s="5">
        <v>2</v>
      </c>
      <c r="C18" s="1" t="s">
        <v>29</v>
      </c>
      <c r="D18" s="1">
        <v>0.94</v>
      </c>
      <c r="E18" s="6">
        <v>315.82310000000001</v>
      </c>
      <c r="F18" s="12"/>
      <c r="G18" s="5">
        <v>2</v>
      </c>
      <c r="H18" s="1" t="s">
        <v>29</v>
      </c>
      <c r="I18" s="1">
        <v>1</v>
      </c>
      <c r="J18" s="6">
        <v>304.89929999999998</v>
      </c>
      <c r="L18" s="1" t="s">
        <v>29</v>
      </c>
      <c r="M18">
        <f t="shared" si="0"/>
        <v>84.178699999999992</v>
      </c>
      <c r="N18">
        <f t="shared" si="1"/>
        <v>84.237300000000005</v>
      </c>
      <c r="O18">
        <f t="shared" si="2"/>
        <v>1.5058979289024122E-4</v>
      </c>
      <c r="R18" s="1" t="s">
        <v>29</v>
      </c>
      <c r="S18">
        <f t="shared" ref="S18:S25" si="4">O18</f>
        <v>1.5058979289024122E-4</v>
      </c>
      <c r="T18">
        <f t="shared" si="3"/>
        <v>-6.3330548978727452E-3</v>
      </c>
      <c r="U18">
        <f t="shared" ref="U18:U25" si="5">O62</f>
        <v>-4.3951348755146636E-3</v>
      </c>
      <c r="V18">
        <f t="shared" ref="V18:V25" si="6">O84</f>
        <v>-2.1559472549500828E-3</v>
      </c>
      <c r="W18">
        <f t="shared" ref="W18:W25" si="7">O106</f>
        <v>-1.5151176611450448E-2</v>
      </c>
      <c r="X18">
        <f t="shared" ref="X18:X25" si="8">O128</f>
        <v>-1.8567990757050231E-2</v>
      </c>
      <c r="Y18">
        <f t="shared" ref="Y18:Y25" si="9">O150</f>
        <v>3.3224135116055951E-2</v>
      </c>
    </row>
    <row r="19" spans="2:25" ht="24">
      <c r="B19" s="5">
        <v>3</v>
      </c>
      <c r="C19" s="1" t="s">
        <v>30</v>
      </c>
      <c r="D19" s="1">
        <v>4.18</v>
      </c>
      <c r="E19" s="6">
        <v>1401.5386000000001</v>
      </c>
      <c r="F19" s="12"/>
      <c r="G19" s="5">
        <v>3</v>
      </c>
      <c r="H19" s="1" t="s">
        <v>30</v>
      </c>
      <c r="I19" s="1">
        <v>4.83</v>
      </c>
      <c r="J19" s="6">
        <v>1470.8629000000001</v>
      </c>
      <c r="L19" s="1" t="s">
        <v>30</v>
      </c>
      <c r="M19">
        <f t="shared" si="0"/>
        <v>269.11889999999994</v>
      </c>
      <c r="N19">
        <f t="shared" si="1"/>
        <v>266.48339999999985</v>
      </c>
      <c r="O19">
        <f t="shared" si="2"/>
        <v>-1.5169687240822931E-3</v>
      </c>
      <c r="R19" s="1" t="s">
        <v>30</v>
      </c>
      <c r="S19">
        <f t="shared" si="4"/>
        <v>-1.5169687240822931E-3</v>
      </c>
      <c r="T19">
        <f t="shared" si="3"/>
        <v>6.5382710264566555E-3</v>
      </c>
      <c r="U19">
        <f t="shared" si="5"/>
        <v>9.4886077437236933E-3</v>
      </c>
      <c r="V19">
        <f t="shared" si="6"/>
        <v>1.7156829116368278E-2</v>
      </c>
      <c r="W19">
        <f t="shared" si="7"/>
        <v>1.8913040542918397E-2</v>
      </c>
      <c r="X19">
        <f t="shared" si="8"/>
        <v>1.6971018097786162E-2</v>
      </c>
      <c r="Y19">
        <f t="shared" si="9"/>
        <v>2.4559222713940222E-2</v>
      </c>
    </row>
    <row r="20" spans="2:25" ht="24">
      <c r="B20" s="5">
        <v>4</v>
      </c>
      <c r="C20" s="1" t="s">
        <v>98</v>
      </c>
      <c r="D20" s="1">
        <v>12.85</v>
      </c>
      <c r="E20" s="6">
        <v>4304.8809000000001</v>
      </c>
      <c r="F20" s="12"/>
      <c r="G20" s="5">
        <v>4</v>
      </c>
      <c r="H20" s="1" t="s">
        <v>98</v>
      </c>
      <c r="I20" s="1">
        <v>14.95</v>
      </c>
      <c r="J20" s="6">
        <v>4557.6871000000001</v>
      </c>
      <c r="L20" s="1" t="s">
        <v>98</v>
      </c>
      <c r="M20">
        <f t="shared" si="0"/>
        <v>619.53269999999975</v>
      </c>
      <c r="N20">
        <f t="shared" si="1"/>
        <v>657.1265999999996</v>
      </c>
      <c r="O20">
        <f t="shared" si="2"/>
        <v>7.2090590695502409E-3</v>
      </c>
      <c r="R20" s="1" t="s">
        <v>98</v>
      </c>
      <c r="S20">
        <f t="shared" si="4"/>
        <v>7.2090590695502409E-3</v>
      </c>
      <c r="T20">
        <f t="shared" si="3"/>
        <v>1.6652822042385679E-2</v>
      </c>
      <c r="U20">
        <f t="shared" si="5"/>
        <v>1.7592235028697695E-2</v>
      </c>
      <c r="V20">
        <f t="shared" si="6"/>
        <v>2.1302815297557575E-2</v>
      </c>
      <c r="W20">
        <f t="shared" si="7"/>
        <v>2.357905687648524E-2</v>
      </c>
      <c r="X20">
        <f t="shared" si="8"/>
        <v>2.2739978585869729E-2</v>
      </c>
      <c r="Y20">
        <f t="shared" si="9"/>
        <v>2.6376508498978629E-2</v>
      </c>
    </row>
    <row r="21" spans="2:25" ht="24">
      <c r="B21" s="5">
        <v>5</v>
      </c>
      <c r="C21" s="1" t="s">
        <v>31</v>
      </c>
      <c r="D21" s="1">
        <v>15.66</v>
      </c>
      <c r="E21" s="6">
        <v>5245.7236000000003</v>
      </c>
      <c r="F21" s="12"/>
      <c r="G21" s="5">
        <v>5</v>
      </c>
      <c r="H21" s="1" t="s">
        <v>31</v>
      </c>
      <c r="I21" s="1">
        <v>18.02</v>
      </c>
      <c r="J21" s="6">
        <v>5492.8329000000003</v>
      </c>
      <c r="L21" s="1" t="s">
        <v>31</v>
      </c>
      <c r="M21">
        <f t="shared" si="0"/>
        <v>432.77679999999964</v>
      </c>
      <c r="N21">
        <f t="shared" si="1"/>
        <v>503.5051999999996</v>
      </c>
      <c r="O21">
        <f t="shared" si="2"/>
        <v>1.179526551379749E-2</v>
      </c>
      <c r="R21" s="1" t="s">
        <v>31</v>
      </c>
      <c r="S21">
        <f t="shared" si="4"/>
        <v>1.179526551379749E-2</v>
      </c>
      <c r="T21">
        <f t="shared" si="3"/>
        <v>1.3120426774912021E-2</v>
      </c>
      <c r="U21">
        <f t="shared" si="5"/>
        <v>1.3964043639964768E-2</v>
      </c>
      <c r="V21">
        <f t="shared" si="6"/>
        <v>1.6998099747171969E-2</v>
      </c>
      <c r="W21">
        <f t="shared" si="7"/>
        <v>1.6094461408327813E-2</v>
      </c>
      <c r="X21">
        <f t="shared" si="8"/>
        <v>1.6651215325707847E-2</v>
      </c>
      <c r="Y21">
        <f t="shared" si="9"/>
        <v>2.1404108917657819E-2</v>
      </c>
    </row>
    <row r="22" spans="2:25" ht="24">
      <c r="B22" s="5">
        <v>6</v>
      </c>
      <c r="C22" s="1" t="s">
        <v>32</v>
      </c>
      <c r="D22" s="1">
        <v>10.95</v>
      </c>
      <c r="E22" s="6">
        <v>3669.4158000000002</v>
      </c>
      <c r="F22" s="12"/>
      <c r="G22" s="5">
        <v>6</v>
      </c>
      <c r="H22" s="1" t="s">
        <v>32</v>
      </c>
      <c r="I22" s="1">
        <v>12.3</v>
      </c>
      <c r="J22" s="6">
        <v>3748.3189000000002</v>
      </c>
      <c r="L22" s="1" t="s">
        <v>32</v>
      </c>
      <c r="M22">
        <f t="shared" si="0"/>
        <v>343.4973</v>
      </c>
      <c r="N22">
        <f t="shared" si="1"/>
        <v>404.58289999999943</v>
      </c>
      <c r="O22">
        <f t="shared" si="2"/>
        <v>1.4709136633088564E-2</v>
      </c>
      <c r="R22" s="1" t="s">
        <v>32</v>
      </c>
      <c r="S22">
        <f t="shared" si="4"/>
        <v>1.4709136633088564E-2</v>
      </c>
      <c r="T22">
        <f t="shared" si="3"/>
        <v>9.8692971400358188E-3</v>
      </c>
      <c r="U22">
        <f t="shared" si="5"/>
        <v>6.1186093082068356E-3</v>
      </c>
      <c r="V22">
        <f t="shared" si="6"/>
        <v>7.7281579904534782E-3</v>
      </c>
      <c r="W22">
        <f t="shared" si="7"/>
        <v>3.8813684963619225E-3</v>
      </c>
      <c r="X22">
        <f t="shared" si="8"/>
        <v>5.6441951623423083E-3</v>
      </c>
      <c r="Y22">
        <f t="shared" si="9"/>
        <v>1.4361529234401541E-2</v>
      </c>
    </row>
    <row r="23" spans="2:25" ht="24">
      <c r="B23" s="5">
        <v>7</v>
      </c>
      <c r="C23" s="1" t="s">
        <v>33</v>
      </c>
      <c r="D23" s="1">
        <v>6.95</v>
      </c>
      <c r="E23" s="6">
        <v>2328.1073000000001</v>
      </c>
      <c r="F23" s="12"/>
      <c r="G23" s="5">
        <v>7</v>
      </c>
      <c r="H23" s="1" t="s">
        <v>33</v>
      </c>
      <c r="I23" s="1">
        <v>7.8</v>
      </c>
      <c r="J23" s="6">
        <v>2377.6988000000001</v>
      </c>
      <c r="L23" s="1" t="s">
        <v>33</v>
      </c>
      <c r="M23">
        <f t="shared" si="0"/>
        <v>284.26069999999982</v>
      </c>
      <c r="N23">
        <f t="shared" si="1"/>
        <v>324.00689999999986</v>
      </c>
      <c r="O23">
        <f t="shared" si="2"/>
        <v>1.4711520947673924E-2</v>
      </c>
      <c r="R23" s="1" t="s">
        <v>33</v>
      </c>
      <c r="S23">
        <f t="shared" si="4"/>
        <v>1.4711520947673924E-2</v>
      </c>
      <c r="T23">
        <f t="shared" si="3"/>
        <v>1.0246241816320834E-2</v>
      </c>
      <c r="U23">
        <f t="shared" si="5"/>
        <v>8.3017009059256786E-3</v>
      </c>
      <c r="V23">
        <f t="shared" si="6"/>
        <v>8.1177469385505623E-3</v>
      </c>
      <c r="W23">
        <f t="shared" si="7"/>
        <v>5.1616437598829799E-3</v>
      </c>
      <c r="X23">
        <f t="shared" si="8"/>
        <v>7.5517197525852607E-3</v>
      </c>
      <c r="Y23">
        <f t="shared" si="9"/>
        <v>1.5330725021056646E-2</v>
      </c>
    </row>
    <row r="24" spans="2:25" ht="24">
      <c r="B24" s="5">
        <v>8</v>
      </c>
      <c r="C24" s="1" t="s">
        <v>34</v>
      </c>
      <c r="D24" s="1">
        <v>14.9</v>
      </c>
      <c r="E24" s="6">
        <v>4992.0424999999996</v>
      </c>
      <c r="F24" s="12"/>
      <c r="G24" s="5">
        <v>8</v>
      </c>
      <c r="H24" s="1" t="s">
        <v>34</v>
      </c>
      <c r="I24" s="1">
        <v>17.12</v>
      </c>
      <c r="J24" s="6">
        <v>5219.3537999999999</v>
      </c>
      <c r="L24" s="1" t="s">
        <v>34</v>
      </c>
      <c r="M24">
        <f t="shared" si="0"/>
        <v>1010.8762000000006</v>
      </c>
      <c r="N24">
        <f t="shared" si="1"/>
        <v>1142.0792000000001</v>
      </c>
      <c r="O24">
        <f t="shared" si="2"/>
        <v>2.0624755459972544E-2</v>
      </c>
      <c r="R24" s="1" t="s">
        <v>34</v>
      </c>
      <c r="S24">
        <f t="shared" si="4"/>
        <v>2.0624755459972544E-2</v>
      </c>
      <c r="T24">
        <f t="shared" si="3"/>
        <v>2.0103302898914328E-2</v>
      </c>
      <c r="U24">
        <f t="shared" si="5"/>
        <v>1.9203505527474764E-2</v>
      </c>
      <c r="V24">
        <f t="shared" si="6"/>
        <v>2.1736066238807569E-2</v>
      </c>
      <c r="W24">
        <f t="shared" si="7"/>
        <v>1.8036986287316627E-2</v>
      </c>
      <c r="X24">
        <f t="shared" si="8"/>
        <v>2.0846500675461174E-2</v>
      </c>
      <c r="Y24">
        <f t="shared" si="9"/>
        <v>2.6660125464510385E-2</v>
      </c>
    </row>
    <row r="25" spans="2:25" ht="24">
      <c r="B25" s="7">
        <v>9</v>
      </c>
      <c r="C25" s="8" t="s">
        <v>35</v>
      </c>
      <c r="D25" s="8">
        <v>4.2699999999999996</v>
      </c>
      <c r="E25" s="9">
        <v>1429.0826999999999</v>
      </c>
      <c r="F25" s="12"/>
      <c r="G25" s="7">
        <v>9</v>
      </c>
      <c r="H25" s="8" t="s">
        <v>35</v>
      </c>
      <c r="I25" s="8">
        <v>4.8499999999999996</v>
      </c>
      <c r="J25" s="9">
        <v>1479.4203</v>
      </c>
      <c r="L25" s="8" t="s">
        <v>35</v>
      </c>
      <c r="M25">
        <f t="shared" si="0"/>
        <v>277.88110000000006</v>
      </c>
      <c r="N25">
        <f t="shared" si="1"/>
        <v>386.73119999999994</v>
      </c>
      <c r="O25">
        <f t="shared" si="2"/>
        <v>5.8328651237587029E-2</v>
      </c>
      <c r="R25" s="8" t="s">
        <v>35</v>
      </c>
      <c r="S25">
        <f t="shared" si="4"/>
        <v>5.8328651237587029E-2</v>
      </c>
      <c r="T25">
        <f t="shared" si="3"/>
        <v>4.3818141671105842E-2</v>
      </c>
      <c r="U25">
        <f t="shared" si="5"/>
        <v>4.2247934358500501E-2</v>
      </c>
      <c r="V25">
        <f t="shared" si="6"/>
        <v>4.079773077655844E-2</v>
      </c>
      <c r="W25">
        <f t="shared" si="7"/>
        <v>2.3949259235872759E-2</v>
      </c>
      <c r="X25">
        <f t="shared" si="8"/>
        <v>3.1572314765050263E-2</v>
      </c>
      <c r="Y25">
        <f t="shared" si="9"/>
        <v>4.6771230590483305E-2</v>
      </c>
    </row>
    <row r="26" spans="2:25">
      <c r="B26" s="10">
        <v>0.25</v>
      </c>
      <c r="C26" s="10" t="s">
        <v>11</v>
      </c>
      <c r="D26" s="10" t="s">
        <v>10</v>
      </c>
      <c r="E26" s="10"/>
      <c r="F26" s="10"/>
      <c r="G26" s="10">
        <v>0.25</v>
      </c>
      <c r="H26" s="10" t="s">
        <v>11</v>
      </c>
      <c r="I26" s="10" t="s">
        <v>12</v>
      </c>
      <c r="J26" s="10"/>
    </row>
    <row r="27" spans="2:25">
      <c r="B27" s="2"/>
      <c r="C27" s="3" t="s">
        <v>0</v>
      </c>
      <c r="D27" s="3" t="s">
        <v>1</v>
      </c>
      <c r="E27" s="4" t="s">
        <v>2</v>
      </c>
      <c r="F27" s="10"/>
      <c r="G27" s="2"/>
      <c r="H27" s="3" t="s">
        <v>0</v>
      </c>
      <c r="I27" s="3" t="s">
        <v>1</v>
      </c>
      <c r="J27" s="4" t="s">
        <v>2</v>
      </c>
    </row>
    <row r="28" spans="2:25" ht="24">
      <c r="B28" s="5">
        <v>1</v>
      </c>
      <c r="C28" s="1" t="s">
        <v>28</v>
      </c>
      <c r="D28" s="1">
        <v>5.29</v>
      </c>
      <c r="E28" s="6">
        <v>2314.1628000000001</v>
      </c>
      <c r="F28" s="10"/>
      <c r="G28" s="5">
        <v>1</v>
      </c>
      <c r="H28" s="1" t="s">
        <v>28</v>
      </c>
      <c r="I28" s="1">
        <v>5.28</v>
      </c>
      <c r="J28" s="6">
        <v>2429.4369999999999</v>
      </c>
    </row>
    <row r="29" spans="2:25" ht="24">
      <c r="B29" s="5">
        <v>2</v>
      </c>
      <c r="C29" s="1" t="s">
        <v>29</v>
      </c>
      <c r="D29" s="1">
        <v>0.91</v>
      </c>
      <c r="E29" s="6">
        <v>400.0018</v>
      </c>
      <c r="F29" s="10"/>
      <c r="G29" s="5">
        <v>2</v>
      </c>
      <c r="H29" s="1" t="s">
        <v>29</v>
      </c>
      <c r="I29" s="1">
        <v>0.85</v>
      </c>
      <c r="J29" s="6">
        <v>389.13659999999999</v>
      </c>
    </row>
    <row r="30" spans="2:25" ht="24">
      <c r="B30" s="5">
        <v>3</v>
      </c>
      <c r="C30" s="1" t="s">
        <v>30</v>
      </c>
      <c r="D30" s="1">
        <v>3.82</v>
      </c>
      <c r="E30" s="6">
        <v>1670.6575</v>
      </c>
      <c r="F30" s="10"/>
      <c r="G30" s="5">
        <v>3</v>
      </c>
      <c r="H30" s="1" t="s">
        <v>30</v>
      </c>
      <c r="I30" s="1">
        <v>3.77</v>
      </c>
      <c r="J30" s="6">
        <v>1737.3462999999999</v>
      </c>
    </row>
    <row r="31" spans="2:25" ht="24">
      <c r="B31" s="5">
        <v>4</v>
      </c>
      <c r="C31" s="1" t="s">
        <v>98</v>
      </c>
      <c r="D31" s="1">
        <v>11.25</v>
      </c>
      <c r="E31" s="6">
        <v>4924.4135999999999</v>
      </c>
      <c r="F31" s="10"/>
      <c r="G31" s="5">
        <v>4</v>
      </c>
      <c r="H31" s="1" t="s">
        <v>98</v>
      </c>
      <c r="I31" s="1">
        <v>11.33</v>
      </c>
      <c r="J31" s="6">
        <v>5214.8136999999997</v>
      </c>
    </row>
    <row r="32" spans="2:25" ht="24">
      <c r="B32" s="5">
        <v>5</v>
      </c>
      <c r="C32" s="1" t="s">
        <v>31</v>
      </c>
      <c r="D32" s="1">
        <v>12.97</v>
      </c>
      <c r="E32" s="6">
        <v>5678.5003999999999</v>
      </c>
      <c r="F32" s="10"/>
      <c r="G32" s="5">
        <v>5</v>
      </c>
      <c r="H32" s="1" t="s">
        <v>31</v>
      </c>
      <c r="I32" s="1">
        <v>13.02</v>
      </c>
      <c r="J32" s="6">
        <v>5996.3380999999999</v>
      </c>
    </row>
    <row r="33" spans="2:15" ht="24">
      <c r="B33" s="5">
        <v>6</v>
      </c>
      <c r="C33" s="1" t="s">
        <v>32</v>
      </c>
      <c r="D33" s="1">
        <v>9.17</v>
      </c>
      <c r="E33" s="6">
        <v>4012.9131000000002</v>
      </c>
      <c r="F33" s="10"/>
      <c r="G33" s="5">
        <v>6</v>
      </c>
      <c r="H33" s="1" t="s">
        <v>32</v>
      </c>
      <c r="I33" s="1">
        <v>9.02</v>
      </c>
      <c r="J33" s="6">
        <v>4152.9017999999996</v>
      </c>
    </row>
    <row r="34" spans="2:15" ht="24">
      <c r="B34" s="5">
        <v>7</v>
      </c>
      <c r="C34" s="1" t="s">
        <v>33</v>
      </c>
      <c r="D34" s="1">
        <v>5.97</v>
      </c>
      <c r="E34" s="6">
        <v>2612.3679999999999</v>
      </c>
      <c r="F34" s="10"/>
      <c r="G34" s="5">
        <v>7</v>
      </c>
      <c r="H34" s="1" t="s">
        <v>33</v>
      </c>
      <c r="I34" s="1">
        <v>5.87</v>
      </c>
      <c r="J34" s="6">
        <v>2701.7057</v>
      </c>
    </row>
    <row r="35" spans="2:15" ht="24">
      <c r="B35" s="5">
        <v>8</v>
      </c>
      <c r="C35" s="1" t="s">
        <v>34</v>
      </c>
      <c r="D35" s="1">
        <v>13.72</v>
      </c>
      <c r="E35" s="6">
        <v>6002.9187000000002</v>
      </c>
      <c r="F35" s="10"/>
      <c r="G35" s="5">
        <v>8</v>
      </c>
      <c r="H35" s="1" t="s">
        <v>34</v>
      </c>
      <c r="I35" s="1">
        <v>13.82</v>
      </c>
      <c r="J35" s="6">
        <v>6361.433</v>
      </c>
    </row>
    <row r="36" spans="2:15" ht="24">
      <c r="B36" s="7">
        <v>9</v>
      </c>
      <c r="C36" s="8" t="s">
        <v>35</v>
      </c>
      <c r="D36" s="8">
        <v>3.9</v>
      </c>
      <c r="E36" s="9">
        <v>1706.9638</v>
      </c>
      <c r="F36" s="10"/>
      <c r="G36" s="7">
        <v>9</v>
      </c>
      <c r="H36" s="8" t="s">
        <v>35</v>
      </c>
      <c r="I36" s="8">
        <v>4.05</v>
      </c>
      <c r="J36" s="9">
        <v>1866.1514999999999</v>
      </c>
    </row>
    <row r="37" spans="2:15">
      <c r="B37" s="10">
        <v>0.5</v>
      </c>
      <c r="C37" s="10" t="s">
        <v>9</v>
      </c>
      <c r="D37" s="10" t="s">
        <v>10</v>
      </c>
      <c r="E37" s="10"/>
      <c r="F37" s="10"/>
      <c r="G37" s="10">
        <v>0.5</v>
      </c>
      <c r="H37" s="10" t="s">
        <v>9</v>
      </c>
      <c r="I37" s="10" t="s">
        <v>12</v>
      </c>
      <c r="J37" s="10"/>
    </row>
    <row r="38" spans="2:15">
      <c r="B38" s="2"/>
      <c r="C38" s="3" t="s">
        <v>0</v>
      </c>
      <c r="D38" s="3" t="s">
        <v>1</v>
      </c>
      <c r="E38" s="4" t="s">
        <v>2</v>
      </c>
      <c r="F38" s="10"/>
      <c r="G38" s="2"/>
      <c r="H38" s="3" t="s">
        <v>0</v>
      </c>
      <c r="I38" s="3" t="s">
        <v>1</v>
      </c>
      <c r="J38" s="4" t="s">
        <v>2</v>
      </c>
      <c r="L38" s="14" t="s">
        <v>79</v>
      </c>
      <c r="M38" t="s">
        <v>10</v>
      </c>
      <c r="N38" t="s">
        <v>12</v>
      </c>
      <c r="O38" t="s">
        <v>78</v>
      </c>
    </row>
    <row r="39" spans="2:15" ht="24">
      <c r="B39" s="5">
        <v>1</v>
      </c>
      <c r="C39" s="1" t="s">
        <v>28</v>
      </c>
      <c r="D39" s="1">
        <v>6.17</v>
      </c>
      <c r="E39" s="6">
        <v>1917.2951</v>
      </c>
      <c r="F39" s="10"/>
      <c r="G39" s="5">
        <v>1</v>
      </c>
      <c r="H39" s="1" t="s">
        <v>28</v>
      </c>
      <c r="I39" s="1">
        <v>7.55</v>
      </c>
      <c r="J39" s="6">
        <v>2058.0756000000001</v>
      </c>
      <c r="L39" s="1" t="s">
        <v>28</v>
      </c>
      <c r="M39">
        <f t="shared" ref="M39:M47" si="10">(E50-E39)</f>
        <v>422.14049999999975</v>
      </c>
      <c r="N39">
        <f t="shared" ref="N39:N47" si="11">(J50-J39)</f>
        <v>419.55619999999999</v>
      </c>
      <c r="O39">
        <f t="shared" ref="O39:O47" si="12">(N39-M39)/J50</f>
        <v>-1.0430524826165685E-3</v>
      </c>
    </row>
    <row r="40" spans="2:15" ht="24">
      <c r="B40" s="5">
        <v>2</v>
      </c>
      <c r="C40" s="1" t="s">
        <v>29</v>
      </c>
      <c r="D40" s="1">
        <v>0.85</v>
      </c>
      <c r="E40" s="6">
        <v>264.67180000000002</v>
      </c>
      <c r="F40" s="10"/>
      <c r="G40" s="5">
        <v>2</v>
      </c>
      <c r="H40" s="1" t="s">
        <v>29</v>
      </c>
      <c r="I40" s="1">
        <v>0.97</v>
      </c>
      <c r="J40" s="6">
        <v>264.16570000000002</v>
      </c>
      <c r="L40" s="1" t="s">
        <v>29</v>
      </c>
      <c r="M40">
        <f t="shared" si="10"/>
        <v>139.06319999999999</v>
      </c>
      <c r="N40">
        <f t="shared" si="11"/>
        <v>136.5256</v>
      </c>
      <c r="O40">
        <f t="shared" si="12"/>
        <v>-6.3330548978727452E-3</v>
      </c>
    </row>
    <row r="41" spans="2:15" ht="24">
      <c r="B41" s="5">
        <v>3</v>
      </c>
      <c r="C41" s="1" t="s">
        <v>30</v>
      </c>
      <c r="D41" s="1">
        <v>4.05</v>
      </c>
      <c r="E41" s="6">
        <v>1259.3323</v>
      </c>
      <c r="F41" s="10"/>
      <c r="G41" s="5">
        <v>3</v>
      </c>
      <c r="H41" s="1" t="s">
        <v>30</v>
      </c>
      <c r="I41" s="1">
        <v>4.83</v>
      </c>
      <c r="J41" s="6">
        <v>1317.0382999999999</v>
      </c>
      <c r="L41" s="1" t="s">
        <v>30</v>
      </c>
      <c r="M41">
        <f t="shared" si="10"/>
        <v>453.7512999999999</v>
      </c>
      <c r="N41">
        <f t="shared" si="11"/>
        <v>465.4054000000001</v>
      </c>
      <c r="O41">
        <f t="shared" si="12"/>
        <v>6.5382710264566555E-3</v>
      </c>
    </row>
    <row r="42" spans="2:15" ht="24">
      <c r="B42" s="5">
        <v>4</v>
      </c>
      <c r="C42" s="1" t="s">
        <v>98</v>
      </c>
      <c r="D42" s="1">
        <v>12.69</v>
      </c>
      <c r="E42" s="6">
        <v>3942.9276</v>
      </c>
      <c r="F42" s="10"/>
      <c r="G42" s="5">
        <v>4</v>
      </c>
      <c r="H42" s="1" t="s">
        <v>98</v>
      </c>
      <c r="I42" s="1">
        <v>15.26</v>
      </c>
      <c r="J42" s="6">
        <v>4161.7412999999997</v>
      </c>
      <c r="L42" s="1" t="s">
        <v>98</v>
      </c>
      <c r="M42">
        <f t="shared" si="10"/>
        <v>1063.8603000000003</v>
      </c>
      <c r="N42">
        <f t="shared" si="11"/>
        <v>1152.3550000000005</v>
      </c>
      <c r="O42">
        <f t="shared" si="12"/>
        <v>1.6652822042385679E-2</v>
      </c>
    </row>
    <row r="43" spans="2:15" ht="24">
      <c r="B43" s="5">
        <v>5</v>
      </c>
      <c r="C43" s="1" t="s">
        <v>31</v>
      </c>
      <c r="D43" s="1">
        <v>15.92</v>
      </c>
      <c r="E43" s="6">
        <v>4946.5819000000001</v>
      </c>
      <c r="F43" s="10"/>
      <c r="G43" s="5">
        <v>5</v>
      </c>
      <c r="H43" s="1" t="s">
        <v>31</v>
      </c>
      <c r="I43" s="1">
        <v>19.07</v>
      </c>
      <c r="J43" s="6">
        <v>5200.8114999999998</v>
      </c>
      <c r="L43" s="1" t="s">
        <v>31</v>
      </c>
      <c r="M43">
        <f t="shared" si="10"/>
        <v>824.33609999999953</v>
      </c>
      <c r="N43">
        <f t="shared" si="11"/>
        <v>904.43960000000061</v>
      </c>
      <c r="O43">
        <f t="shared" si="12"/>
        <v>1.3120426774912021E-2</v>
      </c>
    </row>
    <row r="44" spans="2:15" ht="24">
      <c r="B44" s="5">
        <v>6</v>
      </c>
      <c r="C44" s="1" t="s">
        <v>32</v>
      </c>
      <c r="D44" s="1">
        <v>11.2</v>
      </c>
      <c r="E44" s="6">
        <v>3478.6491999999998</v>
      </c>
      <c r="F44" s="10"/>
      <c r="G44" s="5">
        <v>6</v>
      </c>
      <c r="H44" s="1" t="s">
        <v>32</v>
      </c>
      <c r="I44" s="1">
        <v>13.16</v>
      </c>
      <c r="J44" s="6">
        <v>3589.3420000000001</v>
      </c>
      <c r="L44" s="1" t="s">
        <v>32</v>
      </c>
      <c r="M44">
        <f t="shared" si="10"/>
        <v>629.84820000000036</v>
      </c>
      <c r="N44">
        <f t="shared" si="11"/>
        <v>671.9037000000003</v>
      </c>
      <c r="O44">
        <f t="shared" si="12"/>
        <v>9.8692971400358188E-3</v>
      </c>
    </row>
    <row r="45" spans="2:15" ht="24">
      <c r="B45" s="5">
        <v>7</v>
      </c>
      <c r="C45" s="1" t="s">
        <v>33</v>
      </c>
      <c r="D45" s="1">
        <v>7</v>
      </c>
      <c r="E45" s="6">
        <v>2175.8353999999999</v>
      </c>
      <c r="F45" s="10"/>
      <c r="G45" s="5">
        <v>7</v>
      </c>
      <c r="H45" s="1" t="s">
        <v>33</v>
      </c>
      <c r="I45" s="1">
        <v>8.24</v>
      </c>
      <c r="J45" s="6">
        <v>2247.6943999999999</v>
      </c>
      <c r="L45" s="1" t="s">
        <v>33</v>
      </c>
      <c r="M45">
        <f t="shared" si="10"/>
        <v>508.00829999999996</v>
      </c>
      <c r="N45">
        <f t="shared" si="11"/>
        <v>536.53620000000001</v>
      </c>
      <c r="O45">
        <f t="shared" si="12"/>
        <v>1.0246241816320834E-2</v>
      </c>
    </row>
    <row r="46" spans="2:15" ht="24">
      <c r="B46" s="5">
        <v>8</v>
      </c>
      <c r="C46" s="1" t="s">
        <v>34</v>
      </c>
      <c r="D46" s="1">
        <v>14.21</v>
      </c>
      <c r="E46" s="6">
        <v>4414.9654</v>
      </c>
      <c r="F46" s="10"/>
      <c r="G46" s="5">
        <v>8</v>
      </c>
      <c r="H46" s="1" t="s">
        <v>34</v>
      </c>
      <c r="I46" s="1">
        <v>17.12</v>
      </c>
      <c r="J46" s="6">
        <v>4668.5518000000002</v>
      </c>
      <c r="L46" s="1" t="s">
        <v>34</v>
      </c>
      <c r="M46">
        <f t="shared" si="10"/>
        <v>1696.5571</v>
      </c>
      <c r="N46">
        <f t="shared" si="11"/>
        <v>1827.1419999999998</v>
      </c>
      <c r="O46">
        <f t="shared" si="12"/>
        <v>2.0103302898914328E-2</v>
      </c>
    </row>
    <row r="47" spans="2:15" ht="24">
      <c r="B47" s="7">
        <v>9</v>
      </c>
      <c r="C47" s="8" t="s">
        <v>35</v>
      </c>
      <c r="D47" s="8">
        <v>3.9</v>
      </c>
      <c r="E47" s="9">
        <v>1210.3829000000001</v>
      </c>
      <c r="F47" s="10"/>
      <c r="G47" s="7">
        <v>9</v>
      </c>
      <c r="H47" s="8" t="s">
        <v>35</v>
      </c>
      <c r="I47" s="8">
        <v>4.8</v>
      </c>
      <c r="J47" s="9">
        <v>1307.8561</v>
      </c>
      <c r="L47" s="8" t="s">
        <v>35</v>
      </c>
      <c r="M47">
        <f t="shared" si="10"/>
        <v>534.71159999999986</v>
      </c>
      <c r="N47">
        <f t="shared" si="11"/>
        <v>619.14940000000001</v>
      </c>
      <c r="O47">
        <f t="shared" si="12"/>
        <v>4.3818141671105842E-2</v>
      </c>
    </row>
    <row r="48" spans="2:15">
      <c r="B48" s="10">
        <v>0.5</v>
      </c>
      <c r="C48" s="10" t="s">
        <v>11</v>
      </c>
      <c r="D48" s="10" t="s">
        <v>10</v>
      </c>
      <c r="E48" s="10"/>
      <c r="F48" s="10"/>
      <c r="G48" s="10">
        <v>0.5</v>
      </c>
      <c r="H48" s="10" t="s">
        <v>11</v>
      </c>
      <c r="I48" s="10" t="s">
        <v>12</v>
      </c>
      <c r="J48" s="10"/>
    </row>
    <row r="49" spans="2:15">
      <c r="B49" s="2"/>
      <c r="C49" s="3" t="s">
        <v>0</v>
      </c>
      <c r="D49" s="3" t="s">
        <v>1</v>
      </c>
      <c r="E49" s="4" t="s">
        <v>2</v>
      </c>
      <c r="F49" s="10"/>
      <c r="G49" s="2"/>
      <c r="H49" s="3" t="s">
        <v>0</v>
      </c>
      <c r="I49" s="3" t="s">
        <v>1</v>
      </c>
      <c r="J49" s="4" t="s">
        <v>2</v>
      </c>
    </row>
    <row r="50" spans="2:15" ht="24">
      <c r="B50" s="5">
        <v>1</v>
      </c>
      <c r="C50" s="1" t="s">
        <v>28</v>
      </c>
      <c r="D50" s="1">
        <v>5.25</v>
      </c>
      <c r="E50" s="6">
        <v>2339.4355999999998</v>
      </c>
      <c r="F50" s="10"/>
      <c r="G50" s="5">
        <v>1</v>
      </c>
      <c r="H50" s="1" t="s">
        <v>28</v>
      </c>
      <c r="I50" s="1">
        <v>5.26</v>
      </c>
      <c r="J50" s="6">
        <v>2477.6318000000001</v>
      </c>
    </row>
    <row r="51" spans="2:15" ht="24">
      <c r="B51" s="5">
        <v>2</v>
      </c>
      <c r="C51" s="1" t="s">
        <v>29</v>
      </c>
      <c r="D51" s="1">
        <v>0.91</v>
      </c>
      <c r="E51" s="6">
        <v>403.73500000000001</v>
      </c>
      <c r="F51" s="10"/>
      <c r="G51" s="5">
        <v>2</v>
      </c>
      <c r="H51" s="1" t="s">
        <v>29</v>
      </c>
      <c r="I51" s="1">
        <v>0.85</v>
      </c>
      <c r="J51" s="6">
        <v>400.69130000000001</v>
      </c>
    </row>
    <row r="52" spans="2:15" ht="24">
      <c r="B52" s="5">
        <v>3</v>
      </c>
      <c r="C52" s="1" t="s">
        <v>30</v>
      </c>
      <c r="D52" s="1">
        <v>3.84</v>
      </c>
      <c r="E52" s="6">
        <v>1713.0835999999999</v>
      </c>
      <c r="F52" s="10"/>
      <c r="G52" s="5">
        <v>3</v>
      </c>
      <c r="H52" s="1" t="s">
        <v>30</v>
      </c>
      <c r="I52" s="1">
        <v>3.79</v>
      </c>
      <c r="J52" s="6">
        <v>1782.4437</v>
      </c>
    </row>
    <row r="53" spans="2:15" ht="24">
      <c r="B53" s="5">
        <v>4</v>
      </c>
      <c r="C53" s="1" t="s">
        <v>98</v>
      </c>
      <c r="D53" s="1">
        <v>11.23</v>
      </c>
      <c r="E53" s="6">
        <v>5006.7879000000003</v>
      </c>
      <c r="F53" s="10"/>
      <c r="G53" s="5">
        <v>4</v>
      </c>
      <c r="H53" s="1" t="s">
        <v>98</v>
      </c>
      <c r="I53" s="1">
        <v>11.29</v>
      </c>
      <c r="J53" s="6">
        <v>5314.0963000000002</v>
      </c>
    </row>
    <row r="54" spans="2:15" ht="24">
      <c r="B54" s="5">
        <v>5</v>
      </c>
      <c r="C54" s="1" t="s">
        <v>31</v>
      </c>
      <c r="D54" s="1">
        <v>12.94</v>
      </c>
      <c r="E54" s="6">
        <v>5770.9179999999997</v>
      </c>
      <c r="F54" s="10"/>
      <c r="G54" s="5">
        <v>5</v>
      </c>
      <c r="H54" s="1" t="s">
        <v>31</v>
      </c>
      <c r="I54" s="1">
        <v>12.97</v>
      </c>
      <c r="J54" s="6">
        <v>6105.2511000000004</v>
      </c>
    </row>
    <row r="55" spans="2:15" ht="24">
      <c r="B55" s="5">
        <v>6</v>
      </c>
      <c r="C55" s="1" t="s">
        <v>32</v>
      </c>
      <c r="D55" s="1">
        <v>9.2100000000000009</v>
      </c>
      <c r="E55" s="6">
        <v>4108.4974000000002</v>
      </c>
      <c r="F55" s="10"/>
      <c r="G55" s="5">
        <v>6</v>
      </c>
      <c r="H55" s="1" t="s">
        <v>32</v>
      </c>
      <c r="I55" s="1">
        <v>9.0500000000000007</v>
      </c>
      <c r="J55" s="6">
        <v>4261.2457000000004</v>
      </c>
    </row>
    <row r="56" spans="2:15" ht="24">
      <c r="B56" s="5">
        <v>7</v>
      </c>
      <c r="C56" s="1" t="s">
        <v>33</v>
      </c>
      <c r="D56" s="1">
        <v>6.02</v>
      </c>
      <c r="E56" s="6">
        <v>2683.8436999999999</v>
      </c>
      <c r="F56" s="10"/>
      <c r="G56" s="5">
        <v>7</v>
      </c>
      <c r="H56" s="1" t="s">
        <v>33</v>
      </c>
      <c r="I56" s="1">
        <v>5.91</v>
      </c>
      <c r="J56" s="6">
        <v>2784.2305999999999</v>
      </c>
    </row>
    <row r="57" spans="2:15" ht="24">
      <c r="B57" s="5">
        <v>8</v>
      </c>
      <c r="C57" s="1" t="s">
        <v>34</v>
      </c>
      <c r="D57" s="1">
        <v>13.7</v>
      </c>
      <c r="E57" s="6">
        <v>6111.5225</v>
      </c>
      <c r="F57" s="10"/>
      <c r="G57" s="5">
        <v>8</v>
      </c>
      <c r="H57" s="1" t="s">
        <v>34</v>
      </c>
      <c r="I57" s="1">
        <v>13.8</v>
      </c>
      <c r="J57" s="6">
        <v>6495.6938</v>
      </c>
    </row>
    <row r="58" spans="2:15" ht="24">
      <c r="B58" s="7">
        <v>9</v>
      </c>
      <c r="C58" s="8" t="s">
        <v>35</v>
      </c>
      <c r="D58" s="8">
        <v>3.91</v>
      </c>
      <c r="E58" s="9">
        <v>1745.0944999999999</v>
      </c>
      <c r="F58" s="10"/>
      <c r="G58" s="7">
        <v>9</v>
      </c>
      <c r="H58" s="8" t="s">
        <v>35</v>
      </c>
      <c r="I58" s="8">
        <v>4.09</v>
      </c>
      <c r="J58" s="9">
        <v>1927.0055</v>
      </c>
    </row>
    <row r="59" spans="2:15">
      <c r="B59" s="10">
        <v>0.75</v>
      </c>
      <c r="C59" s="10" t="s">
        <v>9</v>
      </c>
      <c r="D59" s="10" t="s">
        <v>10</v>
      </c>
      <c r="E59" s="10"/>
      <c r="F59" s="10"/>
      <c r="G59" s="10">
        <v>0.75</v>
      </c>
      <c r="H59" s="10" t="s">
        <v>9</v>
      </c>
      <c r="I59" s="10" t="s">
        <v>12</v>
      </c>
      <c r="J59" s="10"/>
    </row>
    <row r="60" spans="2:15">
      <c r="B60" s="2"/>
      <c r="C60" s="3" t="s">
        <v>0</v>
      </c>
      <c r="D60" s="3" t="s">
        <v>1</v>
      </c>
      <c r="E60" s="4" t="s">
        <v>2</v>
      </c>
      <c r="F60" s="10"/>
      <c r="G60" s="2"/>
      <c r="H60" s="3" t="s">
        <v>0</v>
      </c>
      <c r="I60" s="3" t="s">
        <v>1</v>
      </c>
      <c r="J60" s="4" t="s">
        <v>2</v>
      </c>
      <c r="L60" s="14" t="s">
        <v>79</v>
      </c>
      <c r="M60" t="s">
        <v>10</v>
      </c>
      <c r="N60" t="s">
        <v>12</v>
      </c>
      <c r="O60" t="s">
        <v>78</v>
      </c>
    </row>
    <row r="61" spans="2:15" ht="24">
      <c r="B61" s="5">
        <v>1</v>
      </c>
      <c r="C61" s="1" t="s">
        <v>28</v>
      </c>
      <c r="D61" s="1">
        <v>7.68</v>
      </c>
      <c r="E61" s="6">
        <v>1840.1045999999999</v>
      </c>
      <c r="F61" s="10"/>
      <c r="G61" s="5">
        <v>1</v>
      </c>
      <c r="H61" s="1" t="s">
        <v>28</v>
      </c>
      <c r="I61" s="1">
        <v>8.06</v>
      </c>
      <c r="J61" s="6">
        <v>1938.1808000000001</v>
      </c>
      <c r="L61" s="1" t="s">
        <v>28</v>
      </c>
      <c r="M61">
        <f t="shared" ref="M61:M69" si="13">(E72-E61)</f>
        <v>513.2962</v>
      </c>
      <c r="N61">
        <f t="shared" ref="N61:N69" si="14">(J72-J61)</f>
        <v>538.67419999999993</v>
      </c>
      <c r="O61">
        <f t="shared" ref="O61:O69" si="15">(N61-M61)/J72</f>
        <v>1.0246058005010357E-2</v>
      </c>
    </row>
    <row r="62" spans="2:15" ht="24">
      <c r="B62" s="5">
        <v>2</v>
      </c>
      <c r="C62" s="1" t="s">
        <v>29</v>
      </c>
      <c r="D62" s="1">
        <v>1.01</v>
      </c>
      <c r="E62" s="6">
        <v>240.9871</v>
      </c>
      <c r="F62" s="10"/>
      <c r="G62" s="5">
        <v>2</v>
      </c>
      <c r="H62" s="1" t="s">
        <v>29</v>
      </c>
      <c r="I62" s="1">
        <v>0.97</v>
      </c>
      <c r="J62" s="6">
        <v>233.31039999999999</v>
      </c>
      <c r="L62" s="1" t="s">
        <v>29</v>
      </c>
      <c r="M62">
        <f t="shared" si="13"/>
        <v>170.08069999999998</v>
      </c>
      <c r="N62">
        <f t="shared" si="14"/>
        <v>168.31550000000001</v>
      </c>
      <c r="O62">
        <f t="shared" si="15"/>
        <v>-4.3951348755146636E-3</v>
      </c>
    </row>
    <row r="63" spans="2:15" ht="24">
      <c r="B63" s="5">
        <v>3</v>
      </c>
      <c r="C63" s="1" t="s">
        <v>30</v>
      </c>
      <c r="D63" s="1">
        <v>4.8600000000000003</v>
      </c>
      <c r="E63" s="6">
        <v>1164.0044</v>
      </c>
      <c r="F63" s="10"/>
      <c r="G63" s="5">
        <v>3</v>
      </c>
      <c r="H63" s="1" t="s">
        <v>30</v>
      </c>
      <c r="I63" s="1">
        <v>5.04</v>
      </c>
      <c r="J63" s="6">
        <v>1212.6975</v>
      </c>
      <c r="L63" s="1" t="s">
        <v>30</v>
      </c>
      <c r="M63">
        <f t="shared" si="13"/>
        <v>573.80420000000004</v>
      </c>
      <c r="N63">
        <f t="shared" si="14"/>
        <v>590.91800000000012</v>
      </c>
      <c r="O63">
        <f t="shared" si="15"/>
        <v>9.4886077437236933E-3</v>
      </c>
    </row>
    <row r="64" spans="2:15" ht="24">
      <c r="B64" s="5">
        <v>4</v>
      </c>
      <c r="C64" s="1" t="s">
        <v>98</v>
      </c>
      <c r="D64" s="1">
        <v>15.39</v>
      </c>
      <c r="E64" s="6">
        <v>3689.4949999999999</v>
      </c>
      <c r="F64" s="10"/>
      <c r="G64" s="5">
        <v>4</v>
      </c>
      <c r="H64" s="1" t="s">
        <v>98</v>
      </c>
      <c r="I64" s="1">
        <v>16.170000000000002</v>
      </c>
      <c r="J64" s="6">
        <v>3890.4625999999998</v>
      </c>
      <c r="L64" s="1" t="s">
        <v>98</v>
      </c>
      <c r="M64">
        <f t="shared" si="13"/>
        <v>1364.6450999999997</v>
      </c>
      <c r="N64">
        <f t="shared" si="14"/>
        <v>1458.7497000000003</v>
      </c>
      <c r="O64">
        <f t="shared" si="15"/>
        <v>1.7592235028697695E-2</v>
      </c>
    </row>
    <row r="65" spans="2:15" ht="24">
      <c r="B65" s="5">
        <v>5</v>
      </c>
      <c r="C65" s="1" t="s">
        <v>31</v>
      </c>
      <c r="D65" s="1">
        <v>19.77</v>
      </c>
      <c r="E65" s="6">
        <v>4737.8371999999999</v>
      </c>
      <c r="F65" s="10"/>
      <c r="G65" s="5">
        <v>5</v>
      </c>
      <c r="H65" s="1" t="s">
        <v>31</v>
      </c>
      <c r="I65" s="1">
        <v>20.66</v>
      </c>
      <c r="J65" s="6">
        <v>4971.3573999999999</v>
      </c>
      <c r="L65" s="1" t="s">
        <v>31</v>
      </c>
      <c r="M65">
        <f t="shared" si="13"/>
        <v>1079.2930999999999</v>
      </c>
      <c r="N65">
        <f t="shared" si="14"/>
        <v>1164.9812000000002</v>
      </c>
      <c r="O65">
        <f t="shared" si="15"/>
        <v>1.3964043639964768E-2</v>
      </c>
    </row>
    <row r="66" spans="2:15" ht="24">
      <c r="B66" s="5">
        <v>6</v>
      </c>
      <c r="C66" s="1" t="s">
        <v>32</v>
      </c>
      <c r="D66" s="1">
        <v>13.95</v>
      </c>
      <c r="E66" s="6">
        <v>3343.9861999999998</v>
      </c>
      <c r="F66" s="10"/>
      <c r="G66" s="5">
        <v>6</v>
      </c>
      <c r="H66" s="1" t="s">
        <v>32</v>
      </c>
      <c r="I66" s="1">
        <v>14.32</v>
      </c>
      <c r="J66" s="6">
        <v>3446.2764999999999</v>
      </c>
      <c r="L66" s="1" t="s">
        <v>32</v>
      </c>
      <c r="M66">
        <f t="shared" si="13"/>
        <v>818.49249999999984</v>
      </c>
      <c r="N66">
        <f t="shared" si="14"/>
        <v>844.74759999999969</v>
      </c>
      <c r="O66">
        <f t="shared" si="15"/>
        <v>6.1186093082068356E-3</v>
      </c>
    </row>
    <row r="67" spans="2:15" ht="24">
      <c r="B67" s="5">
        <v>7</v>
      </c>
      <c r="C67" s="1" t="s">
        <v>33</v>
      </c>
      <c r="D67" s="1">
        <v>8.64</v>
      </c>
      <c r="E67" s="6">
        <v>2071.3679999999999</v>
      </c>
      <c r="F67" s="10"/>
      <c r="G67" s="5">
        <v>7</v>
      </c>
      <c r="H67" s="1" t="s">
        <v>33</v>
      </c>
      <c r="I67" s="1">
        <v>8.86</v>
      </c>
      <c r="J67" s="6">
        <v>2132.3993999999998</v>
      </c>
      <c r="L67" s="1" t="s">
        <v>33</v>
      </c>
      <c r="M67">
        <f t="shared" si="13"/>
        <v>653.05679999999984</v>
      </c>
      <c r="N67">
        <f t="shared" si="14"/>
        <v>676.37440000000015</v>
      </c>
      <c r="O67">
        <f t="shared" si="15"/>
        <v>8.3017009059256786E-3</v>
      </c>
    </row>
    <row r="68" spans="2:15" ht="24">
      <c r="B68" s="5">
        <v>8</v>
      </c>
      <c r="C68" s="1" t="s">
        <v>34</v>
      </c>
      <c r="D68" s="1">
        <v>17.04</v>
      </c>
      <c r="E68" s="6">
        <v>4083.0207999999998</v>
      </c>
      <c r="F68" s="10"/>
      <c r="G68" s="5">
        <v>8</v>
      </c>
      <c r="H68" s="1" t="s">
        <v>34</v>
      </c>
      <c r="I68" s="1">
        <v>17.940000000000001</v>
      </c>
      <c r="J68" s="6">
        <v>4315.9263000000001</v>
      </c>
      <c r="L68" s="1" t="s">
        <v>34</v>
      </c>
      <c r="M68">
        <f t="shared" si="13"/>
        <v>2091.1217000000001</v>
      </c>
      <c r="N68">
        <f t="shared" si="14"/>
        <v>2216.5685000000003</v>
      </c>
      <c r="O68">
        <f t="shared" si="15"/>
        <v>1.9203505527474764E-2</v>
      </c>
    </row>
    <row r="69" spans="2:15" ht="24">
      <c r="B69" s="7">
        <v>9</v>
      </c>
      <c r="C69" s="8" t="s">
        <v>35</v>
      </c>
      <c r="D69" s="8">
        <v>4.66</v>
      </c>
      <c r="E69" s="9">
        <v>1117.4939999999999</v>
      </c>
      <c r="F69" s="10"/>
      <c r="G69" s="7">
        <v>9</v>
      </c>
      <c r="H69" s="8" t="s">
        <v>35</v>
      </c>
      <c r="I69" s="8">
        <v>4.97</v>
      </c>
      <c r="J69" s="9">
        <v>1196.1312</v>
      </c>
      <c r="L69" s="8" t="s">
        <v>35</v>
      </c>
      <c r="M69">
        <f t="shared" si="13"/>
        <v>646.64440000000013</v>
      </c>
      <c r="N69">
        <f t="shared" si="14"/>
        <v>727.93209999999999</v>
      </c>
      <c r="O69">
        <f t="shared" si="15"/>
        <v>4.2247934358500501E-2</v>
      </c>
    </row>
    <row r="70" spans="2:15">
      <c r="B70" s="10">
        <v>0.75</v>
      </c>
      <c r="C70" s="10" t="s">
        <v>11</v>
      </c>
      <c r="D70" s="10" t="s">
        <v>10</v>
      </c>
      <c r="E70" s="10"/>
      <c r="F70" s="10"/>
      <c r="G70" s="10">
        <v>0.75</v>
      </c>
      <c r="H70" s="10" t="s">
        <v>11</v>
      </c>
      <c r="I70" s="10" t="s">
        <v>12</v>
      </c>
      <c r="J70" s="10"/>
    </row>
    <row r="71" spans="2:15">
      <c r="B71" s="2"/>
      <c r="C71" s="3" t="s">
        <v>0</v>
      </c>
      <c r="D71" s="3" t="s">
        <v>1</v>
      </c>
      <c r="E71" s="4" t="s">
        <v>2</v>
      </c>
      <c r="F71" s="10"/>
      <c r="G71" s="2"/>
      <c r="H71" s="3" t="s">
        <v>0</v>
      </c>
      <c r="I71" s="3" t="s">
        <v>1</v>
      </c>
      <c r="J71" s="4" t="s">
        <v>2</v>
      </c>
    </row>
    <row r="72" spans="2:15" ht="24">
      <c r="B72" s="5">
        <v>1</v>
      </c>
      <c r="C72" s="1" t="s">
        <v>28</v>
      </c>
      <c r="D72" s="1">
        <v>5.22</v>
      </c>
      <c r="E72" s="6">
        <v>2353.4007999999999</v>
      </c>
      <c r="F72" s="10"/>
      <c r="G72" s="5">
        <v>1</v>
      </c>
      <c r="H72" s="1" t="s">
        <v>28</v>
      </c>
      <c r="I72" s="1">
        <v>5.23</v>
      </c>
      <c r="J72" s="6">
        <v>2476.855</v>
      </c>
    </row>
    <row r="73" spans="2:15" ht="24">
      <c r="B73" s="5">
        <v>2</v>
      </c>
      <c r="C73" s="1" t="s">
        <v>29</v>
      </c>
      <c r="D73" s="1">
        <v>0.91</v>
      </c>
      <c r="E73" s="6">
        <v>411.06779999999998</v>
      </c>
      <c r="F73" s="10"/>
      <c r="G73" s="5">
        <v>2</v>
      </c>
      <c r="H73" s="1" t="s">
        <v>29</v>
      </c>
      <c r="I73" s="1">
        <v>0.85</v>
      </c>
      <c r="J73" s="6">
        <v>401.6259</v>
      </c>
    </row>
    <row r="74" spans="2:15" ht="24">
      <c r="B74" s="5">
        <v>3</v>
      </c>
      <c r="C74" s="1" t="s">
        <v>30</v>
      </c>
      <c r="D74" s="1">
        <v>3.86</v>
      </c>
      <c r="E74" s="6">
        <v>1737.8086000000001</v>
      </c>
      <c r="F74" s="10"/>
      <c r="G74" s="5">
        <v>3</v>
      </c>
      <c r="H74" s="1" t="s">
        <v>30</v>
      </c>
      <c r="I74" s="1">
        <v>3.81</v>
      </c>
      <c r="J74" s="6">
        <v>1803.6155000000001</v>
      </c>
    </row>
    <row r="75" spans="2:15" ht="24">
      <c r="B75" s="5">
        <v>4</v>
      </c>
      <c r="C75" s="1" t="s">
        <v>98</v>
      </c>
      <c r="D75" s="1">
        <v>11.21</v>
      </c>
      <c r="E75" s="6">
        <v>5054.1400999999996</v>
      </c>
      <c r="F75" s="10"/>
      <c r="G75" s="5">
        <v>4</v>
      </c>
      <c r="H75" s="1" t="s">
        <v>98</v>
      </c>
      <c r="I75" s="1">
        <v>11.3</v>
      </c>
      <c r="J75" s="6">
        <v>5349.2123000000001</v>
      </c>
    </row>
    <row r="76" spans="2:15" ht="24">
      <c r="B76" s="5">
        <v>5</v>
      </c>
      <c r="C76" s="1" t="s">
        <v>31</v>
      </c>
      <c r="D76" s="1">
        <v>12.91</v>
      </c>
      <c r="E76" s="6">
        <v>5817.1302999999998</v>
      </c>
      <c r="F76" s="10"/>
      <c r="G76" s="5">
        <v>5</v>
      </c>
      <c r="H76" s="1" t="s">
        <v>31</v>
      </c>
      <c r="I76" s="1">
        <v>12.96</v>
      </c>
      <c r="J76" s="6">
        <v>6136.3386</v>
      </c>
    </row>
    <row r="77" spans="2:15" ht="24">
      <c r="B77" s="5">
        <v>6</v>
      </c>
      <c r="C77" s="1" t="s">
        <v>32</v>
      </c>
      <c r="D77" s="1">
        <v>9.24</v>
      </c>
      <c r="E77" s="6">
        <v>4162.4786999999997</v>
      </c>
      <c r="F77" s="10"/>
      <c r="G77" s="5">
        <v>6</v>
      </c>
      <c r="H77" s="1" t="s">
        <v>32</v>
      </c>
      <c r="I77" s="1">
        <v>9.06</v>
      </c>
      <c r="J77" s="6">
        <v>4291.0240999999996</v>
      </c>
    </row>
    <row r="78" spans="2:15" ht="24">
      <c r="B78" s="5">
        <v>7</v>
      </c>
      <c r="C78" s="1" t="s">
        <v>33</v>
      </c>
      <c r="D78" s="1">
        <v>6.04</v>
      </c>
      <c r="E78" s="6">
        <v>2724.4247999999998</v>
      </c>
      <c r="F78" s="10"/>
      <c r="G78" s="5">
        <v>7</v>
      </c>
      <c r="H78" s="1" t="s">
        <v>33</v>
      </c>
      <c r="I78" s="1">
        <v>5.93</v>
      </c>
      <c r="J78" s="6">
        <v>2808.7737999999999</v>
      </c>
    </row>
    <row r="79" spans="2:15" ht="24">
      <c r="B79" s="5">
        <v>8</v>
      </c>
      <c r="C79" s="1" t="s">
        <v>34</v>
      </c>
      <c r="D79" s="1">
        <v>13.7</v>
      </c>
      <c r="E79" s="6">
        <v>6174.1424999999999</v>
      </c>
      <c r="F79" s="10"/>
      <c r="G79" s="5">
        <v>8</v>
      </c>
      <c r="H79" s="1" t="s">
        <v>34</v>
      </c>
      <c r="I79" s="1">
        <v>13.8</v>
      </c>
      <c r="J79" s="6">
        <v>6532.4948000000004</v>
      </c>
    </row>
    <row r="80" spans="2:15" ht="24">
      <c r="B80" s="7">
        <v>9</v>
      </c>
      <c r="C80" s="8" t="s">
        <v>35</v>
      </c>
      <c r="D80" s="8">
        <v>3.91</v>
      </c>
      <c r="E80" s="9">
        <v>1764.1384</v>
      </c>
      <c r="F80" s="10"/>
      <c r="G80" s="7">
        <v>9</v>
      </c>
      <c r="H80" s="8" t="s">
        <v>35</v>
      </c>
      <c r="I80" s="8">
        <v>4.0599999999999996</v>
      </c>
      <c r="J80" s="9">
        <v>1924.0633</v>
      </c>
    </row>
    <row r="81" spans="2:15">
      <c r="B81" s="10">
        <v>1</v>
      </c>
      <c r="C81" s="10" t="s">
        <v>9</v>
      </c>
      <c r="D81" s="10" t="s">
        <v>10</v>
      </c>
      <c r="E81" s="10"/>
      <c r="F81" s="10"/>
      <c r="G81" s="10">
        <v>1</v>
      </c>
      <c r="H81" s="10" t="s">
        <v>9</v>
      </c>
      <c r="I81" s="10" t="s">
        <v>12</v>
      </c>
      <c r="J81" s="10"/>
    </row>
    <row r="82" spans="2:15">
      <c r="B82" s="2"/>
      <c r="C82" s="3" t="s">
        <v>0</v>
      </c>
      <c r="D82" s="3" t="s">
        <v>1</v>
      </c>
      <c r="E82" s="4" t="s">
        <v>2</v>
      </c>
      <c r="F82" s="10"/>
      <c r="G82" s="2"/>
      <c r="H82" s="3" t="s">
        <v>0</v>
      </c>
      <c r="I82" s="3" t="s">
        <v>1</v>
      </c>
      <c r="J82" s="4" t="s">
        <v>2</v>
      </c>
      <c r="L82" s="14" t="s">
        <v>79</v>
      </c>
      <c r="M82" t="s">
        <v>10</v>
      </c>
      <c r="N82" t="s">
        <v>12</v>
      </c>
      <c r="O82" t="s">
        <v>78</v>
      </c>
    </row>
    <row r="83" spans="2:15" ht="24">
      <c r="B83" s="5">
        <v>1</v>
      </c>
      <c r="C83" s="1" t="s">
        <v>28</v>
      </c>
      <c r="D83" s="1">
        <v>8.0299999999999994</v>
      </c>
      <c r="E83" s="6">
        <v>1739.4811</v>
      </c>
      <c r="F83" s="10"/>
      <c r="G83" s="5">
        <v>1</v>
      </c>
      <c r="H83" s="1" t="s">
        <v>28</v>
      </c>
      <c r="I83" s="1">
        <v>8.2200000000000006</v>
      </c>
      <c r="J83" s="6">
        <v>1876.7353000000001</v>
      </c>
      <c r="L83" s="1" t="s">
        <v>28</v>
      </c>
      <c r="M83">
        <f t="shared" ref="M83:M91" si="16">(E94-E83)</f>
        <v>609.0976999999998</v>
      </c>
      <c r="N83">
        <f t="shared" ref="N83:N91" si="17">(J94-J83)</f>
        <v>633.89859999999976</v>
      </c>
      <c r="O83">
        <f t="shared" ref="O83:O91" si="18">(N83-M83)/J94</f>
        <v>9.8783418801124123E-3</v>
      </c>
    </row>
    <row r="84" spans="2:15" ht="24">
      <c r="B84" s="5">
        <v>2</v>
      </c>
      <c r="C84" s="1" t="s">
        <v>29</v>
      </c>
      <c r="D84" s="1">
        <v>1</v>
      </c>
      <c r="E84" s="6">
        <v>217.2244</v>
      </c>
      <c r="F84" s="10"/>
      <c r="G84" s="5">
        <v>2</v>
      </c>
      <c r="H84" s="1" t="s">
        <v>29</v>
      </c>
      <c r="I84" s="1">
        <v>0.97</v>
      </c>
      <c r="J84" s="6">
        <v>220.62909999999999</v>
      </c>
      <c r="L84" s="1" t="s">
        <v>29</v>
      </c>
      <c r="M84">
        <f t="shared" si="16"/>
        <v>193.30489999999998</v>
      </c>
      <c r="N84">
        <f t="shared" si="17"/>
        <v>192.4144</v>
      </c>
      <c r="O84">
        <f t="shared" si="18"/>
        <v>-2.1559472549500828E-3</v>
      </c>
    </row>
    <row r="85" spans="2:15" ht="24">
      <c r="B85" s="5">
        <v>3</v>
      </c>
      <c r="C85" s="1" t="s">
        <v>30</v>
      </c>
      <c r="D85" s="1">
        <v>5.07</v>
      </c>
      <c r="E85" s="6">
        <v>1098.8163999999999</v>
      </c>
      <c r="F85" s="10"/>
      <c r="G85" s="5">
        <v>3</v>
      </c>
      <c r="H85" s="1" t="s">
        <v>30</v>
      </c>
      <c r="I85" s="1">
        <v>5.01</v>
      </c>
      <c r="J85" s="6">
        <v>1144.6376</v>
      </c>
      <c r="L85" s="1" t="s">
        <v>30</v>
      </c>
      <c r="M85">
        <f t="shared" si="16"/>
        <v>653.35260000000017</v>
      </c>
      <c r="N85">
        <f t="shared" si="17"/>
        <v>684.73890000000006</v>
      </c>
      <c r="O85">
        <f t="shared" si="18"/>
        <v>1.7156829116368278E-2</v>
      </c>
    </row>
    <row r="86" spans="2:15" ht="24">
      <c r="B86" s="5">
        <v>4</v>
      </c>
      <c r="C86" s="1" t="s">
        <v>98</v>
      </c>
      <c r="D86" s="1">
        <v>16.22</v>
      </c>
      <c r="E86" s="6">
        <v>3512.6950999999999</v>
      </c>
      <c r="F86" s="10"/>
      <c r="G86" s="5">
        <v>4</v>
      </c>
      <c r="H86" s="1" t="s">
        <v>98</v>
      </c>
      <c r="I86" s="1">
        <v>16.239999999999998</v>
      </c>
      <c r="J86" s="6">
        <v>3709.5601000000001</v>
      </c>
      <c r="L86" s="1" t="s">
        <v>98</v>
      </c>
      <c r="M86">
        <f t="shared" si="16"/>
        <v>1565.38</v>
      </c>
      <c r="N86">
        <f t="shared" si="17"/>
        <v>1680.1969999999997</v>
      </c>
      <c r="O86">
        <f t="shared" si="18"/>
        <v>2.1302815297557575E-2</v>
      </c>
    </row>
    <row r="87" spans="2:15" ht="24">
      <c r="B87" s="5">
        <v>5</v>
      </c>
      <c r="C87" s="1" t="s">
        <v>31</v>
      </c>
      <c r="D87" s="1">
        <v>21.09</v>
      </c>
      <c r="E87" s="6">
        <v>4567.1872000000003</v>
      </c>
      <c r="F87" s="10"/>
      <c r="G87" s="5">
        <v>5</v>
      </c>
      <c r="H87" s="1" t="s">
        <v>31</v>
      </c>
      <c r="I87" s="1">
        <v>21.03</v>
      </c>
      <c r="J87" s="6">
        <v>4805.0303999999996</v>
      </c>
      <c r="L87" s="1" t="s">
        <v>31</v>
      </c>
      <c r="M87">
        <f t="shared" si="16"/>
        <v>1275.5275999999994</v>
      </c>
      <c r="N87">
        <f t="shared" si="17"/>
        <v>1380.6728000000003</v>
      </c>
      <c r="O87">
        <f t="shared" si="18"/>
        <v>1.6998099747171969E-2</v>
      </c>
    </row>
    <row r="88" spans="2:15" ht="24">
      <c r="B88" s="5">
        <v>6</v>
      </c>
      <c r="C88" s="1" t="s">
        <v>32</v>
      </c>
      <c r="D88" s="1">
        <v>14.89</v>
      </c>
      <c r="E88" s="6">
        <v>3224.8287999999998</v>
      </c>
      <c r="F88" s="10"/>
      <c r="G88" s="5">
        <v>6</v>
      </c>
      <c r="H88" s="1" t="s">
        <v>32</v>
      </c>
      <c r="I88" s="1">
        <v>14.65</v>
      </c>
      <c r="J88" s="6">
        <v>3347.2721000000001</v>
      </c>
      <c r="L88" s="1" t="s">
        <v>32</v>
      </c>
      <c r="M88">
        <f t="shared" si="16"/>
        <v>966.12040000000025</v>
      </c>
      <c r="N88">
        <f t="shared" si="17"/>
        <v>999.71460000000025</v>
      </c>
      <c r="O88">
        <f t="shared" si="18"/>
        <v>7.7281579904534782E-3</v>
      </c>
    </row>
    <row r="89" spans="2:15" ht="24">
      <c r="B89" s="5">
        <v>7</v>
      </c>
      <c r="C89" s="1" t="s">
        <v>33</v>
      </c>
      <c r="D89" s="1">
        <v>9.14</v>
      </c>
      <c r="E89" s="6">
        <v>1979.7166</v>
      </c>
      <c r="F89" s="10"/>
      <c r="G89" s="5">
        <v>7</v>
      </c>
      <c r="H89" s="1" t="s">
        <v>33</v>
      </c>
      <c r="I89" s="1">
        <v>9.01</v>
      </c>
      <c r="J89" s="6">
        <v>2057.3723</v>
      </c>
      <c r="L89" s="1" t="s">
        <v>33</v>
      </c>
      <c r="M89">
        <f t="shared" si="16"/>
        <v>763.66639999999984</v>
      </c>
      <c r="N89">
        <f t="shared" si="17"/>
        <v>786.75430000000006</v>
      </c>
      <c r="O89">
        <f t="shared" si="18"/>
        <v>8.1177469385505623E-3</v>
      </c>
    </row>
    <row r="90" spans="2:15" ht="24">
      <c r="B90" s="5">
        <v>8</v>
      </c>
      <c r="C90" s="1" t="s">
        <v>34</v>
      </c>
      <c r="D90" s="1">
        <v>17.77</v>
      </c>
      <c r="E90" s="6">
        <v>3848.2440000000001</v>
      </c>
      <c r="F90" s="10"/>
      <c r="G90" s="5">
        <v>8</v>
      </c>
      <c r="H90" s="1" t="s">
        <v>34</v>
      </c>
      <c r="I90" s="1">
        <v>17.899999999999999</v>
      </c>
      <c r="J90" s="6">
        <v>4087.8150999999998</v>
      </c>
      <c r="L90" s="1" t="s">
        <v>34</v>
      </c>
      <c r="M90">
        <f t="shared" si="16"/>
        <v>2355.6102999999998</v>
      </c>
      <c r="N90">
        <f t="shared" si="17"/>
        <v>2498.7768999999998</v>
      </c>
      <c r="O90">
        <f t="shared" si="18"/>
        <v>2.1736066238807569E-2</v>
      </c>
    </row>
    <row r="91" spans="2:15" ht="24">
      <c r="B91" s="7">
        <v>9</v>
      </c>
      <c r="C91" s="8" t="s">
        <v>35</v>
      </c>
      <c r="D91" s="8">
        <v>4.78</v>
      </c>
      <c r="E91" s="9">
        <v>1035.4082000000001</v>
      </c>
      <c r="F91" s="10"/>
      <c r="G91" s="7">
        <v>9</v>
      </c>
      <c r="H91" s="8" t="s">
        <v>35</v>
      </c>
      <c r="I91" s="8">
        <v>4.9800000000000004</v>
      </c>
      <c r="J91" s="9">
        <v>1137.1914999999999</v>
      </c>
      <c r="L91" s="8" t="s">
        <v>35</v>
      </c>
      <c r="M91">
        <f t="shared" si="16"/>
        <v>732.70100000000002</v>
      </c>
      <c r="N91">
        <f t="shared" si="17"/>
        <v>812.23310000000015</v>
      </c>
      <c r="O91">
        <f t="shared" si="18"/>
        <v>4.079773077655844E-2</v>
      </c>
    </row>
    <row r="92" spans="2:15">
      <c r="B92" s="10">
        <v>1</v>
      </c>
      <c r="C92" s="10" t="s">
        <v>11</v>
      </c>
      <c r="D92" s="10" t="s">
        <v>10</v>
      </c>
      <c r="E92" s="10"/>
      <c r="F92" s="10"/>
      <c r="G92" s="10">
        <v>1</v>
      </c>
      <c r="H92" s="10" t="s">
        <v>11</v>
      </c>
      <c r="I92" s="10" t="s">
        <v>12</v>
      </c>
      <c r="J92" s="10"/>
    </row>
    <row r="93" spans="2:15">
      <c r="B93" s="2"/>
      <c r="C93" s="3" t="s">
        <v>0</v>
      </c>
      <c r="D93" s="3" t="s">
        <v>1</v>
      </c>
      <c r="E93" s="4" t="s">
        <v>2</v>
      </c>
      <c r="F93" s="10"/>
      <c r="G93" s="2"/>
      <c r="H93" s="3" t="s">
        <v>0</v>
      </c>
      <c r="I93" s="3" t="s">
        <v>1</v>
      </c>
      <c r="J93" s="4" t="s">
        <v>2</v>
      </c>
    </row>
    <row r="94" spans="2:15" ht="24">
      <c r="B94" s="5">
        <v>1</v>
      </c>
      <c r="C94" s="1" t="s">
        <v>28</v>
      </c>
      <c r="D94" s="1">
        <v>5.19</v>
      </c>
      <c r="E94" s="6">
        <v>2348.5787999999998</v>
      </c>
      <c r="F94" s="10"/>
      <c r="G94" s="5">
        <v>1</v>
      </c>
      <c r="H94" s="1" t="s">
        <v>28</v>
      </c>
      <c r="I94" s="1">
        <v>5.25</v>
      </c>
      <c r="J94" s="6">
        <v>2510.6338999999998</v>
      </c>
    </row>
    <row r="95" spans="2:15" ht="24">
      <c r="B95" s="5">
        <v>2</v>
      </c>
      <c r="C95" s="1" t="s">
        <v>29</v>
      </c>
      <c r="D95" s="1">
        <v>0.91</v>
      </c>
      <c r="E95" s="6">
        <v>410.52929999999998</v>
      </c>
      <c r="F95" s="10"/>
      <c r="G95" s="5">
        <v>2</v>
      </c>
      <c r="H95" s="1" t="s">
        <v>29</v>
      </c>
      <c r="I95" s="1">
        <v>0.86</v>
      </c>
      <c r="J95" s="6">
        <v>413.04349999999999</v>
      </c>
    </row>
    <row r="96" spans="2:15" ht="24">
      <c r="B96" s="5">
        <v>3</v>
      </c>
      <c r="C96" s="1" t="s">
        <v>30</v>
      </c>
      <c r="D96" s="1">
        <v>3.87</v>
      </c>
      <c r="E96" s="6">
        <v>1752.1690000000001</v>
      </c>
      <c r="F96" s="10"/>
      <c r="G96" s="5">
        <v>3</v>
      </c>
      <c r="H96" s="1" t="s">
        <v>30</v>
      </c>
      <c r="I96" s="1">
        <v>3.82</v>
      </c>
      <c r="J96" s="6">
        <v>1829.3765000000001</v>
      </c>
    </row>
    <row r="97" spans="2:15" ht="24">
      <c r="B97" s="5">
        <v>4</v>
      </c>
      <c r="C97" s="1" t="s">
        <v>98</v>
      </c>
      <c r="D97" s="1">
        <v>11.21</v>
      </c>
      <c r="E97" s="6">
        <v>5078.0751</v>
      </c>
      <c r="F97" s="10"/>
      <c r="G97" s="5">
        <v>4</v>
      </c>
      <c r="H97" s="1" t="s">
        <v>98</v>
      </c>
      <c r="I97" s="1">
        <v>11.27</v>
      </c>
      <c r="J97" s="6">
        <v>5389.7570999999998</v>
      </c>
    </row>
    <row r="98" spans="2:15" ht="24">
      <c r="B98" s="5">
        <v>5</v>
      </c>
      <c r="C98" s="1" t="s">
        <v>31</v>
      </c>
      <c r="D98" s="1">
        <v>12.9</v>
      </c>
      <c r="E98" s="6">
        <v>5842.7147999999997</v>
      </c>
      <c r="F98" s="10"/>
      <c r="G98" s="5">
        <v>5</v>
      </c>
      <c r="H98" s="1" t="s">
        <v>31</v>
      </c>
      <c r="I98" s="1">
        <v>12.93</v>
      </c>
      <c r="J98" s="6">
        <v>6185.7031999999999</v>
      </c>
    </row>
    <row r="99" spans="2:15" ht="24">
      <c r="B99" s="5">
        <v>6</v>
      </c>
      <c r="C99" s="1" t="s">
        <v>32</v>
      </c>
      <c r="D99" s="1">
        <v>9.26</v>
      </c>
      <c r="E99" s="6">
        <v>4190.9492</v>
      </c>
      <c r="F99" s="10"/>
      <c r="G99" s="5">
        <v>6</v>
      </c>
      <c r="H99" s="1" t="s">
        <v>32</v>
      </c>
      <c r="I99" s="1">
        <v>9.09</v>
      </c>
      <c r="J99" s="6">
        <v>4346.9867000000004</v>
      </c>
    </row>
    <row r="100" spans="2:15" ht="24">
      <c r="B100" s="5">
        <v>7</v>
      </c>
      <c r="C100" s="1" t="s">
        <v>33</v>
      </c>
      <c r="D100" s="1">
        <v>6.06</v>
      </c>
      <c r="E100" s="6">
        <v>2743.3829999999998</v>
      </c>
      <c r="F100" s="10"/>
      <c r="G100" s="5">
        <v>7</v>
      </c>
      <c r="H100" s="1" t="s">
        <v>33</v>
      </c>
      <c r="I100" s="1">
        <v>5.94</v>
      </c>
      <c r="J100" s="6">
        <v>2844.1266000000001</v>
      </c>
    </row>
    <row r="101" spans="2:15" ht="24">
      <c r="B101" s="5">
        <v>8</v>
      </c>
      <c r="C101" s="1" t="s">
        <v>34</v>
      </c>
      <c r="D101" s="1">
        <v>13.7</v>
      </c>
      <c r="E101" s="6">
        <v>6203.8543</v>
      </c>
      <c r="F101" s="10"/>
      <c r="G101" s="5">
        <v>8</v>
      </c>
      <c r="H101" s="1" t="s">
        <v>34</v>
      </c>
      <c r="I101" s="1">
        <v>13.77</v>
      </c>
      <c r="J101" s="6">
        <v>6586.5919999999996</v>
      </c>
    </row>
    <row r="102" spans="2:15" ht="24">
      <c r="B102" s="7">
        <v>9</v>
      </c>
      <c r="C102" s="8" t="s">
        <v>35</v>
      </c>
      <c r="D102" s="8">
        <v>3.9</v>
      </c>
      <c r="E102" s="9">
        <v>1768.1092000000001</v>
      </c>
      <c r="F102" s="10"/>
      <c r="G102" s="7">
        <v>9</v>
      </c>
      <c r="H102" s="8" t="s">
        <v>35</v>
      </c>
      <c r="I102" s="8">
        <v>4.07</v>
      </c>
      <c r="J102" s="9">
        <v>1949.4246000000001</v>
      </c>
    </row>
    <row r="103" spans="2:15">
      <c r="B103" s="10">
        <v>1.25</v>
      </c>
      <c r="C103" s="10" t="s">
        <v>9</v>
      </c>
      <c r="D103" s="10" t="s">
        <v>10</v>
      </c>
      <c r="E103" s="10"/>
      <c r="F103" s="10"/>
      <c r="G103" s="10">
        <v>1.25</v>
      </c>
      <c r="H103" s="10" t="s">
        <v>9</v>
      </c>
      <c r="I103" s="10" t="s">
        <v>12</v>
      </c>
      <c r="J103" s="10"/>
    </row>
    <row r="104" spans="2:1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79</v>
      </c>
      <c r="M104" t="s">
        <v>10</v>
      </c>
      <c r="N104" t="s">
        <v>12</v>
      </c>
      <c r="O104" t="s">
        <v>78</v>
      </c>
    </row>
    <row r="105" spans="2:15" ht="24">
      <c r="B105" s="5">
        <v>1</v>
      </c>
      <c r="C105" s="1" t="s">
        <v>28</v>
      </c>
      <c r="D105" s="1">
        <v>7.97</v>
      </c>
      <c r="E105" s="6">
        <v>1667.5561</v>
      </c>
      <c r="F105" s="10"/>
      <c r="G105" s="5">
        <v>1</v>
      </c>
      <c r="H105" s="1" t="s">
        <v>28</v>
      </c>
      <c r="I105" s="1">
        <v>8.2899999999999991</v>
      </c>
      <c r="J105" s="6">
        <v>1836.2011</v>
      </c>
      <c r="L105" s="1" t="s">
        <v>28</v>
      </c>
      <c r="M105">
        <f t="shared" ref="M105:M113" si="19">(E116-E105)</f>
        <v>702.54069999999979</v>
      </c>
      <c r="N105">
        <f t="shared" ref="N105:N113" si="20">(J116-J105)</f>
        <v>674.42620000000011</v>
      </c>
      <c r="O105">
        <f t="shared" ref="O105:O113" si="21">(N105-M105)/J116</f>
        <v>-1.1198197358883048E-2</v>
      </c>
    </row>
    <row r="106" spans="2:15" ht="24">
      <c r="B106" s="5">
        <v>2</v>
      </c>
      <c r="C106" s="1" t="s">
        <v>29</v>
      </c>
      <c r="D106" s="1">
        <v>1</v>
      </c>
      <c r="E106" s="6">
        <v>209.57329999999999</v>
      </c>
      <c r="F106" s="10"/>
      <c r="G106" s="5">
        <v>2</v>
      </c>
      <c r="H106" s="1" t="s">
        <v>29</v>
      </c>
      <c r="I106" s="1">
        <v>0.96</v>
      </c>
      <c r="J106" s="6">
        <v>212.79150000000001</v>
      </c>
      <c r="L106" s="1" t="s">
        <v>29</v>
      </c>
      <c r="M106">
        <f t="shared" si="19"/>
        <v>205.19720000000004</v>
      </c>
      <c r="N106">
        <f t="shared" si="20"/>
        <v>198.95869999999999</v>
      </c>
      <c r="O106">
        <f t="shared" si="21"/>
        <v>-1.5151176611450448E-2</v>
      </c>
    </row>
    <row r="107" spans="2:15" ht="24">
      <c r="B107" s="5">
        <v>3</v>
      </c>
      <c r="C107" s="1" t="s">
        <v>30</v>
      </c>
      <c r="D107" s="1">
        <v>5.07</v>
      </c>
      <c r="E107" s="6">
        <v>1060.2208000000001</v>
      </c>
      <c r="F107" s="10"/>
      <c r="G107" s="5">
        <v>3</v>
      </c>
      <c r="H107" s="1" t="s">
        <v>30</v>
      </c>
      <c r="I107" s="1">
        <v>5</v>
      </c>
      <c r="J107" s="6">
        <v>1107.4562000000001</v>
      </c>
      <c r="L107" s="1" t="s">
        <v>30</v>
      </c>
      <c r="M107">
        <f t="shared" si="19"/>
        <v>701.75909999999999</v>
      </c>
      <c r="N107">
        <f t="shared" si="20"/>
        <v>736.63649999999984</v>
      </c>
      <c r="O107">
        <f t="shared" si="21"/>
        <v>1.8913040542918397E-2</v>
      </c>
    </row>
    <row r="108" spans="2:15" ht="24">
      <c r="B108" s="5">
        <v>4</v>
      </c>
      <c r="C108" s="1" t="s">
        <v>98</v>
      </c>
      <c r="D108" s="1">
        <v>16.27</v>
      </c>
      <c r="E108" s="6">
        <v>3403.0590999999999</v>
      </c>
      <c r="F108" s="10"/>
      <c r="G108" s="5">
        <v>4</v>
      </c>
      <c r="H108" s="1" t="s">
        <v>98</v>
      </c>
      <c r="I108" s="1">
        <v>16.22</v>
      </c>
      <c r="J108" s="6">
        <v>3594.9045999999998</v>
      </c>
      <c r="L108" s="1" t="s">
        <v>98</v>
      </c>
      <c r="M108">
        <f t="shared" si="19"/>
        <v>1695.2599999999998</v>
      </c>
      <c r="N108">
        <f t="shared" si="20"/>
        <v>1823.0092999999997</v>
      </c>
      <c r="O108">
        <f t="shared" si="21"/>
        <v>2.357905687648524E-2</v>
      </c>
    </row>
    <row r="109" spans="2:15" ht="24">
      <c r="B109" s="5">
        <v>5</v>
      </c>
      <c r="C109" s="1" t="s">
        <v>31</v>
      </c>
      <c r="D109" s="1">
        <v>21.23</v>
      </c>
      <c r="E109" s="6">
        <v>4442.4273000000003</v>
      </c>
      <c r="F109" s="10"/>
      <c r="G109" s="5">
        <v>5</v>
      </c>
      <c r="H109" s="1" t="s">
        <v>31</v>
      </c>
      <c r="I109" s="1">
        <v>21.1</v>
      </c>
      <c r="J109" s="6">
        <v>4676.0531000000001</v>
      </c>
      <c r="L109" s="1" t="s">
        <v>31</v>
      </c>
      <c r="M109">
        <f t="shared" si="19"/>
        <v>1429.2865999999995</v>
      </c>
      <c r="N109">
        <f t="shared" si="20"/>
        <v>1529.1561000000002</v>
      </c>
      <c r="O109">
        <f t="shared" si="21"/>
        <v>1.6094461408327813E-2</v>
      </c>
    </row>
    <row r="110" spans="2:15" ht="24">
      <c r="B110" s="5">
        <v>6</v>
      </c>
      <c r="C110" s="1" t="s">
        <v>32</v>
      </c>
      <c r="D110" s="1">
        <v>14.99</v>
      </c>
      <c r="E110" s="6">
        <v>3135.2136999999998</v>
      </c>
      <c r="F110" s="10"/>
      <c r="G110" s="5">
        <v>6</v>
      </c>
      <c r="H110" s="1" t="s">
        <v>32</v>
      </c>
      <c r="I110" s="1">
        <v>14.73</v>
      </c>
      <c r="J110" s="6">
        <v>3263.4373000000001</v>
      </c>
      <c r="L110" s="1" t="s">
        <v>32</v>
      </c>
      <c r="M110">
        <f t="shared" si="19"/>
        <v>1083.9344000000006</v>
      </c>
      <c r="N110">
        <f t="shared" si="20"/>
        <v>1100.8739</v>
      </c>
      <c r="O110">
        <f t="shared" si="21"/>
        <v>3.8813684963619225E-3</v>
      </c>
    </row>
    <row r="111" spans="2:15" ht="24">
      <c r="B111" s="5">
        <v>7</v>
      </c>
      <c r="C111" s="1" t="s">
        <v>33</v>
      </c>
      <c r="D111" s="1">
        <v>9.14</v>
      </c>
      <c r="E111" s="6">
        <v>1912.6658</v>
      </c>
      <c r="F111" s="10"/>
      <c r="G111" s="5">
        <v>7</v>
      </c>
      <c r="H111" s="1" t="s">
        <v>33</v>
      </c>
      <c r="I111" s="1">
        <v>9</v>
      </c>
      <c r="J111" s="6">
        <v>1993.5397</v>
      </c>
      <c r="L111" s="1" t="s">
        <v>33</v>
      </c>
      <c r="M111">
        <f t="shared" si="19"/>
        <v>856.80530000000022</v>
      </c>
      <c r="N111">
        <f t="shared" si="20"/>
        <v>871.59410000000003</v>
      </c>
      <c r="O111">
        <f t="shared" si="21"/>
        <v>5.1616437598829799E-3</v>
      </c>
    </row>
    <row r="112" spans="2:15" ht="24">
      <c r="B112" s="5">
        <v>8</v>
      </c>
      <c r="C112" s="1" t="s">
        <v>34</v>
      </c>
      <c r="D112" s="1">
        <v>17.63</v>
      </c>
      <c r="E112" s="6">
        <v>3687.9119999999998</v>
      </c>
      <c r="F112" s="10"/>
      <c r="G112" s="5">
        <v>8</v>
      </c>
      <c r="H112" s="1" t="s">
        <v>34</v>
      </c>
      <c r="I112" s="1">
        <v>17.77</v>
      </c>
      <c r="J112" s="6">
        <v>3936.6372999999999</v>
      </c>
      <c r="L112" s="1" t="s">
        <v>34</v>
      </c>
      <c r="M112">
        <f t="shared" si="19"/>
        <v>2553.0614</v>
      </c>
      <c r="N112">
        <f t="shared" si="20"/>
        <v>2672.2661000000003</v>
      </c>
      <c r="O112">
        <f t="shared" si="21"/>
        <v>1.8036986287316627E-2</v>
      </c>
    </row>
    <row r="113" spans="2:15" ht="24">
      <c r="B113" s="7">
        <v>9</v>
      </c>
      <c r="C113" s="8" t="s">
        <v>35</v>
      </c>
      <c r="D113" s="8">
        <v>4.71</v>
      </c>
      <c r="E113" s="9">
        <v>984.47339999999997</v>
      </c>
      <c r="F113" s="10"/>
      <c r="G113" s="7">
        <v>9</v>
      </c>
      <c r="H113" s="8" t="s">
        <v>35</v>
      </c>
      <c r="I113" s="8">
        <v>4.93</v>
      </c>
      <c r="J113" s="9">
        <v>1092.7620999999999</v>
      </c>
      <c r="L113" s="8" t="s">
        <v>35</v>
      </c>
      <c r="M113">
        <f t="shared" si="19"/>
        <v>806.97259999999994</v>
      </c>
      <c r="N113">
        <f t="shared" si="20"/>
        <v>853.58620000000019</v>
      </c>
      <c r="O113">
        <f t="shared" si="21"/>
        <v>2.3949259235872759E-2</v>
      </c>
    </row>
    <row r="114" spans="2:15">
      <c r="B114" s="10">
        <v>1.25</v>
      </c>
      <c r="C114" s="10" t="s">
        <v>11</v>
      </c>
      <c r="D114" s="10" t="s">
        <v>10</v>
      </c>
      <c r="E114" s="10"/>
      <c r="F114" s="10"/>
      <c r="G114" s="10">
        <v>1.25</v>
      </c>
      <c r="H114" s="10" t="s">
        <v>11</v>
      </c>
      <c r="I114" s="10" t="s">
        <v>12</v>
      </c>
      <c r="J114" s="10"/>
    </row>
    <row r="115" spans="2:15">
      <c r="B115" s="2"/>
      <c r="C115" s="3" t="s">
        <v>0</v>
      </c>
      <c r="D115" s="3" t="s">
        <v>1</v>
      </c>
      <c r="E115" s="4" t="s">
        <v>2</v>
      </c>
      <c r="F115" s="10"/>
      <c r="G115" s="2"/>
      <c r="H115" s="3" t="s">
        <v>0</v>
      </c>
      <c r="I115" s="3" t="s">
        <v>1</v>
      </c>
      <c r="J115" s="4" t="s">
        <v>2</v>
      </c>
    </row>
    <row r="116" spans="2:15" ht="24">
      <c r="B116" s="5">
        <v>1</v>
      </c>
      <c r="C116" s="1" t="s">
        <v>28</v>
      </c>
      <c r="D116" s="1">
        <v>5.2</v>
      </c>
      <c r="E116" s="6">
        <v>2370.0967999999998</v>
      </c>
      <c r="F116" s="10"/>
      <c r="G116" s="5">
        <v>1</v>
      </c>
      <c r="H116" s="1" t="s">
        <v>28</v>
      </c>
      <c r="I116" s="1">
        <v>5.23</v>
      </c>
      <c r="J116" s="6">
        <v>2510.6273000000001</v>
      </c>
    </row>
    <row r="117" spans="2:15" ht="24">
      <c r="B117" s="5">
        <v>2</v>
      </c>
      <c r="C117" s="1" t="s">
        <v>29</v>
      </c>
      <c r="D117" s="1">
        <v>0.91</v>
      </c>
      <c r="E117" s="6">
        <v>414.77050000000003</v>
      </c>
      <c r="F117" s="10"/>
      <c r="G117" s="5">
        <v>2</v>
      </c>
      <c r="H117" s="1" t="s">
        <v>29</v>
      </c>
      <c r="I117" s="1">
        <v>0.86</v>
      </c>
      <c r="J117" s="6">
        <v>411.75020000000001</v>
      </c>
    </row>
    <row r="118" spans="2:15" ht="24">
      <c r="B118" s="5">
        <v>3</v>
      </c>
      <c r="C118" s="1" t="s">
        <v>30</v>
      </c>
      <c r="D118" s="1">
        <v>3.87</v>
      </c>
      <c r="E118" s="6">
        <v>1761.9799</v>
      </c>
      <c r="F118" s="10"/>
      <c r="G118" s="5">
        <v>3</v>
      </c>
      <c r="H118" s="1" t="s">
        <v>30</v>
      </c>
      <c r="I118" s="1">
        <v>3.84</v>
      </c>
      <c r="J118" s="6">
        <v>1844.0926999999999</v>
      </c>
    </row>
    <row r="119" spans="2:15" ht="24">
      <c r="B119" s="5">
        <v>4</v>
      </c>
      <c r="C119" s="1" t="s">
        <v>98</v>
      </c>
      <c r="D119" s="1">
        <v>11.19</v>
      </c>
      <c r="E119" s="6">
        <v>5098.3190999999997</v>
      </c>
      <c r="F119" s="10"/>
      <c r="G119" s="5">
        <v>4</v>
      </c>
      <c r="H119" s="1" t="s">
        <v>98</v>
      </c>
      <c r="I119" s="1">
        <v>11.28</v>
      </c>
      <c r="J119" s="6">
        <v>5417.9138999999996</v>
      </c>
    </row>
    <row r="120" spans="2:15" ht="24">
      <c r="B120" s="5">
        <v>5</v>
      </c>
      <c r="C120" s="1" t="s">
        <v>31</v>
      </c>
      <c r="D120" s="1">
        <v>12.88</v>
      </c>
      <c r="E120" s="6">
        <v>5871.7138999999997</v>
      </c>
      <c r="F120" s="10"/>
      <c r="G120" s="5">
        <v>5</v>
      </c>
      <c r="H120" s="1" t="s">
        <v>31</v>
      </c>
      <c r="I120" s="1">
        <v>12.92</v>
      </c>
      <c r="J120" s="6">
        <v>6205.2092000000002</v>
      </c>
    </row>
    <row r="121" spans="2:15" ht="24">
      <c r="B121" s="5">
        <v>6</v>
      </c>
      <c r="C121" s="1" t="s">
        <v>32</v>
      </c>
      <c r="D121" s="1">
        <v>9.26</v>
      </c>
      <c r="E121" s="6">
        <v>4219.1481000000003</v>
      </c>
      <c r="F121" s="10"/>
      <c r="G121" s="5">
        <v>6</v>
      </c>
      <c r="H121" s="1" t="s">
        <v>32</v>
      </c>
      <c r="I121" s="1">
        <v>9.09</v>
      </c>
      <c r="J121" s="6">
        <v>4364.3112000000001</v>
      </c>
    </row>
    <row r="122" spans="2:15" ht="24">
      <c r="B122" s="5">
        <v>7</v>
      </c>
      <c r="C122" s="1" t="s">
        <v>33</v>
      </c>
      <c r="D122" s="1">
        <v>6.08</v>
      </c>
      <c r="E122" s="6">
        <v>2769.4711000000002</v>
      </c>
      <c r="F122" s="10"/>
      <c r="G122" s="5">
        <v>7</v>
      </c>
      <c r="H122" s="1" t="s">
        <v>33</v>
      </c>
      <c r="I122" s="1">
        <v>5.97</v>
      </c>
      <c r="J122" s="6">
        <v>2865.1338000000001</v>
      </c>
    </row>
    <row r="123" spans="2:15" ht="24">
      <c r="B123" s="5">
        <v>8</v>
      </c>
      <c r="C123" s="1" t="s">
        <v>34</v>
      </c>
      <c r="D123" s="1">
        <v>13.69</v>
      </c>
      <c r="E123" s="6">
        <v>6240.9733999999999</v>
      </c>
      <c r="F123" s="10"/>
      <c r="G123" s="5">
        <v>8</v>
      </c>
      <c r="H123" s="1" t="s">
        <v>34</v>
      </c>
      <c r="I123" s="1">
        <v>13.76</v>
      </c>
      <c r="J123" s="6">
        <v>6608.9034000000001</v>
      </c>
    </row>
    <row r="124" spans="2:15" ht="24">
      <c r="B124" s="7">
        <v>9</v>
      </c>
      <c r="C124" s="8" t="s">
        <v>35</v>
      </c>
      <c r="D124" s="8">
        <v>3.93</v>
      </c>
      <c r="E124" s="9">
        <v>1791.4459999999999</v>
      </c>
      <c r="F124" s="10"/>
      <c r="G124" s="7">
        <v>9</v>
      </c>
      <c r="H124" s="8" t="s">
        <v>35</v>
      </c>
      <c r="I124" s="8">
        <v>4.05</v>
      </c>
      <c r="J124" s="9">
        <v>1946.3483000000001</v>
      </c>
    </row>
    <row r="125" spans="2:15">
      <c r="B125" s="10">
        <v>1.5</v>
      </c>
      <c r="C125" s="10" t="s">
        <v>9</v>
      </c>
      <c r="D125" s="10" t="s">
        <v>10</v>
      </c>
      <c r="E125" s="10"/>
      <c r="F125" s="10"/>
      <c r="G125" s="10">
        <v>1.5</v>
      </c>
      <c r="H125" s="10" t="s">
        <v>9</v>
      </c>
      <c r="I125" s="10" t="s">
        <v>12</v>
      </c>
      <c r="J125" s="10"/>
    </row>
    <row r="126" spans="2:1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  <c r="L126" s="14" t="s">
        <v>79</v>
      </c>
      <c r="M126" t="s">
        <v>10</v>
      </c>
      <c r="N126" t="s">
        <v>12</v>
      </c>
      <c r="O126" t="s">
        <v>78</v>
      </c>
    </row>
    <row r="127" spans="2:15" ht="24">
      <c r="B127" s="5">
        <v>1</v>
      </c>
      <c r="C127" s="1" t="s">
        <v>28</v>
      </c>
      <c r="D127" s="1">
        <v>7.94</v>
      </c>
      <c r="E127" s="6">
        <v>1640.482</v>
      </c>
      <c r="F127" s="10"/>
      <c r="G127" s="5">
        <v>1</v>
      </c>
      <c r="H127" s="1" t="s">
        <v>28</v>
      </c>
      <c r="I127" s="1">
        <v>8.26</v>
      </c>
      <c r="J127" s="6">
        <v>1781.9226000000001</v>
      </c>
      <c r="L127" s="1" t="s">
        <v>28</v>
      </c>
      <c r="M127">
        <f t="shared" ref="M127:M135" si="22">(E138-E127)</f>
        <v>744.35879999999997</v>
      </c>
      <c r="N127">
        <f t="shared" ref="N127:N135" si="23">(J138-J127)</f>
        <v>735.54069999999979</v>
      </c>
      <c r="O127">
        <f t="shared" ref="O127:O135" si="24">(N127-M127)/J138</f>
        <v>-3.5027720165772373E-3</v>
      </c>
    </row>
    <row r="128" spans="2:15" ht="24">
      <c r="B128" s="5">
        <v>2</v>
      </c>
      <c r="C128" s="1" t="s">
        <v>29</v>
      </c>
      <c r="D128" s="1">
        <v>0.99</v>
      </c>
      <c r="E128" s="6">
        <v>204.80160000000001</v>
      </c>
      <c r="F128" s="10"/>
      <c r="G128" s="5">
        <v>2</v>
      </c>
      <c r="H128" s="1" t="s">
        <v>29</v>
      </c>
      <c r="I128" s="1">
        <v>0.95</v>
      </c>
      <c r="J128" s="6">
        <v>205.8074</v>
      </c>
      <c r="L128" s="1" t="s">
        <v>29</v>
      </c>
      <c r="M128">
        <f t="shared" si="22"/>
        <v>212.33339999999998</v>
      </c>
      <c r="N128">
        <f t="shared" si="23"/>
        <v>204.71090000000001</v>
      </c>
      <c r="O128">
        <f t="shared" si="24"/>
        <v>-1.8567990757050231E-2</v>
      </c>
    </row>
    <row r="129" spans="2:15" ht="24">
      <c r="B129" s="5">
        <v>3</v>
      </c>
      <c r="C129" s="1" t="s">
        <v>30</v>
      </c>
      <c r="D129" s="1">
        <v>5</v>
      </c>
      <c r="E129" s="6">
        <v>1033.6293000000001</v>
      </c>
      <c r="F129" s="10"/>
      <c r="G129" s="5">
        <v>3</v>
      </c>
      <c r="H129" s="1" t="s">
        <v>30</v>
      </c>
      <c r="I129" s="1">
        <v>4.99</v>
      </c>
      <c r="J129" s="6">
        <v>1075.3756000000001</v>
      </c>
      <c r="L129" s="1" t="s">
        <v>30</v>
      </c>
      <c r="M129">
        <f t="shared" si="22"/>
        <v>736.57929999999988</v>
      </c>
      <c r="N129">
        <f t="shared" si="23"/>
        <v>767.8608999999999</v>
      </c>
      <c r="O129">
        <f t="shared" si="24"/>
        <v>1.6971018097786162E-2</v>
      </c>
    </row>
    <row r="130" spans="2:15" ht="24">
      <c r="B130" s="5">
        <v>4</v>
      </c>
      <c r="C130" s="1" t="s">
        <v>98</v>
      </c>
      <c r="D130" s="1">
        <v>16.07</v>
      </c>
      <c r="E130" s="6">
        <v>3321.1163999999999</v>
      </c>
      <c r="F130" s="10"/>
      <c r="G130" s="5">
        <v>4</v>
      </c>
      <c r="H130" s="1" t="s">
        <v>98</v>
      </c>
      <c r="I130" s="1">
        <v>16.23</v>
      </c>
      <c r="J130" s="6">
        <v>3501.3193999999999</v>
      </c>
      <c r="L130" s="1" t="s">
        <v>98</v>
      </c>
      <c r="M130">
        <f t="shared" si="22"/>
        <v>1796.3159000000005</v>
      </c>
      <c r="N130">
        <f t="shared" si="23"/>
        <v>1919.5872000000004</v>
      </c>
      <c r="O130">
        <f t="shared" si="24"/>
        <v>2.2739978585869729E-2</v>
      </c>
    </row>
    <row r="131" spans="2:15" ht="24">
      <c r="B131" s="5">
        <v>5</v>
      </c>
      <c r="C131" s="1" t="s">
        <v>31</v>
      </c>
      <c r="D131" s="1">
        <v>21.1</v>
      </c>
      <c r="E131" s="6">
        <v>4360.8500999999997</v>
      </c>
      <c r="F131" s="10"/>
      <c r="G131" s="5">
        <v>5</v>
      </c>
      <c r="H131" s="1" t="s">
        <v>31</v>
      </c>
      <c r="I131" s="1">
        <v>21.24</v>
      </c>
      <c r="J131" s="6">
        <v>4581.4292999999998</v>
      </c>
      <c r="L131" s="1" t="s">
        <v>31</v>
      </c>
      <c r="M131">
        <f t="shared" si="22"/>
        <v>1538.5636000000004</v>
      </c>
      <c r="N131">
        <f t="shared" si="23"/>
        <v>1642.1945000000005</v>
      </c>
      <c r="O131">
        <f t="shared" si="24"/>
        <v>1.6651215325707847E-2</v>
      </c>
    </row>
    <row r="132" spans="2:15" ht="24">
      <c r="B132" s="5">
        <v>6</v>
      </c>
      <c r="C132" s="1" t="s">
        <v>32</v>
      </c>
      <c r="D132" s="1">
        <v>14.87</v>
      </c>
      <c r="E132" s="6">
        <v>3073.5234999999998</v>
      </c>
      <c r="F132" s="10"/>
      <c r="G132" s="5">
        <v>6</v>
      </c>
      <c r="H132" s="1" t="s">
        <v>32</v>
      </c>
      <c r="I132" s="1">
        <v>14.79</v>
      </c>
      <c r="J132" s="6">
        <v>3190.1228000000001</v>
      </c>
      <c r="L132" s="1" t="s">
        <v>32</v>
      </c>
      <c r="M132">
        <f t="shared" si="22"/>
        <v>1172.9293000000002</v>
      </c>
      <c r="N132">
        <f t="shared" si="23"/>
        <v>1197.6949999999997</v>
      </c>
      <c r="O132">
        <f t="shared" si="24"/>
        <v>5.6441951623423083E-3</v>
      </c>
    </row>
    <row r="133" spans="2:15" ht="24">
      <c r="B133" s="5">
        <v>7</v>
      </c>
      <c r="C133" s="1" t="s">
        <v>33</v>
      </c>
      <c r="D133" s="1">
        <v>9.0299999999999994</v>
      </c>
      <c r="E133" s="6">
        <v>1866.9395999999999</v>
      </c>
      <c r="F133" s="10"/>
      <c r="G133" s="5">
        <v>7</v>
      </c>
      <c r="H133" s="1" t="s">
        <v>33</v>
      </c>
      <c r="I133" s="1">
        <v>8.99</v>
      </c>
      <c r="J133" s="6">
        <v>1939.5091</v>
      </c>
      <c r="L133" s="1" t="s">
        <v>33</v>
      </c>
      <c r="M133">
        <f t="shared" si="22"/>
        <v>921.36339999999996</v>
      </c>
      <c r="N133">
        <f t="shared" si="23"/>
        <v>943.13229999999999</v>
      </c>
      <c r="O133">
        <f t="shared" si="24"/>
        <v>7.5517197525852607E-3</v>
      </c>
    </row>
    <row r="134" spans="2:15" ht="24">
      <c r="B134" s="5">
        <v>8</v>
      </c>
      <c r="C134" s="1" t="s">
        <v>34</v>
      </c>
      <c r="D134" s="1">
        <v>17.34</v>
      </c>
      <c r="E134" s="6">
        <v>3583.9072999999999</v>
      </c>
      <c r="F134" s="10"/>
      <c r="G134" s="5">
        <v>8</v>
      </c>
      <c r="H134" s="1" t="s">
        <v>34</v>
      </c>
      <c r="I134" s="1">
        <v>17.670000000000002</v>
      </c>
      <c r="J134" s="6">
        <v>3810.6406000000002</v>
      </c>
      <c r="L134" s="1" t="s">
        <v>34</v>
      </c>
      <c r="M134">
        <f t="shared" si="22"/>
        <v>2692.8050000000003</v>
      </c>
      <c r="N134">
        <f t="shared" si="23"/>
        <v>2831.2655</v>
      </c>
      <c r="O134">
        <f t="shared" si="24"/>
        <v>2.0846500675461174E-2</v>
      </c>
    </row>
    <row r="135" spans="2:15" ht="24">
      <c r="B135" s="7">
        <v>9</v>
      </c>
      <c r="C135" s="8" t="s">
        <v>35</v>
      </c>
      <c r="D135" s="8">
        <v>4.6399999999999997</v>
      </c>
      <c r="E135" s="9">
        <v>958.37980000000005</v>
      </c>
      <c r="F135" s="10"/>
      <c r="G135" s="7">
        <v>9</v>
      </c>
      <c r="H135" s="8" t="s">
        <v>35</v>
      </c>
      <c r="I135" s="8">
        <v>4.88</v>
      </c>
      <c r="J135" s="9">
        <v>1051.9399000000001</v>
      </c>
      <c r="L135" s="8" t="s">
        <v>35</v>
      </c>
      <c r="M135">
        <f t="shared" si="22"/>
        <v>854.79949999999997</v>
      </c>
      <c r="N135">
        <f t="shared" si="23"/>
        <v>916.96229999999991</v>
      </c>
      <c r="O135">
        <f t="shared" si="24"/>
        <v>3.1572314765050263E-2</v>
      </c>
    </row>
    <row r="136" spans="2:15">
      <c r="B136" s="10">
        <v>1.5</v>
      </c>
      <c r="C136" s="10" t="s">
        <v>11</v>
      </c>
      <c r="D136" s="10" t="s">
        <v>10</v>
      </c>
      <c r="E136" s="10"/>
      <c r="F136" s="10"/>
      <c r="G136" s="10">
        <v>1.5</v>
      </c>
      <c r="H136" s="10" t="s">
        <v>11</v>
      </c>
      <c r="I136" s="10" t="s">
        <v>12</v>
      </c>
      <c r="J136" s="10"/>
    </row>
    <row r="137" spans="2:15">
      <c r="B137" s="2"/>
      <c r="C137" s="3" t="s">
        <v>0</v>
      </c>
      <c r="D137" s="3" t="s">
        <v>1</v>
      </c>
      <c r="E137" s="4" t="s">
        <v>2</v>
      </c>
      <c r="F137" s="10"/>
      <c r="G137" s="2"/>
      <c r="H137" s="3" t="s">
        <v>0</v>
      </c>
      <c r="I137" s="3" t="s">
        <v>1</v>
      </c>
      <c r="J137" s="4" t="s">
        <v>2</v>
      </c>
    </row>
    <row r="138" spans="2:15" ht="24">
      <c r="B138" s="5">
        <v>1</v>
      </c>
      <c r="C138" s="1" t="s">
        <v>28</v>
      </c>
      <c r="D138" s="1">
        <v>5.2</v>
      </c>
      <c r="E138" s="6">
        <v>2384.8407999999999</v>
      </c>
      <c r="F138" s="10"/>
      <c r="G138" s="5">
        <v>1</v>
      </c>
      <c r="H138" s="1" t="s">
        <v>28</v>
      </c>
      <c r="I138" s="1">
        <v>5.22</v>
      </c>
      <c r="J138" s="6">
        <v>2517.4632999999999</v>
      </c>
    </row>
    <row r="139" spans="2:15" ht="24">
      <c r="B139" s="5">
        <v>2</v>
      </c>
      <c r="C139" s="1" t="s">
        <v>29</v>
      </c>
      <c r="D139" s="1">
        <v>0.91</v>
      </c>
      <c r="E139" s="6">
        <v>417.13499999999999</v>
      </c>
      <c r="F139" s="10"/>
      <c r="G139" s="5">
        <v>2</v>
      </c>
      <c r="H139" s="1" t="s">
        <v>29</v>
      </c>
      <c r="I139" s="1">
        <v>0.85</v>
      </c>
      <c r="J139" s="6">
        <v>410.51830000000001</v>
      </c>
    </row>
    <row r="140" spans="2:15" ht="24">
      <c r="B140" s="5">
        <v>3</v>
      </c>
      <c r="C140" s="1" t="s">
        <v>30</v>
      </c>
      <c r="D140" s="1">
        <v>3.86</v>
      </c>
      <c r="E140" s="6">
        <v>1770.2085999999999</v>
      </c>
      <c r="F140" s="10"/>
      <c r="G140" s="5">
        <v>3</v>
      </c>
      <c r="H140" s="1" t="s">
        <v>30</v>
      </c>
      <c r="I140" s="1">
        <v>3.82</v>
      </c>
      <c r="J140" s="6">
        <v>1843.2365</v>
      </c>
    </row>
    <row r="141" spans="2:15" ht="24">
      <c r="B141" s="5">
        <v>4</v>
      </c>
      <c r="C141" s="1" t="s">
        <v>98</v>
      </c>
      <c r="D141" s="1">
        <v>11.16</v>
      </c>
      <c r="E141" s="6">
        <v>5117.4323000000004</v>
      </c>
      <c r="F141" s="10"/>
      <c r="G141" s="5">
        <v>4</v>
      </c>
      <c r="H141" s="1" t="s">
        <v>98</v>
      </c>
      <c r="I141" s="1">
        <v>11.25</v>
      </c>
      <c r="J141" s="6">
        <v>5420.9066000000003</v>
      </c>
    </row>
    <row r="142" spans="2:15" ht="24">
      <c r="B142" s="5">
        <v>5</v>
      </c>
      <c r="C142" s="1" t="s">
        <v>31</v>
      </c>
      <c r="D142" s="1">
        <v>12.87</v>
      </c>
      <c r="E142" s="6">
        <v>5899.4137000000001</v>
      </c>
      <c r="F142" s="10"/>
      <c r="G142" s="5">
        <v>5</v>
      </c>
      <c r="H142" s="1" t="s">
        <v>31</v>
      </c>
      <c r="I142" s="1">
        <v>12.91</v>
      </c>
      <c r="J142" s="6">
        <v>6223.6238000000003</v>
      </c>
    </row>
    <row r="143" spans="2:15" ht="24">
      <c r="B143" s="5">
        <v>6</v>
      </c>
      <c r="C143" s="1" t="s">
        <v>32</v>
      </c>
      <c r="D143" s="1">
        <v>9.26</v>
      </c>
      <c r="E143" s="6">
        <v>4246.4528</v>
      </c>
      <c r="F143" s="10"/>
      <c r="G143" s="5">
        <v>6</v>
      </c>
      <c r="H143" s="1" t="s">
        <v>32</v>
      </c>
      <c r="I143" s="1">
        <v>9.1</v>
      </c>
      <c r="J143" s="6">
        <v>4387.8177999999998</v>
      </c>
    </row>
    <row r="144" spans="2:15" ht="24">
      <c r="B144" s="5">
        <v>7</v>
      </c>
      <c r="C144" s="1" t="s">
        <v>33</v>
      </c>
      <c r="D144" s="1">
        <v>6.08</v>
      </c>
      <c r="E144" s="6">
        <v>2788.3029999999999</v>
      </c>
      <c r="F144" s="10"/>
      <c r="G144" s="5">
        <v>7</v>
      </c>
      <c r="H144" s="1" t="s">
        <v>33</v>
      </c>
      <c r="I144" s="1">
        <v>5.98</v>
      </c>
      <c r="J144" s="6">
        <v>2882.6414</v>
      </c>
    </row>
    <row r="145" spans="2:15" ht="24">
      <c r="B145" s="5">
        <v>8</v>
      </c>
      <c r="C145" s="1" t="s">
        <v>34</v>
      </c>
      <c r="D145" s="1">
        <v>13.69</v>
      </c>
      <c r="E145" s="6">
        <v>6276.7123000000001</v>
      </c>
      <c r="F145" s="10"/>
      <c r="G145" s="5">
        <v>8</v>
      </c>
      <c r="H145" s="1" t="s">
        <v>34</v>
      </c>
      <c r="I145" s="1">
        <v>13.78</v>
      </c>
      <c r="J145" s="6">
        <v>6641.9061000000002</v>
      </c>
    </row>
    <row r="146" spans="2:15" ht="24">
      <c r="B146" s="7">
        <v>9</v>
      </c>
      <c r="C146" s="8" t="s">
        <v>35</v>
      </c>
      <c r="D146" s="8">
        <v>3.96</v>
      </c>
      <c r="E146" s="9">
        <v>1813.1793</v>
      </c>
      <c r="F146" s="10"/>
      <c r="G146" s="7">
        <v>9</v>
      </c>
      <c r="H146" s="8" t="s">
        <v>35</v>
      </c>
      <c r="I146" s="8">
        <v>4.08</v>
      </c>
      <c r="J146" s="9">
        <v>1968.9022</v>
      </c>
    </row>
    <row r="147" spans="2:15">
      <c r="B147" s="10">
        <v>1.75</v>
      </c>
      <c r="C147" s="10" t="s">
        <v>9</v>
      </c>
      <c r="D147" s="10" t="s">
        <v>10</v>
      </c>
      <c r="E147" s="10"/>
      <c r="F147" s="10"/>
      <c r="G147" s="10">
        <v>1.75</v>
      </c>
      <c r="H147" s="10" t="s">
        <v>9</v>
      </c>
      <c r="I147" s="10" t="s">
        <v>12</v>
      </c>
      <c r="J147" s="10"/>
    </row>
    <row r="148" spans="2:15">
      <c r="B148" s="2"/>
      <c r="C148" s="3" t="s">
        <v>0</v>
      </c>
      <c r="D148" s="3" t="s">
        <v>1</v>
      </c>
      <c r="E148" s="4" t="s">
        <v>2</v>
      </c>
      <c r="F148" s="10"/>
      <c r="G148" s="2"/>
      <c r="H148" s="3" t="s">
        <v>0</v>
      </c>
      <c r="I148" s="3" t="s">
        <v>1</v>
      </c>
      <c r="J148" s="4" t="s">
        <v>2</v>
      </c>
      <c r="L148" s="14" t="s">
        <v>79</v>
      </c>
      <c r="M148" t="s">
        <v>10</v>
      </c>
      <c r="N148" t="s">
        <v>12</v>
      </c>
      <c r="O148" t="s">
        <v>78</v>
      </c>
    </row>
    <row r="149" spans="2:15" ht="24">
      <c r="B149" s="5">
        <v>1</v>
      </c>
      <c r="C149" s="1" t="s">
        <v>28</v>
      </c>
      <c r="D149" s="1">
        <v>7.89</v>
      </c>
      <c r="E149" s="6">
        <v>1591.1081999999999</v>
      </c>
      <c r="F149" s="10"/>
      <c r="G149" s="5">
        <v>1</v>
      </c>
      <c r="H149" s="1" t="s">
        <v>28</v>
      </c>
      <c r="I149" s="1">
        <v>8.32</v>
      </c>
      <c r="J149" s="6">
        <v>1714.444</v>
      </c>
      <c r="L149" s="1" t="s">
        <v>28</v>
      </c>
      <c r="M149">
        <f t="shared" ref="M149:M157" si="25">(E160-E149)</f>
        <v>782.72329999999988</v>
      </c>
      <c r="N149">
        <f t="shared" ref="N149:N157" si="26">(J160-J149)</f>
        <v>846.28949999999986</v>
      </c>
      <c r="O149">
        <f t="shared" ref="O149:O157" si="27">(N149-M149)/J160</f>
        <v>2.4823434379251094E-2</v>
      </c>
    </row>
    <row r="150" spans="2:15" ht="24">
      <c r="B150" s="5">
        <v>2</v>
      </c>
      <c r="C150" s="1" t="s">
        <v>29</v>
      </c>
      <c r="D150" s="1">
        <v>0.96</v>
      </c>
      <c r="E150" s="6">
        <v>194.40180000000001</v>
      </c>
      <c r="F150" s="10"/>
      <c r="G150" s="5">
        <v>2</v>
      </c>
      <c r="H150" s="1" t="s">
        <v>29</v>
      </c>
      <c r="I150" s="1">
        <v>0.94</v>
      </c>
      <c r="J150" s="6">
        <v>193.607</v>
      </c>
      <c r="L150" s="1" t="s">
        <v>29</v>
      </c>
      <c r="M150">
        <f t="shared" si="25"/>
        <v>217.92869999999996</v>
      </c>
      <c r="N150">
        <f t="shared" si="26"/>
        <v>232.07149999999999</v>
      </c>
      <c r="O150">
        <f t="shared" si="27"/>
        <v>3.3224135116055951E-2</v>
      </c>
    </row>
    <row r="151" spans="2:15" ht="24">
      <c r="B151" s="5">
        <v>3</v>
      </c>
      <c r="C151" s="1" t="s">
        <v>30</v>
      </c>
      <c r="D151" s="1">
        <v>4.99</v>
      </c>
      <c r="E151" s="6">
        <v>1007.1004</v>
      </c>
      <c r="F151" s="10"/>
      <c r="G151" s="5">
        <v>3</v>
      </c>
      <c r="H151" s="1" t="s">
        <v>30</v>
      </c>
      <c r="I151" s="1">
        <v>5.13</v>
      </c>
      <c r="J151" s="6">
        <v>1057.0429999999999</v>
      </c>
      <c r="L151" s="1" t="s">
        <v>30</v>
      </c>
      <c r="M151">
        <f t="shared" si="25"/>
        <v>762.70810000000006</v>
      </c>
      <c r="N151">
        <f t="shared" si="26"/>
        <v>808.52500000000009</v>
      </c>
      <c r="O151">
        <f t="shared" si="27"/>
        <v>2.4559222713940222E-2</v>
      </c>
    </row>
    <row r="152" spans="2:15" ht="24">
      <c r="B152" s="5">
        <v>4</v>
      </c>
      <c r="C152" s="1" t="s">
        <v>98</v>
      </c>
      <c r="D152" s="1">
        <v>16.12</v>
      </c>
      <c r="E152" s="6">
        <v>3251.6853999999998</v>
      </c>
      <c r="F152" s="10"/>
      <c r="G152" s="5">
        <v>4</v>
      </c>
      <c r="H152" s="1" t="s">
        <v>98</v>
      </c>
      <c r="I152" s="1">
        <v>16.68</v>
      </c>
      <c r="J152" s="6">
        <v>3438.663</v>
      </c>
      <c r="L152" s="1" t="s">
        <v>98</v>
      </c>
      <c r="M152">
        <f t="shared" si="25"/>
        <v>1869.7750000000001</v>
      </c>
      <c r="N152">
        <f t="shared" si="26"/>
        <v>2013.5863000000004</v>
      </c>
      <c r="O152">
        <f t="shared" si="27"/>
        <v>2.6376508498978629E-2</v>
      </c>
    </row>
    <row r="153" spans="2:15" ht="24">
      <c r="B153" s="5">
        <v>5</v>
      </c>
      <c r="C153" s="1" t="s">
        <v>31</v>
      </c>
      <c r="D153" s="1">
        <v>21.21</v>
      </c>
      <c r="E153" s="6">
        <v>4280.2721000000001</v>
      </c>
      <c r="F153" s="10"/>
      <c r="G153" s="5">
        <v>5</v>
      </c>
      <c r="H153" s="1" t="s">
        <v>31</v>
      </c>
      <c r="I153" s="1">
        <v>21.8</v>
      </c>
      <c r="J153" s="6">
        <v>4494.1980999999996</v>
      </c>
      <c r="L153" s="1" t="s">
        <v>31</v>
      </c>
      <c r="M153">
        <f t="shared" si="25"/>
        <v>1620.6554999999998</v>
      </c>
      <c r="N153">
        <f t="shared" si="26"/>
        <v>1754.4012000000002</v>
      </c>
      <c r="O153">
        <f t="shared" si="27"/>
        <v>2.1404108917657819E-2</v>
      </c>
    </row>
    <row r="154" spans="2:15" ht="24">
      <c r="B154" s="5">
        <v>6</v>
      </c>
      <c r="C154" s="1" t="s">
        <v>32</v>
      </c>
      <c r="D154" s="1">
        <v>14.9</v>
      </c>
      <c r="E154" s="6">
        <v>3006.8081000000002</v>
      </c>
      <c r="F154" s="10"/>
      <c r="G154" s="5">
        <v>6</v>
      </c>
      <c r="H154" s="1" t="s">
        <v>32</v>
      </c>
      <c r="I154" s="1">
        <v>15.13</v>
      </c>
      <c r="J154" s="6">
        <v>3118.9978000000001</v>
      </c>
      <c r="L154" s="1" t="s">
        <v>32</v>
      </c>
      <c r="M154">
        <f t="shared" si="25"/>
        <v>1240.6359999999995</v>
      </c>
      <c r="N154">
        <f t="shared" si="26"/>
        <v>1304.1593000000003</v>
      </c>
      <c r="O154">
        <f t="shared" si="27"/>
        <v>1.4361529234401541E-2</v>
      </c>
    </row>
    <row r="155" spans="2:15" ht="24">
      <c r="B155" s="5">
        <v>7</v>
      </c>
      <c r="C155" s="1" t="s">
        <v>33</v>
      </c>
      <c r="D155" s="1">
        <v>9.0399999999999991</v>
      </c>
      <c r="E155" s="6">
        <v>1823.6733999999999</v>
      </c>
      <c r="F155" s="10"/>
      <c r="G155" s="5">
        <v>7</v>
      </c>
      <c r="H155" s="1" t="s">
        <v>33</v>
      </c>
      <c r="I155" s="1">
        <v>9.17</v>
      </c>
      <c r="J155" s="6">
        <v>1889.5895</v>
      </c>
      <c r="L155" s="1" t="s">
        <v>33</v>
      </c>
      <c r="M155">
        <f t="shared" si="25"/>
        <v>964.93000000000006</v>
      </c>
      <c r="N155">
        <f t="shared" si="26"/>
        <v>1009.3732</v>
      </c>
      <c r="O155">
        <f t="shared" si="27"/>
        <v>1.5330725021056646E-2</v>
      </c>
    </row>
    <row r="156" spans="2:15" ht="24">
      <c r="B156" s="5">
        <v>8</v>
      </c>
      <c r="C156" s="1" t="s">
        <v>34</v>
      </c>
      <c r="D156" s="1">
        <v>17.3</v>
      </c>
      <c r="E156" s="6">
        <v>3490.7667999999999</v>
      </c>
      <c r="F156" s="10"/>
      <c r="G156" s="5">
        <v>8</v>
      </c>
      <c r="H156" s="1" t="s">
        <v>34</v>
      </c>
      <c r="I156" s="1">
        <v>17.97</v>
      </c>
      <c r="J156" s="6">
        <v>3703.1680999999999</v>
      </c>
      <c r="L156" s="1" t="s">
        <v>34</v>
      </c>
      <c r="M156">
        <f t="shared" si="25"/>
        <v>2790.3255000000004</v>
      </c>
      <c r="N156">
        <f t="shared" si="26"/>
        <v>2968.1846000000005</v>
      </c>
      <c r="O156">
        <f t="shared" si="27"/>
        <v>2.6660125464510385E-2</v>
      </c>
    </row>
    <row r="157" spans="2:15" ht="24">
      <c r="B157" s="7">
        <v>9</v>
      </c>
      <c r="C157" s="8" t="s">
        <v>35</v>
      </c>
      <c r="D157" s="8">
        <v>4.59</v>
      </c>
      <c r="E157" s="9">
        <v>925.80529999999999</v>
      </c>
      <c r="F157" s="10"/>
      <c r="G157" s="7">
        <v>9</v>
      </c>
      <c r="H157" s="8" t="s">
        <v>35</v>
      </c>
      <c r="I157" s="8">
        <v>4.87</v>
      </c>
      <c r="J157" s="9">
        <v>1003.1776</v>
      </c>
      <c r="L157" s="8" t="s">
        <v>35</v>
      </c>
      <c r="M157">
        <f t="shared" si="25"/>
        <v>884.14940000000001</v>
      </c>
      <c r="N157">
        <f t="shared" si="26"/>
        <v>976.75320000000011</v>
      </c>
      <c r="O157">
        <f t="shared" si="27"/>
        <v>4.6771230590483305E-2</v>
      </c>
    </row>
    <row r="158" spans="2:15">
      <c r="B158" s="10">
        <v>1.75</v>
      </c>
      <c r="C158" s="10" t="s">
        <v>11</v>
      </c>
      <c r="D158" s="10" t="s">
        <v>10</v>
      </c>
      <c r="E158" s="10"/>
      <c r="F158" s="10"/>
      <c r="G158" s="10">
        <v>1.75</v>
      </c>
      <c r="H158" s="10" t="s">
        <v>11</v>
      </c>
      <c r="I158" s="10" t="s">
        <v>12</v>
      </c>
      <c r="J158" s="10"/>
    </row>
    <row r="159" spans="2:15">
      <c r="B159" s="2"/>
      <c r="C159" s="3" t="s">
        <v>0</v>
      </c>
      <c r="D159" s="3" t="s">
        <v>1</v>
      </c>
      <c r="E159" s="4" t="s">
        <v>2</v>
      </c>
      <c r="F159" s="10"/>
      <c r="G159" s="2"/>
      <c r="H159" s="3" t="s">
        <v>0</v>
      </c>
      <c r="I159" s="3" t="s">
        <v>1</v>
      </c>
      <c r="J159" s="4" t="s">
        <v>2</v>
      </c>
    </row>
    <row r="160" spans="2:15" ht="24">
      <c r="B160" s="5">
        <v>1</v>
      </c>
      <c r="C160" s="1" t="s">
        <v>28</v>
      </c>
      <c r="D160" s="1">
        <v>5.18</v>
      </c>
      <c r="E160" s="6">
        <v>2373.8314999999998</v>
      </c>
      <c r="F160" s="10"/>
      <c r="G160" s="5">
        <v>1</v>
      </c>
      <c r="H160" s="1" t="s">
        <v>28</v>
      </c>
      <c r="I160" s="1">
        <v>5.27</v>
      </c>
      <c r="J160" s="6">
        <v>2560.7334999999998</v>
      </c>
    </row>
    <row r="161" spans="2:10" ht="24">
      <c r="B161" s="5">
        <v>2</v>
      </c>
      <c r="C161" s="1" t="s">
        <v>29</v>
      </c>
      <c r="D161" s="1">
        <v>0.9</v>
      </c>
      <c r="E161" s="6">
        <v>412.33049999999997</v>
      </c>
      <c r="F161" s="10"/>
      <c r="G161" s="5">
        <v>2</v>
      </c>
      <c r="H161" s="1" t="s">
        <v>29</v>
      </c>
      <c r="I161" s="1">
        <v>0.88</v>
      </c>
      <c r="J161" s="6">
        <v>425.67849999999999</v>
      </c>
    </row>
    <row r="162" spans="2:10" ht="24">
      <c r="B162" s="5">
        <v>3</v>
      </c>
      <c r="C162" s="1" t="s">
        <v>30</v>
      </c>
      <c r="D162" s="1">
        <v>3.86</v>
      </c>
      <c r="E162" s="6">
        <v>1769.8085000000001</v>
      </c>
      <c r="F162" s="10"/>
      <c r="G162" s="5">
        <v>3</v>
      </c>
      <c r="H162" s="1" t="s">
        <v>30</v>
      </c>
      <c r="I162" s="1">
        <v>3.84</v>
      </c>
      <c r="J162" s="6">
        <v>1865.568</v>
      </c>
    </row>
    <row r="163" spans="2:10" ht="24">
      <c r="B163" s="5">
        <v>4</v>
      </c>
      <c r="C163" s="1" t="s">
        <v>98</v>
      </c>
      <c r="D163" s="1">
        <v>11.18</v>
      </c>
      <c r="E163" s="6">
        <v>5121.4603999999999</v>
      </c>
      <c r="F163" s="10"/>
      <c r="G163" s="5">
        <v>4</v>
      </c>
      <c r="H163" s="1" t="s">
        <v>98</v>
      </c>
      <c r="I163" s="1">
        <v>11.23</v>
      </c>
      <c r="J163" s="6">
        <v>5452.2493000000004</v>
      </c>
    </row>
    <row r="164" spans="2:10" ht="24">
      <c r="B164" s="5">
        <v>5</v>
      </c>
      <c r="C164" s="1" t="s">
        <v>31</v>
      </c>
      <c r="D164" s="1">
        <v>12.88</v>
      </c>
      <c r="E164" s="6">
        <v>5900.9276</v>
      </c>
      <c r="F164" s="10"/>
      <c r="G164" s="5">
        <v>5</v>
      </c>
      <c r="H164" s="1" t="s">
        <v>31</v>
      </c>
      <c r="I164" s="1">
        <v>12.87</v>
      </c>
      <c r="J164" s="6">
        <v>6248.5992999999999</v>
      </c>
    </row>
    <row r="165" spans="2:10" ht="24">
      <c r="B165" s="5">
        <v>6</v>
      </c>
      <c r="C165" s="1" t="s">
        <v>32</v>
      </c>
      <c r="D165" s="1">
        <v>9.27</v>
      </c>
      <c r="E165" s="6">
        <v>4247.4440999999997</v>
      </c>
      <c r="F165" s="10"/>
      <c r="G165" s="5">
        <v>6</v>
      </c>
      <c r="H165" s="1" t="s">
        <v>32</v>
      </c>
      <c r="I165" s="1">
        <v>9.11</v>
      </c>
      <c r="J165" s="6">
        <v>4423.1571000000004</v>
      </c>
    </row>
    <row r="166" spans="2:10" ht="24">
      <c r="B166" s="5">
        <v>7</v>
      </c>
      <c r="C166" s="1" t="s">
        <v>33</v>
      </c>
      <c r="D166" s="1">
        <v>6.08</v>
      </c>
      <c r="E166" s="6">
        <v>2788.6034</v>
      </c>
      <c r="F166" s="10"/>
      <c r="G166" s="5">
        <v>7</v>
      </c>
      <c r="H166" s="1" t="s">
        <v>33</v>
      </c>
      <c r="I166" s="1">
        <v>5.97</v>
      </c>
      <c r="J166" s="6">
        <v>2898.9627</v>
      </c>
    </row>
    <row r="167" spans="2:10" ht="24">
      <c r="B167" s="5">
        <v>8</v>
      </c>
      <c r="C167" s="1" t="s">
        <v>34</v>
      </c>
      <c r="D167" s="1">
        <v>13.71</v>
      </c>
      <c r="E167" s="6">
        <v>6281.0923000000003</v>
      </c>
      <c r="G167" s="5">
        <v>8</v>
      </c>
      <c r="H167" s="1" t="s">
        <v>34</v>
      </c>
      <c r="I167" s="1">
        <v>13.74</v>
      </c>
      <c r="J167" s="6">
        <v>6671.3527000000004</v>
      </c>
    </row>
    <row r="168" spans="2:10" ht="24">
      <c r="B168" s="7">
        <v>9</v>
      </c>
      <c r="C168" s="8" t="s">
        <v>35</v>
      </c>
      <c r="D168" s="8">
        <v>3.95</v>
      </c>
      <c r="E168" s="9">
        <v>1809.9547</v>
      </c>
      <c r="G168" s="7">
        <v>9</v>
      </c>
      <c r="H168" s="8" t="s">
        <v>35</v>
      </c>
      <c r="I168" s="8">
        <v>4.08</v>
      </c>
      <c r="J168" s="9">
        <v>1979.9308000000001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526D-7A09-4979-A3AB-167D0E0697AA}">
  <dimension ref="A1:Y168"/>
  <sheetViews>
    <sheetView topLeftCell="A139" zoomScale="224" workbookViewId="0">
      <selection activeCell="C141" sqref="C141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20</v>
      </c>
      <c r="L1" s="5"/>
      <c r="M1" s="1"/>
    </row>
    <row r="2" spans="1:25">
      <c r="A2" t="s">
        <v>27</v>
      </c>
      <c r="B2" t="s">
        <v>57</v>
      </c>
      <c r="C2" t="s">
        <v>24</v>
      </c>
      <c r="L2" s="5"/>
      <c r="M2" s="1"/>
    </row>
    <row r="3" spans="1:25">
      <c r="A3" s="13" t="s">
        <v>58</v>
      </c>
      <c r="B3" s="13" t="s">
        <v>21</v>
      </c>
      <c r="C3" s="13" t="s">
        <v>59</v>
      </c>
      <c r="L3" s="5"/>
      <c r="M3" s="1"/>
    </row>
    <row r="4" spans="1:25">
      <c r="A4" s="13" t="s">
        <v>60</v>
      </c>
      <c r="B4" s="13" t="s">
        <v>61</v>
      </c>
      <c r="C4" s="13" t="s">
        <v>22</v>
      </c>
      <c r="L4" s="5"/>
      <c r="M4" s="1"/>
    </row>
    <row r="5" spans="1:25">
      <c r="A5" s="13" t="s">
        <v>62</v>
      </c>
      <c r="B5" s="13" t="s">
        <v>63</v>
      </c>
      <c r="C5" s="13" t="s">
        <v>59</v>
      </c>
      <c r="L5" s="5"/>
      <c r="M5" s="1"/>
    </row>
    <row r="6" spans="1:25">
      <c r="A6" s="13" t="s">
        <v>64</v>
      </c>
      <c r="B6" s="13" t="s">
        <v>65</v>
      </c>
      <c r="C6" s="13" t="s">
        <v>23</v>
      </c>
      <c r="L6" s="5"/>
      <c r="M6" s="1"/>
    </row>
    <row r="7" spans="1:25">
      <c r="A7" s="13" t="s">
        <v>66</v>
      </c>
      <c r="B7" s="13" t="s">
        <v>67</v>
      </c>
      <c r="C7" s="13" t="s">
        <v>22</v>
      </c>
      <c r="L7" s="5"/>
      <c r="M7" s="1"/>
    </row>
    <row r="8" spans="1:25">
      <c r="A8" s="13" t="s">
        <v>68</v>
      </c>
      <c r="B8" s="13" t="s">
        <v>69</v>
      </c>
      <c r="C8" s="13" t="s">
        <v>22</v>
      </c>
      <c r="L8" s="5"/>
      <c r="M8" s="1"/>
    </row>
    <row r="9" spans="1:25">
      <c r="A9" s="13" t="s">
        <v>70</v>
      </c>
      <c r="B9" s="13" t="s">
        <v>71</v>
      </c>
      <c r="C9" s="13" t="s">
        <v>25</v>
      </c>
      <c r="L9" s="7"/>
      <c r="M9" s="8"/>
    </row>
    <row r="10" spans="1:25">
      <c r="A10" t="s">
        <v>72</v>
      </c>
      <c r="B10" t="s">
        <v>73</v>
      </c>
      <c r="C10" t="s">
        <v>24</v>
      </c>
    </row>
    <row r="11" spans="1:25">
      <c r="A11" s="13" t="s">
        <v>26</v>
      </c>
      <c r="B11" s="13" t="s">
        <v>74</v>
      </c>
      <c r="C11" s="13" t="s">
        <v>75</v>
      </c>
    </row>
    <row r="12" spans="1:25">
      <c r="A12" s="13" t="s">
        <v>26</v>
      </c>
      <c r="B12" s="13" t="s">
        <v>76</v>
      </c>
      <c r="C12" s="13" t="s">
        <v>77</v>
      </c>
    </row>
    <row r="13" spans="1:25">
      <c r="A13" t="s">
        <v>36</v>
      </c>
      <c r="B13">
        <v>4.9377800000000001</v>
      </c>
    </row>
    <row r="15" spans="1:25">
      <c r="B15" s="10">
        <v>0.25</v>
      </c>
      <c r="C15" s="10" t="s">
        <v>9</v>
      </c>
      <c r="D15" s="10" t="s">
        <v>10</v>
      </c>
      <c r="E15" s="10"/>
      <c r="F15" s="10"/>
      <c r="G15" s="10">
        <v>0.25</v>
      </c>
      <c r="H15" s="10" t="s">
        <v>9</v>
      </c>
      <c r="I15" s="10" t="s">
        <v>12</v>
      </c>
      <c r="J15" s="10"/>
    </row>
    <row r="16" spans="1:2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79</v>
      </c>
      <c r="M16" t="s">
        <v>10</v>
      </c>
      <c r="N16" t="s">
        <v>12</v>
      </c>
      <c r="O16" t="s">
        <v>78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5">
        <v>1</v>
      </c>
      <c r="C17" s="1" t="s">
        <v>28</v>
      </c>
      <c r="D17" s="1">
        <v>6.13</v>
      </c>
      <c r="E17" s="6">
        <v>2061.5754999999999</v>
      </c>
      <c r="F17" s="12"/>
      <c r="G17" s="5">
        <v>1</v>
      </c>
      <c r="H17" s="1" t="s">
        <v>28</v>
      </c>
      <c r="I17" s="1">
        <v>5.79</v>
      </c>
      <c r="J17" s="6">
        <v>2199.0709000000002</v>
      </c>
      <c r="L17" s="1" t="s">
        <v>28</v>
      </c>
      <c r="M17">
        <f t="shared" ref="M17:M25" si="0">(E28-E17)</f>
        <v>270.00680000000011</v>
      </c>
      <c r="N17">
        <f t="shared" ref="N17:N25" si="1">(J28-J17)</f>
        <v>237.67239999999993</v>
      </c>
      <c r="O17">
        <f t="shared" ref="O17:O25" si="2">(N17-M17)/J28</f>
        <v>-1.3269514273415746E-2</v>
      </c>
      <c r="R17" s="1" t="s">
        <v>28</v>
      </c>
      <c r="S17">
        <f>O17</f>
        <v>-1.3269514273415746E-2</v>
      </c>
      <c r="T17">
        <f t="shared" ref="T17:T25" si="3">O39</f>
        <v>9.8536666230346487E-3</v>
      </c>
      <c r="U17">
        <f>O61</f>
        <v>3.6325707427444149E-3</v>
      </c>
      <c r="V17">
        <f>O83</f>
        <v>4.0497127086588794E-3</v>
      </c>
      <c r="W17">
        <f>O105</f>
        <v>-4.0940620991203333E-3</v>
      </c>
      <c r="X17">
        <f>O127</f>
        <v>-8.7890684602251086E-3</v>
      </c>
      <c r="Y17">
        <f>O149</f>
        <v>-5.8443337223332463E-3</v>
      </c>
    </row>
    <row r="18" spans="2:25" ht="24">
      <c r="B18" s="5">
        <v>2</v>
      </c>
      <c r="C18" s="1" t="s">
        <v>29</v>
      </c>
      <c r="D18" s="1">
        <v>0.94</v>
      </c>
      <c r="E18" s="6">
        <v>315.77100000000002</v>
      </c>
      <c r="F18" s="12"/>
      <c r="G18" s="5">
        <v>2</v>
      </c>
      <c r="H18" s="1" t="s">
        <v>29</v>
      </c>
      <c r="I18" s="1">
        <v>0.86</v>
      </c>
      <c r="J18" s="6">
        <v>326.97609999999997</v>
      </c>
      <c r="L18" s="1" t="s">
        <v>29</v>
      </c>
      <c r="M18">
        <f t="shared" si="0"/>
        <v>84.973099999999988</v>
      </c>
      <c r="N18">
        <f t="shared" si="1"/>
        <v>82.958300000000008</v>
      </c>
      <c r="O18">
        <f t="shared" si="2"/>
        <v>-4.9149327307002775E-3</v>
      </c>
      <c r="R18" s="1" t="s">
        <v>29</v>
      </c>
      <c r="S18">
        <f t="shared" ref="S18:S25" si="4">O18</f>
        <v>-4.9149327307002775E-3</v>
      </c>
      <c r="T18">
        <f t="shared" si="3"/>
        <v>2.1393050452740998E-2</v>
      </c>
      <c r="U18">
        <f t="shared" ref="U18:U25" si="5">O62</f>
        <v>1.1003712175255446E-2</v>
      </c>
      <c r="V18">
        <f t="shared" ref="V18:V25" si="6">O84</f>
        <v>3.1989553552898724E-2</v>
      </c>
      <c r="W18">
        <f t="shared" ref="W18:W25" si="7">O106</f>
        <v>-1.5263011141149556E-2</v>
      </c>
      <c r="X18">
        <f t="shared" ref="X18:X25" si="8">O128</f>
        <v>-1.5247527227809884E-2</v>
      </c>
      <c r="Y18">
        <f t="shared" ref="Y18:Y25" si="9">O150</f>
        <v>7.9473999603907018E-3</v>
      </c>
    </row>
    <row r="19" spans="2:25" ht="24">
      <c r="B19" s="5">
        <v>3</v>
      </c>
      <c r="C19" s="1" t="s">
        <v>30</v>
      </c>
      <c r="D19" s="1">
        <v>4.2699999999999996</v>
      </c>
      <c r="E19" s="6">
        <v>1436.1817000000001</v>
      </c>
      <c r="F19" s="12"/>
      <c r="G19" s="5">
        <v>3</v>
      </c>
      <c r="H19" s="1" t="s">
        <v>30</v>
      </c>
      <c r="I19" s="1">
        <v>3.96</v>
      </c>
      <c r="J19" s="6">
        <v>1504.8100999999999</v>
      </c>
      <c r="L19" s="1" t="s">
        <v>30</v>
      </c>
      <c r="M19">
        <f t="shared" si="0"/>
        <v>279.96159999999986</v>
      </c>
      <c r="N19">
        <f t="shared" si="1"/>
        <v>284.68900000000008</v>
      </c>
      <c r="O19">
        <f t="shared" si="2"/>
        <v>2.6417448323948394E-3</v>
      </c>
      <c r="R19" s="1" t="s">
        <v>30</v>
      </c>
      <c r="S19">
        <f t="shared" si="4"/>
        <v>2.6417448323948394E-3</v>
      </c>
      <c r="T19">
        <f t="shared" si="3"/>
        <v>2.1032496360716909E-2</v>
      </c>
      <c r="U19">
        <f t="shared" si="5"/>
        <v>2.034122329495347E-2</v>
      </c>
      <c r="V19">
        <f t="shared" si="6"/>
        <v>2.5774438732113773E-2</v>
      </c>
      <c r="W19">
        <f t="shared" si="7"/>
        <v>1.7420655849793219E-2</v>
      </c>
      <c r="X19">
        <f t="shared" si="8"/>
        <v>1.8385302017446349E-2</v>
      </c>
      <c r="Y19">
        <f t="shared" si="9"/>
        <v>1.7820194916343086E-2</v>
      </c>
    </row>
    <row r="20" spans="2:25" ht="24">
      <c r="B20" s="5">
        <v>4</v>
      </c>
      <c r="C20" s="1" t="s">
        <v>98</v>
      </c>
      <c r="D20" s="1">
        <v>12.99</v>
      </c>
      <c r="E20" s="6">
        <v>4365.8114999999998</v>
      </c>
      <c r="F20" s="12"/>
      <c r="G20" s="5">
        <v>4</v>
      </c>
      <c r="H20" s="1" t="s">
        <v>98</v>
      </c>
      <c r="I20" s="1">
        <v>11.89</v>
      </c>
      <c r="J20" s="6">
        <v>4519.8948</v>
      </c>
      <c r="L20" s="1" t="s">
        <v>98</v>
      </c>
      <c r="M20">
        <f t="shared" si="0"/>
        <v>655.15090000000055</v>
      </c>
      <c r="N20">
        <f t="shared" si="1"/>
        <v>666.81739999999991</v>
      </c>
      <c r="O20">
        <f t="shared" si="2"/>
        <v>2.2493054463286703E-3</v>
      </c>
      <c r="R20" s="1" t="s">
        <v>98</v>
      </c>
      <c r="S20">
        <f t="shared" si="4"/>
        <v>2.2493054463286703E-3</v>
      </c>
      <c r="T20">
        <f t="shared" si="3"/>
        <v>1.5947332942999416E-2</v>
      </c>
      <c r="U20">
        <f t="shared" si="5"/>
        <v>1.8133550441526879E-2</v>
      </c>
      <c r="V20">
        <f t="shared" si="6"/>
        <v>1.8820694712307066E-2</v>
      </c>
      <c r="W20">
        <f t="shared" si="7"/>
        <v>1.645110607452864E-2</v>
      </c>
      <c r="X20">
        <f t="shared" si="8"/>
        <v>1.8595250402423519E-2</v>
      </c>
      <c r="Y20">
        <f t="shared" si="9"/>
        <v>1.8204308480395264E-2</v>
      </c>
    </row>
    <row r="21" spans="2:25" ht="24">
      <c r="B21" s="5">
        <v>5</v>
      </c>
      <c r="C21" s="1" t="s">
        <v>31</v>
      </c>
      <c r="D21" s="1">
        <v>15.66</v>
      </c>
      <c r="E21" s="6">
        <v>5264.3032999999996</v>
      </c>
      <c r="F21" s="12"/>
      <c r="G21" s="5">
        <v>5</v>
      </c>
      <c r="H21" s="1" t="s">
        <v>31</v>
      </c>
      <c r="I21" s="1">
        <v>14.3</v>
      </c>
      <c r="J21" s="6">
        <v>5434.0825000000004</v>
      </c>
      <c r="L21" s="1" t="s">
        <v>31</v>
      </c>
      <c r="M21">
        <f t="shared" si="0"/>
        <v>510.03810000000067</v>
      </c>
      <c r="N21">
        <f t="shared" si="1"/>
        <v>495.05479999999989</v>
      </c>
      <c r="O21">
        <f t="shared" si="2"/>
        <v>-2.5270624109178211E-3</v>
      </c>
      <c r="R21" s="1" t="s">
        <v>31</v>
      </c>
      <c r="S21">
        <f t="shared" si="4"/>
        <v>-2.5270624109178211E-3</v>
      </c>
      <c r="T21">
        <f t="shared" si="3"/>
        <v>9.9428239991377811E-3</v>
      </c>
      <c r="U21">
        <f t="shared" si="5"/>
        <v>1.11012490663567E-2</v>
      </c>
      <c r="V21">
        <f t="shared" si="6"/>
        <v>1.182389075096258E-2</v>
      </c>
      <c r="W21">
        <f t="shared" si="7"/>
        <v>1.0878429487571773E-2</v>
      </c>
      <c r="X21">
        <f t="shared" si="8"/>
        <v>1.0614081062023406E-2</v>
      </c>
      <c r="Y21">
        <f t="shared" si="9"/>
        <v>1.1492857161375627E-2</v>
      </c>
    </row>
    <row r="22" spans="2:25" ht="24">
      <c r="B22" s="5">
        <v>6</v>
      </c>
      <c r="C22" s="1" t="s">
        <v>32</v>
      </c>
      <c r="D22" s="1">
        <v>10.98</v>
      </c>
      <c r="E22" s="6">
        <v>3690.4766</v>
      </c>
      <c r="F22" s="12"/>
      <c r="G22" s="5">
        <v>6</v>
      </c>
      <c r="H22" s="1" t="s">
        <v>32</v>
      </c>
      <c r="I22" s="1">
        <v>9.98</v>
      </c>
      <c r="J22" s="6">
        <v>3792.0010000000002</v>
      </c>
      <c r="L22" s="1" t="s">
        <v>32</v>
      </c>
      <c r="M22">
        <f t="shared" si="0"/>
        <v>415.3724000000002</v>
      </c>
      <c r="N22">
        <f t="shared" si="1"/>
        <v>393.38940000000002</v>
      </c>
      <c r="O22">
        <f t="shared" si="2"/>
        <v>-5.2523176810459959E-3</v>
      </c>
      <c r="R22" s="1" t="s">
        <v>32</v>
      </c>
      <c r="S22">
        <f t="shared" si="4"/>
        <v>-5.2523176810459959E-3</v>
      </c>
      <c r="T22">
        <f t="shared" si="3"/>
        <v>6.4586661381649544E-3</v>
      </c>
      <c r="U22">
        <f t="shared" si="5"/>
        <v>6.6591538272100983E-3</v>
      </c>
      <c r="V22">
        <f t="shared" si="6"/>
        <v>7.3435152508040703E-3</v>
      </c>
      <c r="W22">
        <f t="shared" si="7"/>
        <v>5.2344884817845721E-3</v>
      </c>
      <c r="X22">
        <f t="shared" si="8"/>
        <v>1.8424594887923892E-3</v>
      </c>
      <c r="Y22">
        <f t="shared" si="9"/>
        <v>2.243337787531188E-3</v>
      </c>
    </row>
    <row r="23" spans="2:25" ht="24">
      <c r="B23" s="5">
        <v>7</v>
      </c>
      <c r="C23" s="1" t="s">
        <v>33</v>
      </c>
      <c r="D23" s="1">
        <v>6.94</v>
      </c>
      <c r="E23" s="6">
        <v>2334.2766000000001</v>
      </c>
      <c r="F23" s="12"/>
      <c r="G23" s="5">
        <v>7</v>
      </c>
      <c r="H23" s="1" t="s">
        <v>33</v>
      </c>
      <c r="I23" s="1">
        <v>6.38</v>
      </c>
      <c r="J23" s="6">
        <v>2422.8878</v>
      </c>
      <c r="L23" s="1" t="s">
        <v>33</v>
      </c>
      <c r="M23">
        <f t="shared" si="0"/>
        <v>342.34009999999989</v>
      </c>
      <c r="N23">
        <f t="shared" si="1"/>
        <v>329.77579999999989</v>
      </c>
      <c r="O23">
        <f t="shared" si="2"/>
        <v>-4.5644153539139342E-3</v>
      </c>
      <c r="R23" s="1" t="s">
        <v>33</v>
      </c>
      <c r="S23">
        <f t="shared" si="4"/>
        <v>-4.5644153539139342E-3</v>
      </c>
      <c r="T23">
        <f t="shared" si="3"/>
        <v>6.7539321321318548E-3</v>
      </c>
      <c r="U23">
        <f t="shared" si="5"/>
        <v>7.8300068685067462E-3</v>
      </c>
      <c r="V23">
        <f t="shared" si="6"/>
        <v>1.0206303934722032E-2</v>
      </c>
      <c r="W23">
        <f t="shared" si="7"/>
        <v>7.8135826539217339E-3</v>
      </c>
      <c r="X23">
        <f t="shared" si="8"/>
        <v>5.7164246197965798E-3</v>
      </c>
      <c r="Y23">
        <f t="shared" si="9"/>
        <v>7.4575168906523314E-3</v>
      </c>
    </row>
    <row r="24" spans="2:25" ht="24">
      <c r="B24" s="5">
        <v>8</v>
      </c>
      <c r="C24" s="1" t="s">
        <v>34</v>
      </c>
      <c r="D24" s="1">
        <v>14.95</v>
      </c>
      <c r="E24" s="6">
        <v>5025.8825999999999</v>
      </c>
      <c r="F24" s="12"/>
      <c r="G24" s="5">
        <v>8</v>
      </c>
      <c r="H24" s="1" t="s">
        <v>34</v>
      </c>
      <c r="I24" s="1">
        <v>13.85</v>
      </c>
      <c r="J24" s="6">
        <v>5262.0223999999998</v>
      </c>
      <c r="L24" s="1" t="s">
        <v>34</v>
      </c>
      <c r="M24">
        <f t="shared" si="0"/>
        <v>1131.5659999999998</v>
      </c>
      <c r="N24">
        <f t="shared" si="1"/>
        <v>1169.9826000000003</v>
      </c>
      <c r="O24">
        <f t="shared" si="2"/>
        <v>5.9727254565256826E-3</v>
      </c>
      <c r="R24" s="1" t="s">
        <v>34</v>
      </c>
      <c r="S24">
        <f t="shared" si="4"/>
        <v>5.9727254565256826E-3</v>
      </c>
      <c r="T24">
        <f t="shared" si="3"/>
        <v>1.7392403253735894E-2</v>
      </c>
      <c r="U24">
        <f t="shared" si="5"/>
        <v>2.0690592591053627E-2</v>
      </c>
      <c r="V24">
        <f t="shared" si="6"/>
        <v>2.2636455896558976E-2</v>
      </c>
      <c r="W24">
        <f t="shared" si="7"/>
        <v>1.9584585772801175E-2</v>
      </c>
      <c r="X24">
        <f t="shared" si="8"/>
        <v>1.8789833009487431E-2</v>
      </c>
      <c r="Y24">
        <f t="shared" si="9"/>
        <v>2.0861922877693864E-2</v>
      </c>
    </row>
    <row r="25" spans="2:25" ht="24">
      <c r="B25" s="7">
        <v>9</v>
      </c>
      <c r="C25" s="8" t="s">
        <v>35</v>
      </c>
      <c r="D25" s="8">
        <v>4.13</v>
      </c>
      <c r="E25" s="9">
        <v>1388.5331000000001</v>
      </c>
      <c r="F25" s="12"/>
      <c r="G25" s="7">
        <v>9</v>
      </c>
      <c r="H25" s="8" t="s">
        <v>35</v>
      </c>
      <c r="I25" s="8">
        <v>4</v>
      </c>
      <c r="J25" s="9">
        <v>1521.5081</v>
      </c>
      <c r="L25" s="8" t="s">
        <v>35</v>
      </c>
      <c r="M25">
        <f t="shared" si="0"/>
        <v>360.79739999999993</v>
      </c>
      <c r="N25">
        <f t="shared" si="1"/>
        <v>373.14809999999989</v>
      </c>
      <c r="O25">
        <f t="shared" si="2"/>
        <v>6.5187024432189654E-3</v>
      </c>
      <c r="R25" s="8" t="s">
        <v>35</v>
      </c>
      <c r="S25">
        <f t="shared" si="4"/>
        <v>6.5187024432189654E-3</v>
      </c>
      <c r="T25">
        <f t="shared" si="3"/>
        <v>2.7592270406514567E-2</v>
      </c>
      <c r="U25">
        <f t="shared" si="5"/>
        <v>3.1858051270659542E-2</v>
      </c>
      <c r="V25">
        <f t="shared" si="6"/>
        <v>2.9242725081815132E-2</v>
      </c>
      <c r="W25">
        <f t="shared" si="7"/>
        <v>2.7803767280669116E-2</v>
      </c>
      <c r="X25">
        <f t="shared" si="8"/>
        <v>1.9967230404787005E-2</v>
      </c>
      <c r="Y25">
        <f t="shared" si="9"/>
        <v>2.9483157685914869E-2</v>
      </c>
    </row>
    <row r="26" spans="2:25">
      <c r="B26" s="10">
        <v>0.25</v>
      </c>
      <c r="C26" s="10" t="s">
        <v>11</v>
      </c>
      <c r="D26" s="10" t="s">
        <v>10</v>
      </c>
      <c r="E26" s="10"/>
      <c r="F26" s="10"/>
      <c r="G26" s="10">
        <v>0.25</v>
      </c>
      <c r="H26" s="10" t="s">
        <v>11</v>
      </c>
      <c r="I26" s="10" t="s">
        <v>12</v>
      </c>
      <c r="J26" s="10"/>
    </row>
    <row r="27" spans="2:25">
      <c r="B27" s="2"/>
      <c r="C27" s="3" t="s">
        <v>0</v>
      </c>
      <c r="D27" s="3" t="s">
        <v>1</v>
      </c>
      <c r="E27" s="4" t="s">
        <v>2</v>
      </c>
      <c r="F27" s="10"/>
      <c r="G27" s="2"/>
      <c r="H27" s="3" t="s">
        <v>0</v>
      </c>
      <c r="I27" s="3" t="s">
        <v>1</v>
      </c>
      <c r="J27" s="4" t="s">
        <v>2</v>
      </c>
    </row>
    <row r="28" spans="2:25" ht="24">
      <c r="B28" s="5">
        <v>1</v>
      </c>
      <c r="C28" s="1" t="s">
        <v>28</v>
      </c>
      <c r="D28" s="1">
        <v>5.22</v>
      </c>
      <c r="E28" s="6">
        <v>2331.5823</v>
      </c>
      <c r="F28" s="10"/>
      <c r="G28" s="5">
        <v>1</v>
      </c>
      <c r="H28" s="1" t="s">
        <v>28</v>
      </c>
      <c r="I28" s="1">
        <v>5.26</v>
      </c>
      <c r="J28" s="6">
        <v>2436.7433000000001</v>
      </c>
    </row>
    <row r="29" spans="2:25" ht="24">
      <c r="B29" s="5">
        <v>2</v>
      </c>
      <c r="C29" s="1" t="s">
        <v>29</v>
      </c>
      <c r="D29" s="1">
        <v>0.9</v>
      </c>
      <c r="E29" s="6">
        <v>400.7441</v>
      </c>
      <c r="F29" s="10"/>
      <c r="G29" s="5">
        <v>2</v>
      </c>
      <c r="H29" s="1" t="s">
        <v>29</v>
      </c>
      <c r="I29" s="1">
        <v>0.89</v>
      </c>
      <c r="J29" s="6">
        <v>409.93439999999998</v>
      </c>
    </row>
    <row r="30" spans="2:25" ht="24">
      <c r="B30" s="5">
        <v>3</v>
      </c>
      <c r="C30" s="1" t="s">
        <v>30</v>
      </c>
      <c r="D30" s="1">
        <v>3.84</v>
      </c>
      <c r="E30" s="6">
        <v>1716.1433</v>
      </c>
      <c r="F30" s="10"/>
      <c r="G30" s="5">
        <v>3</v>
      </c>
      <c r="H30" s="1" t="s">
        <v>30</v>
      </c>
      <c r="I30" s="1">
        <v>3.87</v>
      </c>
      <c r="J30" s="6">
        <v>1789.4991</v>
      </c>
    </row>
    <row r="31" spans="2:25" ht="24">
      <c r="B31" s="5">
        <v>4</v>
      </c>
      <c r="C31" s="1" t="s">
        <v>98</v>
      </c>
      <c r="D31" s="1">
        <v>11.24</v>
      </c>
      <c r="E31" s="6">
        <v>5020.9624000000003</v>
      </c>
      <c r="F31" s="10"/>
      <c r="G31" s="5">
        <v>4</v>
      </c>
      <c r="H31" s="1" t="s">
        <v>98</v>
      </c>
      <c r="I31" s="1">
        <v>11.2</v>
      </c>
      <c r="J31" s="6">
        <v>5186.7121999999999</v>
      </c>
    </row>
    <row r="32" spans="2:25" ht="24">
      <c r="B32" s="5">
        <v>5</v>
      </c>
      <c r="C32" s="1" t="s">
        <v>31</v>
      </c>
      <c r="D32" s="1">
        <v>12.92</v>
      </c>
      <c r="E32" s="6">
        <v>5774.3414000000002</v>
      </c>
      <c r="F32" s="10"/>
      <c r="G32" s="5">
        <v>5</v>
      </c>
      <c r="H32" s="1" t="s">
        <v>31</v>
      </c>
      <c r="I32" s="1">
        <v>12.81</v>
      </c>
      <c r="J32" s="6">
        <v>5929.1373000000003</v>
      </c>
    </row>
    <row r="33" spans="2:15" ht="24">
      <c r="B33" s="5">
        <v>6</v>
      </c>
      <c r="C33" s="1" t="s">
        <v>32</v>
      </c>
      <c r="D33" s="1">
        <v>9.19</v>
      </c>
      <c r="E33" s="6">
        <v>4105.8490000000002</v>
      </c>
      <c r="F33" s="10"/>
      <c r="G33" s="5">
        <v>6</v>
      </c>
      <c r="H33" s="1" t="s">
        <v>32</v>
      </c>
      <c r="I33" s="1">
        <v>9.0399999999999991</v>
      </c>
      <c r="J33" s="6">
        <v>4185.3904000000002</v>
      </c>
    </row>
    <row r="34" spans="2:15" ht="24">
      <c r="B34" s="5">
        <v>7</v>
      </c>
      <c r="C34" s="1" t="s">
        <v>33</v>
      </c>
      <c r="D34" s="1">
        <v>5.99</v>
      </c>
      <c r="E34" s="6">
        <v>2676.6167</v>
      </c>
      <c r="F34" s="10"/>
      <c r="G34" s="5">
        <v>7</v>
      </c>
      <c r="H34" s="1" t="s">
        <v>33</v>
      </c>
      <c r="I34" s="1">
        <v>5.95</v>
      </c>
      <c r="J34" s="6">
        <v>2752.6635999999999</v>
      </c>
    </row>
    <row r="35" spans="2:15" ht="24">
      <c r="B35" s="5">
        <v>8</v>
      </c>
      <c r="C35" s="1" t="s">
        <v>34</v>
      </c>
      <c r="D35" s="1">
        <v>13.78</v>
      </c>
      <c r="E35" s="6">
        <v>6157.4485999999997</v>
      </c>
      <c r="F35" s="10"/>
      <c r="G35" s="5">
        <v>8</v>
      </c>
      <c r="H35" s="1" t="s">
        <v>34</v>
      </c>
      <c r="I35" s="1">
        <v>13.89</v>
      </c>
      <c r="J35" s="6">
        <v>6432.0050000000001</v>
      </c>
    </row>
    <row r="36" spans="2:15" ht="24">
      <c r="B36" s="7">
        <v>9</v>
      </c>
      <c r="C36" s="8" t="s">
        <v>35</v>
      </c>
      <c r="D36" s="8">
        <v>3.92</v>
      </c>
      <c r="E36" s="9">
        <v>1749.3305</v>
      </c>
      <c r="F36" s="10"/>
      <c r="G36" s="7">
        <v>9</v>
      </c>
      <c r="H36" s="8" t="s">
        <v>35</v>
      </c>
      <c r="I36" s="8">
        <v>4.09</v>
      </c>
      <c r="J36" s="9">
        <v>1894.6561999999999</v>
      </c>
    </row>
    <row r="37" spans="2:15">
      <c r="B37" s="10">
        <v>0.5</v>
      </c>
      <c r="C37" s="10" t="s">
        <v>9</v>
      </c>
      <c r="D37" s="10" t="s">
        <v>10</v>
      </c>
      <c r="E37" s="10"/>
      <c r="F37" s="10"/>
      <c r="G37" s="10">
        <v>0.5</v>
      </c>
      <c r="H37" s="10" t="s">
        <v>9</v>
      </c>
      <c r="I37" s="10" t="s">
        <v>12</v>
      </c>
      <c r="J37" s="10"/>
    </row>
    <row r="38" spans="2:15">
      <c r="B38" s="2"/>
      <c r="C38" s="3" t="s">
        <v>0</v>
      </c>
      <c r="D38" s="3" t="s">
        <v>1</v>
      </c>
      <c r="E38" s="4" t="s">
        <v>2</v>
      </c>
      <c r="F38" s="10"/>
      <c r="G38" s="2"/>
      <c r="H38" s="3" t="s">
        <v>0</v>
      </c>
      <c r="I38" s="3" t="s">
        <v>1</v>
      </c>
      <c r="J38" s="4" t="s">
        <v>2</v>
      </c>
      <c r="L38" s="14" t="s">
        <v>79</v>
      </c>
      <c r="M38" t="s">
        <v>10</v>
      </c>
      <c r="N38" t="s">
        <v>12</v>
      </c>
      <c r="O38" t="s">
        <v>78</v>
      </c>
    </row>
    <row r="39" spans="2:15" ht="24">
      <c r="B39" s="5">
        <v>1</v>
      </c>
      <c r="C39" s="1" t="s">
        <v>28</v>
      </c>
      <c r="D39" s="1">
        <v>6.11</v>
      </c>
      <c r="E39" s="6">
        <v>1936.7704000000001</v>
      </c>
      <c r="F39" s="10"/>
      <c r="G39" s="5">
        <v>1</v>
      </c>
      <c r="H39" s="1" t="s">
        <v>28</v>
      </c>
      <c r="I39" s="1">
        <v>7.39</v>
      </c>
      <c r="J39" s="6">
        <v>2031.9639</v>
      </c>
      <c r="L39" s="1" t="s">
        <v>28</v>
      </c>
      <c r="M39">
        <f t="shared" ref="M39:M47" si="10">(E50-E39)</f>
        <v>418.13329999999974</v>
      </c>
      <c r="N39">
        <f t="shared" ref="N39:N47" si="11">(J50-J39)</f>
        <v>442.51599999999985</v>
      </c>
      <c r="O39">
        <f t="shared" ref="O39:O47" si="12">(N39-M39)/J50</f>
        <v>9.8536666230346487E-3</v>
      </c>
    </row>
    <row r="40" spans="2:15" ht="24">
      <c r="B40" s="5">
        <v>2</v>
      </c>
      <c r="C40" s="1" t="s">
        <v>29</v>
      </c>
      <c r="D40" s="1">
        <v>0.84</v>
      </c>
      <c r="E40" s="6">
        <v>267.40710000000001</v>
      </c>
      <c r="F40" s="10"/>
      <c r="G40" s="5">
        <v>2</v>
      </c>
      <c r="H40" s="1" t="s">
        <v>29</v>
      </c>
      <c r="I40" s="1">
        <v>0.99</v>
      </c>
      <c r="J40" s="6">
        <v>272.42099999999999</v>
      </c>
      <c r="L40" s="1" t="s">
        <v>29</v>
      </c>
      <c r="M40">
        <f t="shared" si="10"/>
        <v>141.95240000000001</v>
      </c>
      <c r="N40">
        <f t="shared" si="11"/>
        <v>151.01089999999999</v>
      </c>
      <c r="O40">
        <f t="shared" si="12"/>
        <v>2.1393050452740998E-2</v>
      </c>
    </row>
    <row r="41" spans="2:15" ht="24">
      <c r="B41" s="5">
        <v>3</v>
      </c>
      <c r="C41" s="1" t="s">
        <v>30</v>
      </c>
      <c r="D41" s="1">
        <v>4.09</v>
      </c>
      <c r="E41" s="6">
        <v>1298.3021000000001</v>
      </c>
      <c r="F41" s="10"/>
      <c r="G41" s="5">
        <v>3</v>
      </c>
      <c r="H41" s="1" t="s">
        <v>30</v>
      </c>
      <c r="I41" s="1">
        <v>4.84</v>
      </c>
      <c r="J41" s="6">
        <v>1331.1938</v>
      </c>
      <c r="L41" s="1" t="s">
        <v>30</v>
      </c>
      <c r="M41">
        <f t="shared" si="10"/>
        <v>469.62729999999988</v>
      </c>
      <c r="N41">
        <f t="shared" si="11"/>
        <v>508.31680000000006</v>
      </c>
      <c r="O41">
        <f t="shared" si="12"/>
        <v>2.1032496360716909E-2</v>
      </c>
    </row>
    <row r="42" spans="2:15" ht="24">
      <c r="B42" s="5">
        <v>4</v>
      </c>
      <c r="C42" s="1" t="s">
        <v>98</v>
      </c>
      <c r="D42" s="1">
        <v>12.67</v>
      </c>
      <c r="E42" s="6">
        <v>4017.8213000000001</v>
      </c>
      <c r="F42" s="10"/>
      <c r="G42" s="5">
        <v>4</v>
      </c>
      <c r="H42" s="1" t="s">
        <v>98</v>
      </c>
      <c r="I42" s="1">
        <v>14.9</v>
      </c>
      <c r="J42" s="6">
        <v>4093.8921</v>
      </c>
      <c r="L42" s="1" t="s">
        <v>98</v>
      </c>
      <c r="M42">
        <f t="shared" si="10"/>
        <v>1091.748</v>
      </c>
      <c r="N42">
        <f t="shared" si="11"/>
        <v>1175.7852999999996</v>
      </c>
      <c r="O42">
        <f t="shared" si="12"/>
        <v>1.5947332942999416E-2</v>
      </c>
    </row>
    <row r="43" spans="2:15" ht="24">
      <c r="B43" s="5">
        <v>5</v>
      </c>
      <c r="C43" s="1" t="s">
        <v>31</v>
      </c>
      <c r="D43" s="1">
        <v>15.86</v>
      </c>
      <c r="E43" s="6">
        <v>5028.3334000000004</v>
      </c>
      <c r="F43" s="10"/>
      <c r="G43" s="5">
        <v>5</v>
      </c>
      <c r="H43" s="1" t="s">
        <v>31</v>
      </c>
      <c r="I43" s="1">
        <v>18.61</v>
      </c>
      <c r="J43" s="6">
        <v>5114.3903</v>
      </c>
      <c r="L43" s="1" t="s">
        <v>31</v>
      </c>
      <c r="M43">
        <f t="shared" si="10"/>
        <v>846.28159999999934</v>
      </c>
      <c r="N43">
        <f t="shared" si="11"/>
        <v>906.14270000000033</v>
      </c>
      <c r="O43">
        <f t="shared" si="12"/>
        <v>9.9428239991377811E-3</v>
      </c>
    </row>
    <row r="44" spans="2:15" ht="24">
      <c r="B44" s="5">
        <v>6</v>
      </c>
      <c r="C44" s="1" t="s">
        <v>32</v>
      </c>
      <c r="D44" s="1">
        <v>11.23</v>
      </c>
      <c r="E44" s="6">
        <v>3560.2280999999998</v>
      </c>
      <c r="F44" s="10"/>
      <c r="G44" s="5">
        <v>6</v>
      </c>
      <c r="H44" s="1" t="s">
        <v>32</v>
      </c>
      <c r="I44" s="1">
        <v>13.14</v>
      </c>
      <c r="J44" s="6">
        <v>3610.9387999999999</v>
      </c>
      <c r="L44" s="1" t="s">
        <v>32</v>
      </c>
      <c r="M44">
        <f t="shared" si="10"/>
        <v>651.2185000000004</v>
      </c>
      <c r="N44">
        <f t="shared" si="11"/>
        <v>678.92529999999988</v>
      </c>
      <c r="O44">
        <f t="shared" si="12"/>
        <v>6.4586661381649544E-3</v>
      </c>
    </row>
    <row r="45" spans="2:15" ht="24">
      <c r="B45" s="5">
        <v>7</v>
      </c>
      <c r="C45" s="1" t="s">
        <v>33</v>
      </c>
      <c r="D45" s="1">
        <v>7.03</v>
      </c>
      <c r="E45" s="6">
        <v>2229.8235</v>
      </c>
      <c r="F45" s="10"/>
      <c r="G45" s="5">
        <v>7</v>
      </c>
      <c r="H45" s="1" t="s">
        <v>33</v>
      </c>
      <c r="I45" s="1">
        <v>8.2899999999999991</v>
      </c>
      <c r="J45" s="6">
        <v>2276.5794999999998</v>
      </c>
      <c r="L45" s="1" t="s">
        <v>33</v>
      </c>
      <c r="M45">
        <f t="shared" si="10"/>
        <v>530.11149999999998</v>
      </c>
      <c r="N45">
        <f t="shared" si="11"/>
        <v>549.19660000000022</v>
      </c>
      <c r="O45">
        <f t="shared" si="12"/>
        <v>6.7539321321318548E-3</v>
      </c>
    </row>
    <row r="46" spans="2:15" ht="24">
      <c r="B46" s="5">
        <v>8</v>
      </c>
      <c r="C46" s="1" t="s">
        <v>34</v>
      </c>
      <c r="D46" s="1">
        <v>14.27</v>
      </c>
      <c r="E46" s="6">
        <v>4523.5715</v>
      </c>
      <c r="F46" s="10"/>
      <c r="G46" s="5">
        <v>8</v>
      </c>
      <c r="H46" s="1" t="s">
        <v>34</v>
      </c>
      <c r="I46" s="1">
        <v>17</v>
      </c>
      <c r="J46" s="6">
        <v>4670.9053000000004</v>
      </c>
      <c r="L46" s="1" t="s">
        <v>34</v>
      </c>
      <c r="M46">
        <f t="shared" si="10"/>
        <v>1753.1157999999996</v>
      </c>
      <c r="N46">
        <f t="shared" si="11"/>
        <v>1866.8225999999995</v>
      </c>
      <c r="O46">
        <f t="shared" si="12"/>
        <v>1.7392403253735894E-2</v>
      </c>
    </row>
    <row r="47" spans="2:15" ht="24">
      <c r="B47" s="7">
        <v>9</v>
      </c>
      <c r="C47" s="8" t="s">
        <v>35</v>
      </c>
      <c r="D47" s="8">
        <v>3.9</v>
      </c>
      <c r="E47" s="9">
        <v>1235.1695</v>
      </c>
      <c r="F47" s="10"/>
      <c r="G47" s="7">
        <v>9</v>
      </c>
      <c r="H47" s="8" t="s">
        <v>35</v>
      </c>
      <c r="I47" s="8">
        <v>4.83</v>
      </c>
      <c r="J47" s="9">
        <v>1328.114</v>
      </c>
      <c r="L47" s="8" t="s">
        <v>35</v>
      </c>
      <c r="M47">
        <f t="shared" si="10"/>
        <v>552.64409999999998</v>
      </c>
      <c r="N47">
        <f t="shared" si="11"/>
        <v>606.01099999999997</v>
      </c>
      <c r="O47">
        <f t="shared" si="12"/>
        <v>2.7592270406514567E-2</v>
      </c>
    </row>
    <row r="48" spans="2:15">
      <c r="B48" s="10">
        <v>0.5</v>
      </c>
      <c r="C48" s="10" t="s">
        <v>11</v>
      </c>
      <c r="D48" s="10" t="s">
        <v>10</v>
      </c>
      <c r="E48" s="10"/>
      <c r="F48" s="10"/>
      <c r="G48" s="10">
        <v>0.5</v>
      </c>
      <c r="H48" s="10" t="s">
        <v>11</v>
      </c>
      <c r="I48" s="10" t="s">
        <v>12</v>
      </c>
      <c r="J48" s="10"/>
    </row>
    <row r="49" spans="2:15">
      <c r="B49" s="2"/>
      <c r="C49" s="3" t="s">
        <v>0</v>
      </c>
      <c r="D49" s="3" t="s">
        <v>1</v>
      </c>
      <c r="E49" s="4" t="s">
        <v>2</v>
      </c>
      <c r="F49" s="10"/>
      <c r="G49" s="2"/>
      <c r="H49" s="3" t="s">
        <v>0</v>
      </c>
      <c r="I49" s="3" t="s">
        <v>1</v>
      </c>
      <c r="J49" s="4" t="s">
        <v>2</v>
      </c>
    </row>
    <row r="50" spans="2:15" ht="24">
      <c r="B50" s="5">
        <v>1</v>
      </c>
      <c r="C50" s="1" t="s">
        <v>28</v>
      </c>
      <c r="D50" s="1">
        <v>5.16</v>
      </c>
      <c r="E50" s="6">
        <v>2354.9036999999998</v>
      </c>
      <c r="F50" s="10"/>
      <c r="G50" s="5">
        <v>1</v>
      </c>
      <c r="H50" s="1" t="s">
        <v>28</v>
      </c>
      <c r="I50" s="1">
        <v>5.24</v>
      </c>
      <c r="J50" s="6">
        <v>2474.4798999999998</v>
      </c>
    </row>
    <row r="51" spans="2:15" ht="24">
      <c r="B51" s="5">
        <v>2</v>
      </c>
      <c r="C51" s="1" t="s">
        <v>29</v>
      </c>
      <c r="D51" s="1">
        <v>0.9</v>
      </c>
      <c r="E51" s="6">
        <v>409.35950000000003</v>
      </c>
      <c r="F51" s="10"/>
      <c r="G51" s="5">
        <v>2</v>
      </c>
      <c r="H51" s="1" t="s">
        <v>29</v>
      </c>
      <c r="I51" s="1">
        <v>0.9</v>
      </c>
      <c r="J51" s="6">
        <v>423.43189999999998</v>
      </c>
    </row>
    <row r="52" spans="2:15" ht="24">
      <c r="B52" s="5">
        <v>3</v>
      </c>
      <c r="C52" s="1" t="s">
        <v>30</v>
      </c>
      <c r="D52" s="1">
        <v>3.88</v>
      </c>
      <c r="E52" s="6">
        <v>1767.9294</v>
      </c>
      <c r="F52" s="10"/>
      <c r="G52" s="5">
        <v>3</v>
      </c>
      <c r="H52" s="1" t="s">
        <v>30</v>
      </c>
      <c r="I52" s="1">
        <v>3.9</v>
      </c>
      <c r="J52" s="6">
        <v>1839.5106000000001</v>
      </c>
    </row>
    <row r="53" spans="2:15" ht="24">
      <c r="B53" s="5">
        <v>4</v>
      </c>
      <c r="C53" s="1" t="s">
        <v>98</v>
      </c>
      <c r="D53" s="1">
        <v>11.21</v>
      </c>
      <c r="E53" s="6">
        <v>5109.5693000000001</v>
      </c>
      <c r="F53" s="10"/>
      <c r="G53" s="5">
        <v>4</v>
      </c>
      <c r="H53" s="1" t="s">
        <v>98</v>
      </c>
      <c r="I53" s="1">
        <v>11.17</v>
      </c>
      <c r="J53" s="6">
        <v>5269.6773999999996</v>
      </c>
    </row>
    <row r="54" spans="2:15" ht="24">
      <c r="B54" s="5">
        <v>5</v>
      </c>
      <c r="C54" s="1" t="s">
        <v>31</v>
      </c>
      <c r="D54" s="1">
        <v>12.88</v>
      </c>
      <c r="E54" s="6">
        <v>5874.6149999999998</v>
      </c>
      <c r="F54" s="10"/>
      <c r="G54" s="5">
        <v>5</v>
      </c>
      <c r="H54" s="1" t="s">
        <v>31</v>
      </c>
      <c r="I54" s="1">
        <v>12.76</v>
      </c>
      <c r="J54" s="6">
        <v>6020.5330000000004</v>
      </c>
    </row>
    <row r="55" spans="2:15" ht="24">
      <c r="B55" s="5">
        <v>6</v>
      </c>
      <c r="C55" s="1" t="s">
        <v>32</v>
      </c>
      <c r="D55" s="1">
        <v>9.24</v>
      </c>
      <c r="E55" s="6">
        <v>4211.4466000000002</v>
      </c>
      <c r="F55" s="10"/>
      <c r="G55" s="5">
        <v>6</v>
      </c>
      <c r="H55" s="1" t="s">
        <v>32</v>
      </c>
      <c r="I55" s="1">
        <v>9.09</v>
      </c>
      <c r="J55" s="6">
        <v>4289.8640999999998</v>
      </c>
    </row>
    <row r="56" spans="2:15" ht="24">
      <c r="B56" s="5">
        <v>7</v>
      </c>
      <c r="C56" s="1" t="s">
        <v>33</v>
      </c>
      <c r="D56" s="1">
        <v>6.05</v>
      </c>
      <c r="E56" s="6">
        <v>2759.9349999999999</v>
      </c>
      <c r="F56" s="10"/>
      <c r="G56" s="5">
        <v>7</v>
      </c>
      <c r="H56" s="1" t="s">
        <v>33</v>
      </c>
      <c r="I56" s="1">
        <v>5.99</v>
      </c>
      <c r="J56" s="6">
        <v>2825.7761</v>
      </c>
    </row>
    <row r="57" spans="2:15" ht="24">
      <c r="B57" s="5">
        <v>8</v>
      </c>
      <c r="C57" s="1" t="s">
        <v>34</v>
      </c>
      <c r="D57" s="1">
        <v>13.76</v>
      </c>
      <c r="E57" s="6">
        <v>6276.6872999999996</v>
      </c>
      <c r="F57" s="10"/>
      <c r="G57" s="5">
        <v>8</v>
      </c>
      <c r="H57" s="1" t="s">
        <v>34</v>
      </c>
      <c r="I57" s="1">
        <v>13.86</v>
      </c>
      <c r="J57" s="6">
        <v>6537.7278999999999</v>
      </c>
    </row>
    <row r="58" spans="2:15" ht="24">
      <c r="B58" s="7">
        <v>9</v>
      </c>
      <c r="C58" s="8" t="s">
        <v>35</v>
      </c>
      <c r="D58" s="8">
        <v>3.92</v>
      </c>
      <c r="E58" s="9">
        <v>1787.8136</v>
      </c>
      <c r="F58" s="10"/>
      <c r="G58" s="7">
        <v>9</v>
      </c>
      <c r="H58" s="8" t="s">
        <v>35</v>
      </c>
      <c r="I58" s="8">
        <v>4.0999999999999996</v>
      </c>
      <c r="J58" s="9">
        <v>1934.125</v>
      </c>
    </row>
    <row r="59" spans="2:15">
      <c r="B59" s="10">
        <v>0.75</v>
      </c>
      <c r="C59" s="10" t="s">
        <v>9</v>
      </c>
      <c r="D59" s="10" t="s">
        <v>10</v>
      </c>
      <c r="E59" s="10"/>
      <c r="F59" s="10"/>
      <c r="G59" s="10">
        <v>0.75</v>
      </c>
      <c r="H59" s="10" t="s">
        <v>9</v>
      </c>
      <c r="I59" s="10" t="s">
        <v>12</v>
      </c>
      <c r="J59" s="10"/>
    </row>
    <row r="60" spans="2:15">
      <c r="B60" s="2"/>
      <c r="C60" s="3" t="s">
        <v>0</v>
      </c>
      <c r="D60" s="3" t="s">
        <v>1</v>
      </c>
      <c r="E60" s="4" t="s">
        <v>2</v>
      </c>
      <c r="F60" s="10"/>
      <c r="G60" s="2"/>
      <c r="H60" s="3" t="s">
        <v>0</v>
      </c>
      <c r="I60" s="3" t="s">
        <v>1</v>
      </c>
      <c r="J60" s="4" t="s">
        <v>2</v>
      </c>
      <c r="L60" s="14" t="s">
        <v>79</v>
      </c>
      <c r="M60" t="s">
        <v>10</v>
      </c>
      <c r="N60" t="s">
        <v>12</v>
      </c>
      <c r="O60" t="s">
        <v>78</v>
      </c>
    </row>
    <row r="61" spans="2:15" ht="24">
      <c r="B61" s="5">
        <v>1</v>
      </c>
      <c r="C61" s="1" t="s">
        <v>28</v>
      </c>
      <c r="D61" s="1">
        <v>7.63</v>
      </c>
      <c r="E61" s="6">
        <v>1845.7836</v>
      </c>
      <c r="F61" s="10"/>
      <c r="G61" s="5">
        <v>1</v>
      </c>
      <c r="H61" s="1" t="s">
        <v>28</v>
      </c>
      <c r="I61" s="1">
        <v>7.9</v>
      </c>
      <c r="J61" s="6">
        <v>1934.7624000000001</v>
      </c>
      <c r="L61" s="1" t="s">
        <v>28</v>
      </c>
      <c r="M61">
        <f t="shared" ref="M61:M69" si="13">(E72-E61)</f>
        <v>532.83439999999996</v>
      </c>
      <c r="N61">
        <f t="shared" ref="N61:N69" si="14">(J72-J61)</f>
        <v>541.83079999999973</v>
      </c>
      <c r="O61">
        <f t="shared" ref="O61:O69" si="15">(N61-M61)/J72</f>
        <v>3.6325707427444149E-3</v>
      </c>
    </row>
    <row r="62" spans="2:15" ht="24">
      <c r="B62" s="5">
        <v>2</v>
      </c>
      <c r="C62" s="1" t="s">
        <v>29</v>
      </c>
      <c r="D62" s="1">
        <v>1.01</v>
      </c>
      <c r="E62" s="6">
        <v>243.6591</v>
      </c>
      <c r="F62" s="10"/>
      <c r="G62" s="5">
        <v>2</v>
      </c>
      <c r="H62" s="1" t="s">
        <v>29</v>
      </c>
      <c r="I62" s="1">
        <v>1.01</v>
      </c>
      <c r="J62" s="6">
        <v>247.39150000000001</v>
      </c>
      <c r="L62" s="1" t="s">
        <v>29</v>
      </c>
      <c r="M62">
        <f t="shared" si="13"/>
        <v>171.84639999999999</v>
      </c>
      <c r="N62">
        <f t="shared" si="14"/>
        <v>176.51089999999999</v>
      </c>
      <c r="O62">
        <f t="shared" si="15"/>
        <v>1.1003712175255446E-2</v>
      </c>
    </row>
    <row r="63" spans="2:15" ht="24">
      <c r="B63" s="5">
        <v>3</v>
      </c>
      <c r="C63" s="1" t="s">
        <v>30</v>
      </c>
      <c r="D63" s="1">
        <v>4.96</v>
      </c>
      <c r="E63" s="6">
        <v>1199.6355000000001</v>
      </c>
      <c r="F63" s="10"/>
      <c r="G63" s="5">
        <v>3</v>
      </c>
      <c r="H63" s="1" t="s">
        <v>30</v>
      </c>
      <c r="I63" s="1">
        <v>5.03</v>
      </c>
      <c r="J63" s="6">
        <v>1231.6125999999999</v>
      </c>
      <c r="L63" s="1" t="s">
        <v>30</v>
      </c>
      <c r="M63">
        <f t="shared" si="13"/>
        <v>590.52019999999993</v>
      </c>
      <c r="N63">
        <f t="shared" si="14"/>
        <v>628.35419999999999</v>
      </c>
      <c r="O63">
        <f t="shared" si="15"/>
        <v>2.034122329495347E-2</v>
      </c>
    </row>
    <row r="64" spans="2:15" ht="24">
      <c r="B64" s="5">
        <v>4</v>
      </c>
      <c r="C64" s="1" t="s">
        <v>98</v>
      </c>
      <c r="D64" s="1">
        <v>15.56</v>
      </c>
      <c r="E64" s="6">
        <v>3762.1714999999999</v>
      </c>
      <c r="F64" s="10"/>
      <c r="G64" s="5">
        <v>4</v>
      </c>
      <c r="H64" s="1" t="s">
        <v>98</v>
      </c>
      <c r="I64" s="1">
        <v>15.63</v>
      </c>
      <c r="J64" s="6">
        <v>3827.4011</v>
      </c>
      <c r="L64" s="1" t="s">
        <v>98</v>
      </c>
      <c r="M64">
        <f t="shared" si="13"/>
        <v>1397.4447999999998</v>
      </c>
      <c r="N64">
        <f t="shared" si="14"/>
        <v>1493.9395999999997</v>
      </c>
      <c r="O64">
        <f t="shared" si="15"/>
        <v>1.8133550441526879E-2</v>
      </c>
    </row>
    <row r="65" spans="2:15" ht="24">
      <c r="B65" s="5">
        <v>5</v>
      </c>
      <c r="C65" s="1" t="s">
        <v>31</v>
      </c>
      <c r="D65" s="1">
        <v>19.91</v>
      </c>
      <c r="E65" s="6">
        <v>4814.6656000000003</v>
      </c>
      <c r="F65" s="10"/>
      <c r="G65" s="5">
        <v>5</v>
      </c>
      <c r="H65" s="1" t="s">
        <v>31</v>
      </c>
      <c r="I65" s="1">
        <v>19.98</v>
      </c>
      <c r="J65" s="6">
        <v>4890.5263999999997</v>
      </c>
      <c r="L65" s="1" t="s">
        <v>31</v>
      </c>
      <c r="M65">
        <f t="shared" si="13"/>
        <v>1113.0527000000002</v>
      </c>
      <c r="N65">
        <f t="shared" si="14"/>
        <v>1180.4481000000005</v>
      </c>
      <c r="O65">
        <f t="shared" si="15"/>
        <v>1.11012490663567E-2</v>
      </c>
    </row>
    <row r="66" spans="2:15" ht="24">
      <c r="B66" s="5">
        <v>6</v>
      </c>
      <c r="C66" s="1" t="s">
        <v>32</v>
      </c>
      <c r="D66" s="1">
        <v>14.14</v>
      </c>
      <c r="E66" s="6">
        <v>3420.3903</v>
      </c>
      <c r="F66" s="10"/>
      <c r="G66" s="5">
        <v>6</v>
      </c>
      <c r="H66" s="1" t="s">
        <v>32</v>
      </c>
      <c r="I66" s="1">
        <v>14.12</v>
      </c>
      <c r="J66" s="6">
        <v>3456.3982999999998</v>
      </c>
      <c r="L66" s="1" t="s">
        <v>32</v>
      </c>
      <c r="M66">
        <f t="shared" si="13"/>
        <v>850.59469999999965</v>
      </c>
      <c r="N66">
        <f t="shared" si="14"/>
        <v>879.46790000000055</v>
      </c>
      <c r="O66">
        <f t="shared" si="15"/>
        <v>6.6591538272100983E-3</v>
      </c>
    </row>
    <row r="67" spans="2:15" ht="24">
      <c r="B67" s="5">
        <v>7</v>
      </c>
      <c r="C67" s="1" t="s">
        <v>33</v>
      </c>
      <c r="D67" s="1">
        <v>8.76</v>
      </c>
      <c r="E67" s="6">
        <v>2119.3155000000002</v>
      </c>
      <c r="F67" s="10"/>
      <c r="G67" s="5">
        <v>7</v>
      </c>
      <c r="H67" s="1" t="s">
        <v>33</v>
      </c>
      <c r="I67" s="1">
        <v>8.81</v>
      </c>
      <c r="J67" s="6">
        <v>2155.7085999999999</v>
      </c>
      <c r="L67" s="1" t="s">
        <v>33</v>
      </c>
      <c r="M67">
        <f t="shared" si="13"/>
        <v>683.35230000000001</v>
      </c>
      <c r="N67">
        <f t="shared" si="14"/>
        <v>705.75759999999991</v>
      </c>
      <c r="O67">
        <f t="shared" si="15"/>
        <v>7.8300068685067462E-3</v>
      </c>
    </row>
    <row r="68" spans="2:15" ht="24">
      <c r="B68" s="5">
        <v>8</v>
      </c>
      <c r="C68" s="1" t="s">
        <v>34</v>
      </c>
      <c r="D68" s="1">
        <v>17.3</v>
      </c>
      <c r="E68" s="6">
        <v>4182.7879000000003</v>
      </c>
      <c r="F68" s="10"/>
      <c r="G68" s="5">
        <v>8</v>
      </c>
      <c r="H68" s="1" t="s">
        <v>34</v>
      </c>
      <c r="I68" s="1">
        <v>17.559999999999999</v>
      </c>
      <c r="J68" s="6">
        <v>4298.0586999999996</v>
      </c>
      <c r="L68" s="1" t="s">
        <v>34</v>
      </c>
      <c r="M68">
        <f t="shared" si="13"/>
        <v>2163.8729999999996</v>
      </c>
      <c r="N68">
        <f t="shared" si="14"/>
        <v>2300.3990000000003</v>
      </c>
      <c r="O68">
        <f t="shared" si="15"/>
        <v>2.0690592591053627E-2</v>
      </c>
    </row>
    <row r="69" spans="2:15" ht="24">
      <c r="B69" s="7">
        <v>9</v>
      </c>
      <c r="C69" s="8" t="s">
        <v>35</v>
      </c>
      <c r="D69" s="8">
        <v>4.7300000000000004</v>
      </c>
      <c r="E69" s="9">
        <v>1142.7626</v>
      </c>
      <c r="F69" s="10"/>
      <c r="G69" s="7">
        <v>9</v>
      </c>
      <c r="H69" s="8" t="s">
        <v>35</v>
      </c>
      <c r="I69" s="8">
        <v>4.96</v>
      </c>
      <c r="J69" s="9">
        <v>1215.4250999999999</v>
      </c>
      <c r="L69" s="8" t="s">
        <v>35</v>
      </c>
      <c r="M69">
        <f t="shared" si="13"/>
        <v>674.31760000000008</v>
      </c>
      <c r="N69">
        <f t="shared" si="14"/>
        <v>736.50220000000013</v>
      </c>
      <c r="O69">
        <f t="shared" si="15"/>
        <v>3.1858051270659542E-2</v>
      </c>
    </row>
    <row r="70" spans="2:15">
      <c r="B70" s="10">
        <v>0.75</v>
      </c>
      <c r="C70" s="10" t="s">
        <v>11</v>
      </c>
      <c r="D70" s="10" t="s">
        <v>10</v>
      </c>
      <c r="E70" s="10"/>
      <c r="F70" s="10"/>
      <c r="G70" s="10">
        <v>0.75</v>
      </c>
      <c r="H70" s="10" t="s">
        <v>11</v>
      </c>
      <c r="I70" s="10" t="s">
        <v>12</v>
      </c>
      <c r="J70" s="10"/>
    </row>
    <row r="71" spans="2:15">
      <c r="B71" s="2"/>
      <c r="C71" s="3" t="s">
        <v>0</v>
      </c>
      <c r="D71" s="3" t="s">
        <v>1</v>
      </c>
      <c r="E71" s="4" t="s">
        <v>2</v>
      </c>
      <c r="F71" s="10"/>
      <c r="G71" s="2"/>
      <c r="H71" s="3" t="s">
        <v>0</v>
      </c>
      <c r="I71" s="3" t="s">
        <v>1</v>
      </c>
      <c r="J71" s="4" t="s">
        <v>2</v>
      </c>
    </row>
    <row r="72" spans="2:15" ht="24">
      <c r="B72" s="5">
        <v>1</v>
      </c>
      <c r="C72" s="1" t="s">
        <v>28</v>
      </c>
      <c r="D72" s="1">
        <v>5.16</v>
      </c>
      <c r="E72" s="6">
        <v>2378.6179999999999</v>
      </c>
      <c r="F72" s="10"/>
      <c r="G72" s="5">
        <v>1</v>
      </c>
      <c r="H72" s="1" t="s">
        <v>28</v>
      </c>
      <c r="I72" s="1">
        <v>5.2</v>
      </c>
      <c r="J72" s="6">
        <v>2476.5931999999998</v>
      </c>
    </row>
    <row r="73" spans="2:15" ht="24">
      <c r="B73" s="5">
        <v>2</v>
      </c>
      <c r="C73" s="1" t="s">
        <v>29</v>
      </c>
      <c r="D73" s="1">
        <v>0.9</v>
      </c>
      <c r="E73" s="6">
        <v>415.50549999999998</v>
      </c>
      <c r="F73" s="10"/>
      <c r="G73" s="5">
        <v>2</v>
      </c>
      <c r="H73" s="1" t="s">
        <v>29</v>
      </c>
      <c r="I73" s="1">
        <v>0.89</v>
      </c>
      <c r="J73" s="6">
        <v>423.9024</v>
      </c>
    </row>
    <row r="74" spans="2:15" ht="24">
      <c r="B74" s="5">
        <v>3</v>
      </c>
      <c r="C74" s="1" t="s">
        <v>30</v>
      </c>
      <c r="D74" s="1">
        <v>3.88</v>
      </c>
      <c r="E74" s="6">
        <v>1790.1557</v>
      </c>
      <c r="F74" s="10"/>
      <c r="G74" s="5">
        <v>3</v>
      </c>
      <c r="H74" s="1" t="s">
        <v>30</v>
      </c>
      <c r="I74" s="1">
        <v>3.91</v>
      </c>
      <c r="J74" s="6">
        <v>1859.9667999999999</v>
      </c>
    </row>
    <row r="75" spans="2:15" ht="24">
      <c r="B75" s="5">
        <v>4</v>
      </c>
      <c r="C75" s="1" t="s">
        <v>98</v>
      </c>
      <c r="D75" s="1">
        <v>11.18</v>
      </c>
      <c r="E75" s="6">
        <v>5159.6162999999997</v>
      </c>
      <c r="F75" s="10"/>
      <c r="G75" s="5">
        <v>4</v>
      </c>
      <c r="H75" s="1" t="s">
        <v>98</v>
      </c>
      <c r="I75" s="1">
        <v>11.18</v>
      </c>
      <c r="J75" s="6">
        <v>5321.3406999999997</v>
      </c>
    </row>
    <row r="76" spans="2:15" ht="24">
      <c r="B76" s="5">
        <v>5</v>
      </c>
      <c r="C76" s="1" t="s">
        <v>31</v>
      </c>
      <c r="D76" s="1">
        <v>12.85</v>
      </c>
      <c r="E76" s="6">
        <v>5927.7183000000005</v>
      </c>
      <c r="F76" s="10"/>
      <c r="G76" s="5">
        <v>5</v>
      </c>
      <c r="H76" s="1" t="s">
        <v>31</v>
      </c>
      <c r="I76" s="1">
        <v>12.75</v>
      </c>
      <c r="J76" s="6">
        <v>6070.9745000000003</v>
      </c>
    </row>
    <row r="77" spans="2:15" ht="24">
      <c r="B77" s="5">
        <v>6</v>
      </c>
      <c r="C77" s="1" t="s">
        <v>32</v>
      </c>
      <c r="D77" s="1">
        <v>9.26</v>
      </c>
      <c r="E77" s="6">
        <v>4270.9849999999997</v>
      </c>
      <c r="F77" s="10"/>
      <c r="G77" s="5">
        <v>6</v>
      </c>
      <c r="H77" s="1" t="s">
        <v>32</v>
      </c>
      <c r="I77" s="1">
        <v>9.11</v>
      </c>
      <c r="J77" s="6">
        <v>4335.8662000000004</v>
      </c>
    </row>
    <row r="78" spans="2:15" ht="24">
      <c r="B78" s="5">
        <v>7</v>
      </c>
      <c r="C78" s="1" t="s">
        <v>33</v>
      </c>
      <c r="D78" s="1">
        <v>6.08</v>
      </c>
      <c r="E78" s="6">
        <v>2802.6678000000002</v>
      </c>
      <c r="F78" s="10"/>
      <c r="G78" s="5">
        <v>7</v>
      </c>
      <c r="H78" s="1" t="s">
        <v>33</v>
      </c>
      <c r="I78" s="1">
        <v>6.01</v>
      </c>
      <c r="J78" s="6">
        <v>2861.4661999999998</v>
      </c>
    </row>
    <row r="79" spans="2:15" ht="24">
      <c r="B79" s="5">
        <v>8</v>
      </c>
      <c r="C79" s="1" t="s">
        <v>34</v>
      </c>
      <c r="D79" s="1">
        <v>13.76</v>
      </c>
      <c r="E79" s="6">
        <v>6346.6608999999999</v>
      </c>
      <c r="F79" s="10"/>
      <c r="G79" s="5">
        <v>8</v>
      </c>
      <c r="H79" s="1" t="s">
        <v>34</v>
      </c>
      <c r="I79" s="1">
        <v>13.86</v>
      </c>
      <c r="J79" s="6">
        <v>6598.4576999999999</v>
      </c>
    </row>
    <row r="80" spans="2:15" ht="24">
      <c r="B80" s="7">
        <v>9</v>
      </c>
      <c r="C80" s="8" t="s">
        <v>35</v>
      </c>
      <c r="D80" s="8">
        <v>3.94</v>
      </c>
      <c r="E80" s="9">
        <v>1817.0802000000001</v>
      </c>
      <c r="F80" s="10"/>
      <c r="G80" s="7">
        <v>9</v>
      </c>
      <c r="H80" s="8" t="s">
        <v>35</v>
      </c>
      <c r="I80" s="8">
        <v>4.0999999999999996</v>
      </c>
      <c r="J80" s="9">
        <v>1951.9273000000001</v>
      </c>
    </row>
    <row r="81" spans="2:15">
      <c r="B81" s="10">
        <v>1</v>
      </c>
      <c r="C81" s="10" t="s">
        <v>9</v>
      </c>
      <c r="D81" s="10" t="s">
        <v>10</v>
      </c>
      <c r="E81" s="10"/>
      <c r="F81" s="10"/>
      <c r="G81" s="10">
        <v>1</v>
      </c>
      <c r="H81" s="10" t="s">
        <v>9</v>
      </c>
      <c r="I81" s="10" t="s">
        <v>12</v>
      </c>
      <c r="J81" s="10"/>
    </row>
    <row r="82" spans="2:15">
      <c r="B82" s="2"/>
      <c r="C82" s="3" t="s">
        <v>0</v>
      </c>
      <c r="D82" s="3" t="s">
        <v>1</v>
      </c>
      <c r="E82" s="4" t="s">
        <v>2</v>
      </c>
      <c r="F82" s="10"/>
      <c r="G82" s="2"/>
      <c r="H82" s="3" t="s">
        <v>0</v>
      </c>
      <c r="I82" s="3" t="s">
        <v>1</v>
      </c>
      <c r="J82" s="4" t="s">
        <v>2</v>
      </c>
      <c r="L82" s="14" t="s">
        <v>79</v>
      </c>
      <c r="M82" t="s">
        <v>10</v>
      </c>
      <c r="N82" t="s">
        <v>12</v>
      </c>
      <c r="O82" t="s">
        <v>78</v>
      </c>
    </row>
    <row r="83" spans="2:15" ht="24">
      <c r="B83" s="5">
        <v>1</v>
      </c>
      <c r="C83" s="1" t="s">
        <v>28</v>
      </c>
      <c r="D83" s="1">
        <v>7.87</v>
      </c>
      <c r="E83" s="6">
        <v>1760.6222</v>
      </c>
      <c r="F83" s="10"/>
      <c r="G83" s="5">
        <v>1</v>
      </c>
      <c r="H83" s="1" t="s">
        <v>28</v>
      </c>
      <c r="I83" s="1">
        <v>8.1</v>
      </c>
      <c r="J83" s="6">
        <v>1821.9523999999999</v>
      </c>
      <c r="L83" s="1" t="s">
        <v>28</v>
      </c>
      <c r="M83">
        <f t="shared" ref="M83:M91" si="16">(E94-E83)</f>
        <v>649.72889999999984</v>
      </c>
      <c r="N83">
        <f t="shared" ref="N83:N91" si="17">(J94-J83)</f>
        <v>659.77920000000017</v>
      </c>
      <c r="O83">
        <f t="shared" ref="O83:O91" si="18">(N83-M83)/J94</f>
        <v>4.0497127086588794E-3</v>
      </c>
    </row>
    <row r="84" spans="2:15" ht="24">
      <c r="B84" s="5">
        <v>2</v>
      </c>
      <c r="C84" s="1" t="s">
        <v>29</v>
      </c>
      <c r="D84" s="1">
        <v>1</v>
      </c>
      <c r="E84" s="6">
        <v>223.7801</v>
      </c>
      <c r="F84" s="10"/>
      <c r="G84" s="5">
        <v>2</v>
      </c>
      <c r="H84" s="1" t="s">
        <v>29</v>
      </c>
      <c r="I84" s="1">
        <v>0.98</v>
      </c>
      <c r="J84" s="6">
        <v>221.1533</v>
      </c>
      <c r="L84" s="1" t="s">
        <v>29</v>
      </c>
      <c r="M84">
        <f t="shared" si="16"/>
        <v>192.57330000000002</v>
      </c>
      <c r="N84">
        <f t="shared" si="17"/>
        <v>206.24560000000002</v>
      </c>
      <c r="O84">
        <f t="shared" si="18"/>
        <v>3.1989553552898724E-2</v>
      </c>
    </row>
    <row r="85" spans="2:15" ht="24">
      <c r="B85" s="5">
        <v>3</v>
      </c>
      <c r="C85" s="1" t="s">
        <v>30</v>
      </c>
      <c r="D85" s="1">
        <v>5.07</v>
      </c>
      <c r="E85" s="6">
        <v>1134.0780999999999</v>
      </c>
      <c r="F85" s="10"/>
      <c r="G85" s="5">
        <v>3</v>
      </c>
      <c r="H85" s="1" t="s">
        <v>30</v>
      </c>
      <c r="I85" s="1">
        <v>5.15</v>
      </c>
      <c r="J85" s="6">
        <v>1156.9835</v>
      </c>
      <c r="L85" s="1" t="s">
        <v>30</v>
      </c>
      <c r="M85">
        <f t="shared" si="16"/>
        <v>668.52250000000004</v>
      </c>
      <c r="N85">
        <f t="shared" si="17"/>
        <v>716.81870000000004</v>
      </c>
      <c r="O85">
        <f t="shared" si="18"/>
        <v>2.5774438732113773E-2</v>
      </c>
    </row>
    <row r="86" spans="2:15" ht="24">
      <c r="B86" s="5">
        <v>4</v>
      </c>
      <c r="C86" s="1" t="s">
        <v>98</v>
      </c>
      <c r="D86" s="1">
        <v>16.03</v>
      </c>
      <c r="E86" s="6">
        <v>3583.5558000000001</v>
      </c>
      <c r="F86" s="10"/>
      <c r="G86" s="5">
        <v>4</v>
      </c>
      <c r="H86" s="1" t="s">
        <v>98</v>
      </c>
      <c r="I86" s="1">
        <v>16.170000000000002</v>
      </c>
      <c r="J86" s="6">
        <v>3636.0981000000002</v>
      </c>
      <c r="L86" s="1" t="s">
        <v>98</v>
      </c>
      <c r="M86">
        <f t="shared" si="16"/>
        <v>1602.5438999999997</v>
      </c>
      <c r="N86">
        <f t="shared" si="17"/>
        <v>1703.0299999999997</v>
      </c>
      <c r="O86">
        <f t="shared" si="18"/>
        <v>1.8820694712307066E-2</v>
      </c>
    </row>
    <row r="87" spans="2:15" ht="24">
      <c r="B87" s="5">
        <v>5</v>
      </c>
      <c r="C87" s="1" t="s">
        <v>31</v>
      </c>
      <c r="D87" s="1">
        <v>20.78</v>
      </c>
      <c r="E87" s="6">
        <v>4646.5474999999997</v>
      </c>
      <c r="F87" s="10"/>
      <c r="G87" s="5">
        <v>5</v>
      </c>
      <c r="H87" s="1" t="s">
        <v>31</v>
      </c>
      <c r="I87" s="1">
        <v>20.88</v>
      </c>
      <c r="J87" s="6">
        <v>4695.7017999999998</v>
      </c>
      <c r="L87" s="1" t="s">
        <v>31</v>
      </c>
      <c r="M87">
        <f t="shared" si="16"/>
        <v>1331.71</v>
      </c>
      <c r="N87">
        <f t="shared" si="17"/>
        <v>1403.8302000000003</v>
      </c>
      <c r="O87">
        <f t="shared" si="18"/>
        <v>1.182389075096258E-2</v>
      </c>
    </row>
    <row r="88" spans="2:15" ht="24">
      <c r="B88" s="5">
        <v>6</v>
      </c>
      <c r="C88" s="1" t="s">
        <v>32</v>
      </c>
      <c r="D88" s="1">
        <v>14.77</v>
      </c>
      <c r="E88" s="6">
        <v>3302.2111</v>
      </c>
      <c r="F88" s="10"/>
      <c r="G88" s="5">
        <v>6</v>
      </c>
      <c r="H88" s="1" t="s">
        <v>32</v>
      </c>
      <c r="I88" s="1">
        <v>14.74</v>
      </c>
      <c r="J88" s="6">
        <v>3315.1080999999999</v>
      </c>
      <c r="L88" s="1" t="s">
        <v>32</v>
      </c>
      <c r="M88">
        <f t="shared" si="16"/>
        <v>1013.5735</v>
      </c>
      <c r="N88">
        <f t="shared" si="17"/>
        <v>1045.5963999999999</v>
      </c>
      <c r="O88">
        <f t="shared" si="18"/>
        <v>7.3435152508040703E-3</v>
      </c>
    </row>
    <row r="89" spans="2:15" ht="24">
      <c r="B89" s="5">
        <v>7</v>
      </c>
      <c r="C89" s="1" t="s">
        <v>33</v>
      </c>
      <c r="D89" s="1">
        <v>9.07</v>
      </c>
      <c r="E89" s="6">
        <v>2028.2422999999999</v>
      </c>
      <c r="F89" s="10"/>
      <c r="G89" s="5">
        <v>7</v>
      </c>
      <c r="H89" s="1" t="s">
        <v>33</v>
      </c>
      <c r="I89" s="1">
        <v>9.1300000000000008</v>
      </c>
      <c r="J89" s="6">
        <v>2052.2478000000001</v>
      </c>
      <c r="L89" s="1" t="s">
        <v>33</v>
      </c>
      <c r="M89">
        <f t="shared" si="16"/>
        <v>808.25420000000031</v>
      </c>
      <c r="N89">
        <f t="shared" si="17"/>
        <v>837.7503999999999</v>
      </c>
      <c r="O89">
        <f t="shared" si="18"/>
        <v>1.0206303934722032E-2</v>
      </c>
    </row>
    <row r="90" spans="2:15" ht="24">
      <c r="B90" s="5">
        <v>8</v>
      </c>
      <c r="C90" s="1" t="s">
        <v>34</v>
      </c>
      <c r="D90" s="1">
        <v>17.64</v>
      </c>
      <c r="E90" s="6">
        <v>3945.6368000000002</v>
      </c>
      <c r="F90" s="10"/>
      <c r="G90" s="5">
        <v>8</v>
      </c>
      <c r="H90" s="1" t="s">
        <v>34</v>
      </c>
      <c r="I90" s="1">
        <v>17.89</v>
      </c>
      <c r="J90" s="6">
        <v>4022.8690000000001</v>
      </c>
      <c r="L90" s="1" t="s">
        <v>34</v>
      </c>
      <c r="M90">
        <f t="shared" si="16"/>
        <v>2459.2316000000001</v>
      </c>
      <c r="N90">
        <f t="shared" si="17"/>
        <v>2609.3618000000001</v>
      </c>
      <c r="O90">
        <f t="shared" si="18"/>
        <v>2.2636455896558976E-2</v>
      </c>
    </row>
    <row r="91" spans="2:15" ht="24">
      <c r="B91" s="7">
        <v>9</v>
      </c>
      <c r="C91" s="8" t="s">
        <v>35</v>
      </c>
      <c r="D91" s="8">
        <v>4.7699999999999996</v>
      </c>
      <c r="E91" s="9">
        <v>1066.501</v>
      </c>
      <c r="F91" s="10"/>
      <c r="G91" s="7">
        <v>9</v>
      </c>
      <c r="H91" s="8" t="s">
        <v>35</v>
      </c>
      <c r="I91" s="8">
        <v>4.95</v>
      </c>
      <c r="J91" s="9">
        <v>1113.2313999999999</v>
      </c>
      <c r="L91" s="8" t="s">
        <v>35</v>
      </c>
      <c r="M91">
        <f t="shared" si="16"/>
        <v>789.57099999999991</v>
      </c>
      <c r="N91">
        <f t="shared" si="17"/>
        <v>846.89030000000002</v>
      </c>
      <c r="O91">
        <f t="shared" si="18"/>
        <v>2.9242725081815132E-2</v>
      </c>
    </row>
    <row r="92" spans="2:15">
      <c r="B92" s="10">
        <v>1</v>
      </c>
      <c r="C92" s="10" t="s">
        <v>11</v>
      </c>
      <c r="D92" s="10" t="s">
        <v>10</v>
      </c>
      <c r="E92" s="10"/>
      <c r="F92" s="10"/>
      <c r="G92" s="10">
        <v>1</v>
      </c>
      <c r="H92" s="10" t="s">
        <v>11</v>
      </c>
      <c r="I92" s="10" t="s">
        <v>12</v>
      </c>
      <c r="J92" s="10"/>
    </row>
    <row r="93" spans="2:15">
      <c r="B93" s="2"/>
      <c r="C93" s="3" t="s">
        <v>0</v>
      </c>
      <c r="D93" s="3" t="s">
        <v>1</v>
      </c>
      <c r="E93" s="4" t="s">
        <v>2</v>
      </c>
      <c r="F93" s="10"/>
      <c r="G93" s="2"/>
      <c r="H93" s="3" t="s">
        <v>0</v>
      </c>
      <c r="I93" s="3" t="s">
        <v>1</v>
      </c>
      <c r="J93" s="4" t="s">
        <v>2</v>
      </c>
    </row>
    <row r="94" spans="2:15" ht="24">
      <c r="B94" s="5">
        <v>1</v>
      </c>
      <c r="C94" s="1" t="s">
        <v>28</v>
      </c>
      <c r="D94" s="1">
        <v>5.17</v>
      </c>
      <c r="E94" s="6">
        <v>2410.3510999999999</v>
      </c>
      <c r="F94" s="10"/>
      <c r="G94" s="5">
        <v>1</v>
      </c>
      <c r="H94" s="1" t="s">
        <v>28</v>
      </c>
      <c r="I94" s="1">
        <v>5.19</v>
      </c>
      <c r="J94" s="6">
        <v>2481.7316000000001</v>
      </c>
    </row>
    <row r="95" spans="2:15" ht="24">
      <c r="B95" s="5">
        <v>2</v>
      </c>
      <c r="C95" s="1" t="s">
        <v>29</v>
      </c>
      <c r="D95" s="1">
        <v>0.89</v>
      </c>
      <c r="E95" s="6">
        <v>416.35340000000002</v>
      </c>
      <c r="F95" s="10"/>
      <c r="G95" s="5">
        <v>2</v>
      </c>
      <c r="H95" s="1" t="s">
        <v>29</v>
      </c>
      <c r="I95" s="1">
        <v>0.89</v>
      </c>
      <c r="J95" s="6">
        <v>427.39890000000003</v>
      </c>
    </row>
    <row r="96" spans="2:15" ht="24">
      <c r="B96" s="5">
        <v>3</v>
      </c>
      <c r="C96" s="1" t="s">
        <v>30</v>
      </c>
      <c r="D96" s="1">
        <v>3.87</v>
      </c>
      <c r="E96" s="6">
        <v>1802.6006</v>
      </c>
      <c r="F96" s="10"/>
      <c r="G96" s="5">
        <v>3</v>
      </c>
      <c r="H96" s="1" t="s">
        <v>30</v>
      </c>
      <c r="I96" s="1">
        <v>3.92</v>
      </c>
      <c r="J96" s="6">
        <v>1873.8022000000001</v>
      </c>
    </row>
    <row r="97" spans="2:15" ht="24">
      <c r="B97" s="5">
        <v>4</v>
      </c>
      <c r="C97" s="1" t="s">
        <v>98</v>
      </c>
      <c r="D97" s="1">
        <v>11.13</v>
      </c>
      <c r="E97" s="6">
        <v>5186.0996999999998</v>
      </c>
      <c r="F97" s="10"/>
      <c r="G97" s="5">
        <v>4</v>
      </c>
      <c r="H97" s="1" t="s">
        <v>98</v>
      </c>
      <c r="I97" s="1">
        <v>11.16</v>
      </c>
      <c r="J97" s="6">
        <v>5339.1280999999999</v>
      </c>
    </row>
    <row r="98" spans="2:15" ht="24">
      <c r="B98" s="5">
        <v>5</v>
      </c>
      <c r="C98" s="1" t="s">
        <v>31</v>
      </c>
      <c r="D98" s="1">
        <v>12.84</v>
      </c>
      <c r="E98" s="6">
        <v>5978.2574999999997</v>
      </c>
      <c r="F98" s="10"/>
      <c r="G98" s="5">
        <v>5</v>
      </c>
      <c r="H98" s="1" t="s">
        <v>31</v>
      </c>
      <c r="I98" s="1">
        <v>12.75</v>
      </c>
      <c r="J98" s="6">
        <v>6099.5320000000002</v>
      </c>
    </row>
    <row r="99" spans="2:15" ht="24">
      <c r="B99" s="5">
        <v>6</v>
      </c>
      <c r="C99" s="1" t="s">
        <v>32</v>
      </c>
      <c r="D99" s="1">
        <v>9.27</v>
      </c>
      <c r="E99" s="6">
        <v>4315.7846</v>
      </c>
      <c r="F99" s="10"/>
      <c r="G99" s="5">
        <v>6</v>
      </c>
      <c r="H99" s="1" t="s">
        <v>32</v>
      </c>
      <c r="I99" s="1">
        <v>9.11</v>
      </c>
      <c r="J99" s="6">
        <v>4360.7044999999998</v>
      </c>
    </row>
    <row r="100" spans="2:15" ht="24">
      <c r="B100" s="5">
        <v>7</v>
      </c>
      <c r="C100" s="1" t="s">
        <v>33</v>
      </c>
      <c r="D100" s="1">
        <v>6.09</v>
      </c>
      <c r="E100" s="6">
        <v>2836.4965000000002</v>
      </c>
      <c r="F100" s="10"/>
      <c r="G100" s="5">
        <v>7</v>
      </c>
      <c r="H100" s="1" t="s">
        <v>33</v>
      </c>
      <c r="I100" s="1">
        <v>6.04</v>
      </c>
      <c r="J100" s="6">
        <v>2889.9982</v>
      </c>
    </row>
    <row r="101" spans="2:15" ht="24">
      <c r="B101" s="5">
        <v>8</v>
      </c>
      <c r="C101" s="1" t="s">
        <v>34</v>
      </c>
      <c r="D101" s="1">
        <v>13.75</v>
      </c>
      <c r="E101" s="6">
        <v>6404.8684000000003</v>
      </c>
      <c r="F101" s="10"/>
      <c r="G101" s="5">
        <v>8</v>
      </c>
      <c r="H101" s="1" t="s">
        <v>34</v>
      </c>
      <c r="I101" s="1">
        <v>13.86</v>
      </c>
      <c r="J101" s="6">
        <v>6632.2308000000003</v>
      </c>
    </row>
    <row r="102" spans="2:15" ht="24">
      <c r="B102" s="7">
        <v>9</v>
      </c>
      <c r="C102" s="8" t="s">
        <v>35</v>
      </c>
      <c r="D102" s="8">
        <v>3.98</v>
      </c>
      <c r="E102" s="9">
        <v>1856.0719999999999</v>
      </c>
      <c r="F102" s="10"/>
      <c r="G102" s="7">
        <v>9</v>
      </c>
      <c r="H102" s="8" t="s">
        <v>35</v>
      </c>
      <c r="I102" s="8">
        <v>4.0999999999999996</v>
      </c>
      <c r="J102" s="9">
        <v>1960.1216999999999</v>
      </c>
    </row>
    <row r="103" spans="2:15">
      <c r="B103" s="10">
        <v>1.25</v>
      </c>
      <c r="C103" s="10" t="s">
        <v>9</v>
      </c>
      <c r="D103" s="10" t="s">
        <v>10</v>
      </c>
      <c r="E103" s="10"/>
      <c r="F103" s="10"/>
      <c r="G103" s="10">
        <v>1.25</v>
      </c>
      <c r="H103" s="10" t="s">
        <v>9</v>
      </c>
      <c r="I103" s="10" t="s">
        <v>12</v>
      </c>
      <c r="J103" s="10"/>
    </row>
    <row r="104" spans="2:1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79</v>
      </c>
      <c r="M104" t="s">
        <v>10</v>
      </c>
      <c r="N104" t="s">
        <v>12</v>
      </c>
      <c r="O104" t="s">
        <v>78</v>
      </c>
    </row>
    <row r="105" spans="2:15" ht="24">
      <c r="B105" s="5">
        <v>1</v>
      </c>
      <c r="C105" s="1" t="s">
        <v>28</v>
      </c>
      <c r="D105" s="1">
        <v>7.95</v>
      </c>
      <c r="E105" s="6">
        <v>1700.9074000000001</v>
      </c>
      <c r="F105" s="10"/>
      <c r="G105" s="5">
        <v>1</v>
      </c>
      <c r="H105" s="1" t="s">
        <v>28</v>
      </c>
      <c r="I105" s="1">
        <v>8.2100000000000009</v>
      </c>
      <c r="J105" s="6">
        <v>1796.4963</v>
      </c>
      <c r="L105" s="1" t="s">
        <v>28</v>
      </c>
      <c r="M105">
        <f t="shared" ref="M105:M113" si="19">(E116-E105)</f>
        <v>685.76609999999982</v>
      </c>
      <c r="N105">
        <f t="shared" ref="N105:N113" si="20">(J116-J105)</f>
        <v>675.64499999999975</v>
      </c>
      <c r="O105">
        <f t="shared" ref="O105:O113" si="21">(N105-M105)/J116</f>
        <v>-4.0940620991203333E-3</v>
      </c>
    </row>
    <row r="106" spans="2:15" ht="24">
      <c r="B106" s="5">
        <v>2</v>
      </c>
      <c r="C106" s="1" t="s">
        <v>29</v>
      </c>
      <c r="D106" s="1">
        <v>0.99</v>
      </c>
      <c r="E106" s="6">
        <v>211.0453</v>
      </c>
      <c r="F106" s="10"/>
      <c r="G106" s="5">
        <v>2</v>
      </c>
      <c r="H106" s="1" t="s">
        <v>29</v>
      </c>
      <c r="I106" s="1">
        <v>0.99</v>
      </c>
      <c r="J106" s="6">
        <v>217.47919999999999</v>
      </c>
      <c r="L106" s="1" t="s">
        <v>29</v>
      </c>
      <c r="M106">
        <f t="shared" si="19"/>
        <v>209.62540000000001</v>
      </c>
      <c r="N106">
        <f t="shared" si="20"/>
        <v>203.2045</v>
      </c>
      <c r="O106">
        <f t="shared" si="21"/>
        <v>-1.5263011141149556E-2</v>
      </c>
    </row>
    <row r="107" spans="2:15" ht="24">
      <c r="B107" s="5">
        <v>3</v>
      </c>
      <c r="C107" s="1" t="s">
        <v>30</v>
      </c>
      <c r="D107" s="1">
        <v>5.0999999999999996</v>
      </c>
      <c r="E107" s="6">
        <v>1091.3406</v>
      </c>
      <c r="F107" s="10"/>
      <c r="G107" s="5">
        <v>3</v>
      </c>
      <c r="H107" s="1" t="s">
        <v>30</v>
      </c>
      <c r="I107" s="1">
        <v>5.13</v>
      </c>
      <c r="J107" s="6">
        <v>1121.7705000000001</v>
      </c>
      <c r="L107" s="1" t="s">
        <v>30</v>
      </c>
      <c r="M107">
        <f t="shared" si="19"/>
        <v>724.28670000000011</v>
      </c>
      <c r="N107">
        <f t="shared" si="20"/>
        <v>757.01639999999998</v>
      </c>
      <c r="O107">
        <f t="shared" si="21"/>
        <v>1.7420655849793219E-2</v>
      </c>
    </row>
    <row r="108" spans="2:15" ht="24">
      <c r="B108" s="5">
        <v>4</v>
      </c>
      <c r="C108" s="1" t="s">
        <v>98</v>
      </c>
      <c r="D108" s="1">
        <v>16.21</v>
      </c>
      <c r="E108" s="6">
        <v>3470.1012999999998</v>
      </c>
      <c r="F108" s="10"/>
      <c r="G108" s="5">
        <v>4</v>
      </c>
      <c r="H108" s="1" t="s">
        <v>98</v>
      </c>
      <c r="I108" s="1">
        <v>16.100000000000001</v>
      </c>
      <c r="J108" s="6">
        <v>3522.2919000000002</v>
      </c>
      <c r="L108" s="1" t="s">
        <v>98</v>
      </c>
      <c r="M108">
        <f t="shared" si="19"/>
        <v>1745.0445000000004</v>
      </c>
      <c r="N108">
        <f t="shared" si="20"/>
        <v>1833.1473999999998</v>
      </c>
      <c r="O108">
        <f t="shared" si="21"/>
        <v>1.645110607452864E-2</v>
      </c>
    </row>
    <row r="109" spans="2:15" ht="24">
      <c r="B109" s="5">
        <v>5</v>
      </c>
      <c r="C109" s="1" t="s">
        <v>31</v>
      </c>
      <c r="D109" s="1">
        <v>21.14</v>
      </c>
      <c r="E109" s="6">
        <v>4524.5972000000002</v>
      </c>
      <c r="F109" s="10"/>
      <c r="G109" s="5">
        <v>5</v>
      </c>
      <c r="H109" s="1" t="s">
        <v>31</v>
      </c>
      <c r="I109" s="1">
        <v>20.93</v>
      </c>
      <c r="J109" s="6">
        <v>4580.0619999999999</v>
      </c>
      <c r="L109" s="1" t="s">
        <v>31</v>
      </c>
      <c r="M109">
        <f t="shared" si="19"/>
        <v>1458.7604999999994</v>
      </c>
      <c r="N109">
        <f t="shared" si="20"/>
        <v>1525.1759000000002</v>
      </c>
      <c r="O109">
        <f t="shared" si="21"/>
        <v>1.0878429487571773E-2</v>
      </c>
    </row>
    <row r="110" spans="2:15" ht="24">
      <c r="B110" s="5">
        <v>6</v>
      </c>
      <c r="C110" s="1" t="s">
        <v>32</v>
      </c>
      <c r="D110" s="1">
        <v>15</v>
      </c>
      <c r="E110" s="6">
        <v>3210.4951000000001</v>
      </c>
      <c r="F110" s="10"/>
      <c r="G110" s="5">
        <v>6</v>
      </c>
      <c r="H110" s="1" t="s">
        <v>32</v>
      </c>
      <c r="I110" s="1">
        <v>14.82</v>
      </c>
      <c r="J110" s="6">
        <v>3243.4297000000001</v>
      </c>
      <c r="L110" s="1" t="s">
        <v>32</v>
      </c>
      <c r="M110">
        <f t="shared" si="19"/>
        <v>1112.5866999999998</v>
      </c>
      <c r="N110">
        <f t="shared" si="20"/>
        <v>1135.5081999999998</v>
      </c>
      <c r="O110">
        <f t="shared" si="21"/>
        <v>5.2344884817845721E-3</v>
      </c>
    </row>
    <row r="111" spans="2:15" ht="24">
      <c r="B111" s="5">
        <v>7</v>
      </c>
      <c r="C111" s="1" t="s">
        <v>33</v>
      </c>
      <c r="D111" s="1">
        <v>9.18</v>
      </c>
      <c r="E111" s="6">
        <v>1964.0161000000001</v>
      </c>
      <c r="F111" s="10"/>
      <c r="G111" s="5">
        <v>7</v>
      </c>
      <c r="H111" s="1" t="s">
        <v>33</v>
      </c>
      <c r="I111" s="1">
        <v>9.11</v>
      </c>
      <c r="J111" s="6">
        <v>1994.4677999999999</v>
      </c>
      <c r="L111" s="1" t="s">
        <v>33</v>
      </c>
      <c r="M111">
        <f t="shared" si="19"/>
        <v>880.14400000000001</v>
      </c>
      <c r="N111">
        <f t="shared" si="20"/>
        <v>902.78189999999995</v>
      </c>
      <c r="O111">
        <f t="shared" si="21"/>
        <v>7.8135826539217339E-3</v>
      </c>
    </row>
    <row r="112" spans="2:15" ht="24">
      <c r="B112" s="5">
        <v>8</v>
      </c>
      <c r="C112" s="1" t="s">
        <v>34</v>
      </c>
      <c r="D112" s="1">
        <v>17.68</v>
      </c>
      <c r="E112" s="6">
        <v>3783.3928999999998</v>
      </c>
      <c r="F112" s="10"/>
      <c r="G112" s="5">
        <v>8</v>
      </c>
      <c r="H112" s="1" t="s">
        <v>34</v>
      </c>
      <c r="I112" s="1">
        <v>17.739999999999998</v>
      </c>
      <c r="J112" s="6">
        <v>3882.5940999999998</v>
      </c>
      <c r="L112" s="1" t="s">
        <v>34</v>
      </c>
      <c r="M112">
        <f t="shared" si="19"/>
        <v>2632.4279000000006</v>
      </c>
      <c r="N112">
        <f t="shared" si="20"/>
        <v>2762.5706999999998</v>
      </c>
      <c r="O112">
        <f t="shared" si="21"/>
        <v>1.9584585772801175E-2</v>
      </c>
    </row>
    <row r="113" spans="2:15" ht="24">
      <c r="B113" s="7">
        <v>9</v>
      </c>
      <c r="C113" s="8" t="s">
        <v>35</v>
      </c>
      <c r="D113" s="8">
        <v>4.75</v>
      </c>
      <c r="E113" s="9">
        <v>1017.2367</v>
      </c>
      <c r="F113" s="10"/>
      <c r="G113" s="7">
        <v>9</v>
      </c>
      <c r="H113" s="8" t="s">
        <v>35</v>
      </c>
      <c r="I113" s="8">
        <v>4.96</v>
      </c>
      <c r="J113" s="9">
        <v>1086.3007</v>
      </c>
      <c r="L113" s="8" t="s">
        <v>35</v>
      </c>
      <c r="M113">
        <f t="shared" si="19"/>
        <v>821.05419999999992</v>
      </c>
      <c r="N113">
        <f t="shared" si="20"/>
        <v>875.60249999999996</v>
      </c>
      <c r="O113">
        <f t="shared" si="21"/>
        <v>2.7803767280669116E-2</v>
      </c>
    </row>
    <row r="114" spans="2:15">
      <c r="B114" s="10">
        <v>1.25</v>
      </c>
      <c r="C114" s="10" t="s">
        <v>11</v>
      </c>
      <c r="D114" s="10" t="s">
        <v>10</v>
      </c>
      <c r="E114" s="10"/>
      <c r="F114" s="10"/>
      <c r="G114" s="10">
        <v>1.25</v>
      </c>
      <c r="H114" s="10" t="s">
        <v>11</v>
      </c>
      <c r="I114" s="10" t="s">
        <v>12</v>
      </c>
      <c r="J114" s="10"/>
    </row>
    <row r="115" spans="2:15">
      <c r="B115" s="2"/>
      <c r="C115" s="3" t="s">
        <v>0</v>
      </c>
      <c r="D115" s="3" t="s">
        <v>1</v>
      </c>
      <c r="E115" s="4" t="s">
        <v>2</v>
      </c>
      <c r="F115" s="10"/>
      <c r="G115" s="2"/>
      <c r="H115" s="3" t="s">
        <v>0</v>
      </c>
      <c r="I115" s="3" t="s">
        <v>1</v>
      </c>
      <c r="J115" s="4" t="s">
        <v>2</v>
      </c>
    </row>
    <row r="116" spans="2:15" ht="24">
      <c r="B116" s="5">
        <v>1</v>
      </c>
      <c r="C116" s="1" t="s">
        <v>28</v>
      </c>
      <c r="D116" s="1">
        <v>5.12</v>
      </c>
      <c r="E116" s="6">
        <v>2386.6734999999999</v>
      </c>
      <c r="F116" s="10"/>
      <c r="G116" s="5">
        <v>1</v>
      </c>
      <c r="H116" s="1" t="s">
        <v>28</v>
      </c>
      <c r="I116" s="1">
        <v>5.16</v>
      </c>
      <c r="J116" s="6">
        <v>2472.1412999999998</v>
      </c>
    </row>
    <row r="117" spans="2:15" ht="24">
      <c r="B117" s="5">
        <v>2</v>
      </c>
      <c r="C117" s="1" t="s">
        <v>29</v>
      </c>
      <c r="D117" s="1">
        <v>0.9</v>
      </c>
      <c r="E117" s="6">
        <v>420.67070000000001</v>
      </c>
      <c r="F117" s="10"/>
      <c r="G117" s="5">
        <v>2</v>
      </c>
      <c r="H117" s="1" t="s">
        <v>29</v>
      </c>
      <c r="I117" s="1">
        <v>0.88</v>
      </c>
      <c r="J117" s="6">
        <v>420.68369999999999</v>
      </c>
    </row>
    <row r="118" spans="2:15" ht="24">
      <c r="B118" s="5">
        <v>3</v>
      </c>
      <c r="C118" s="1" t="s">
        <v>30</v>
      </c>
      <c r="D118" s="1">
        <v>3.89</v>
      </c>
      <c r="E118" s="6">
        <v>1815.6273000000001</v>
      </c>
      <c r="F118" s="10"/>
      <c r="G118" s="5">
        <v>3</v>
      </c>
      <c r="H118" s="1" t="s">
        <v>30</v>
      </c>
      <c r="I118" s="1">
        <v>3.92</v>
      </c>
      <c r="J118" s="6">
        <v>1878.7869000000001</v>
      </c>
    </row>
    <row r="119" spans="2:15" ht="24">
      <c r="B119" s="5">
        <v>4</v>
      </c>
      <c r="C119" s="1" t="s">
        <v>98</v>
      </c>
      <c r="D119" s="1">
        <v>11.18</v>
      </c>
      <c r="E119" s="6">
        <v>5215.1458000000002</v>
      </c>
      <c r="F119" s="10"/>
      <c r="G119" s="5">
        <v>4</v>
      </c>
      <c r="H119" s="1" t="s">
        <v>98</v>
      </c>
      <c r="I119" s="1">
        <v>11.17</v>
      </c>
      <c r="J119" s="6">
        <v>5355.4393</v>
      </c>
    </row>
    <row r="120" spans="2:15" ht="24">
      <c r="B120" s="5">
        <v>5</v>
      </c>
      <c r="C120" s="1" t="s">
        <v>31</v>
      </c>
      <c r="D120" s="1">
        <v>12.83</v>
      </c>
      <c r="E120" s="6">
        <v>5983.3576999999996</v>
      </c>
      <c r="F120" s="10"/>
      <c r="G120" s="5">
        <v>5</v>
      </c>
      <c r="H120" s="1" t="s">
        <v>31</v>
      </c>
      <c r="I120" s="1">
        <v>12.74</v>
      </c>
      <c r="J120" s="6">
        <v>6105.2379000000001</v>
      </c>
    </row>
    <row r="121" spans="2:15" ht="24">
      <c r="B121" s="5">
        <v>6</v>
      </c>
      <c r="C121" s="1" t="s">
        <v>32</v>
      </c>
      <c r="D121" s="1">
        <v>9.27</v>
      </c>
      <c r="E121" s="6">
        <v>4323.0817999999999</v>
      </c>
      <c r="F121" s="10"/>
      <c r="G121" s="5">
        <v>6</v>
      </c>
      <c r="H121" s="1" t="s">
        <v>32</v>
      </c>
      <c r="I121" s="1">
        <v>9.14</v>
      </c>
      <c r="J121" s="6">
        <v>4378.9378999999999</v>
      </c>
    </row>
    <row r="122" spans="2:15" ht="24">
      <c r="B122" s="5">
        <v>7</v>
      </c>
      <c r="C122" s="1" t="s">
        <v>33</v>
      </c>
      <c r="D122" s="1">
        <v>6.1</v>
      </c>
      <c r="E122" s="6">
        <v>2844.1601000000001</v>
      </c>
      <c r="F122" s="10"/>
      <c r="G122" s="5">
        <v>7</v>
      </c>
      <c r="H122" s="1" t="s">
        <v>33</v>
      </c>
      <c r="I122" s="1">
        <v>6.04</v>
      </c>
      <c r="J122" s="6">
        <v>2897.2496999999998</v>
      </c>
    </row>
    <row r="123" spans="2:15" ht="24">
      <c r="B123" s="5">
        <v>8</v>
      </c>
      <c r="C123" s="1" t="s">
        <v>34</v>
      </c>
      <c r="D123" s="1">
        <v>13.76</v>
      </c>
      <c r="E123" s="6">
        <v>6415.8208000000004</v>
      </c>
      <c r="F123" s="10"/>
      <c r="G123" s="5">
        <v>8</v>
      </c>
      <c r="H123" s="1" t="s">
        <v>34</v>
      </c>
      <c r="I123" s="1">
        <v>13.86</v>
      </c>
      <c r="J123" s="6">
        <v>6645.1647999999996</v>
      </c>
    </row>
    <row r="124" spans="2:15" ht="24">
      <c r="B124" s="7">
        <v>9</v>
      </c>
      <c r="C124" s="8" t="s">
        <v>35</v>
      </c>
      <c r="D124" s="8">
        <v>3.94</v>
      </c>
      <c r="E124" s="9">
        <v>1838.2909</v>
      </c>
      <c r="F124" s="10"/>
      <c r="G124" s="7">
        <v>9</v>
      </c>
      <c r="H124" s="8" t="s">
        <v>35</v>
      </c>
      <c r="I124" s="8">
        <v>4.09</v>
      </c>
      <c r="J124" s="9">
        <v>1961.9032</v>
      </c>
    </row>
    <row r="125" spans="2:15">
      <c r="B125" s="10">
        <v>1.5</v>
      </c>
      <c r="C125" s="10" t="s">
        <v>9</v>
      </c>
      <c r="D125" s="10" t="s">
        <v>10</v>
      </c>
      <c r="E125" s="10"/>
      <c r="F125" s="10"/>
      <c r="G125" s="10">
        <v>1.5</v>
      </c>
      <c r="H125" s="10" t="s">
        <v>9</v>
      </c>
      <c r="I125" s="10" t="s">
        <v>12</v>
      </c>
      <c r="J125" s="10"/>
    </row>
    <row r="126" spans="2:1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  <c r="L126" s="14" t="s">
        <v>79</v>
      </c>
      <c r="M126" t="s">
        <v>10</v>
      </c>
      <c r="N126" t="s">
        <v>12</v>
      </c>
      <c r="O126" t="s">
        <v>78</v>
      </c>
    </row>
    <row r="127" spans="2:15" ht="24">
      <c r="B127" s="5">
        <v>1</v>
      </c>
      <c r="C127" s="1" t="s">
        <v>28</v>
      </c>
      <c r="D127" s="1">
        <v>7.92</v>
      </c>
      <c r="E127" s="6">
        <v>1651.2850000000001</v>
      </c>
      <c r="F127" s="10"/>
      <c r="G127" s="5">
        <v>1</v>
      </c>
      <c r="H127" s="1" t="s">
        <v>28</v>
      </c>
      <c r="I127" s="1">
        <v>8.16</v>
      </c>
      <c r="J127" s="6">
        <v>1758.3931</v>
      </c>
      <c r="L127" s="1" t="s">
        <v>28</v>
      </c>
      <c r="M127">
        <f t="shared" ref="M127:M135" si="22">(E138-E127)</f>
        <v>770.49250000000006</v>
      </c>
      <c r="N127">
        <f t="shared" ref="N127:N135" si="23">(J138-J127)</f>
        <v>748.45959999999991</v>
      </c>
      <c r="O127">
        <f t="shared" ref="O127:O135" si="24">(N127-M127)/J138</f>
        <v>-8.7890684602251086E-3</v>
      </c>
    </row>
    <row r="128" spans="2:15" ht="24">
      <c r="B128" s="5">
        <v>2</v>
      </c>
      <c r="C128" s="1" t="s">
        <v>29</v>
      </c>
      <c r="D128" s="1">
        <v>0.98</v>
      </c>
      <c r="E128" s="6">
        <v>204.2533</v>
      </c>
      <c r="F128" s="10"/>
      <c r="G128" s="5">
        <v>2</v>
      </c>
      <c r="H128" s="1" t="s">
        <v>29</v>
      </c>
      <c r="I128" s="1">
        <v>1.01</v>
      </c>
      <c r="J128" s="6">
        <v>217.43510000000001</v>
      </c>
      <c r="L128" s="1" t="s">
        <v>29</v>
      </c>
      <c r="M128">
        <f t="shared" si="22"/>
        <v>221.13640000000001</v>
      </c>
      <c r="N128">
        <f t="shared" si="23"/>
        <v>214.5497</v>
      </c>
      <c r="O128">
        <f t="shared" si="24"/>
        <v>-1.5247527227809884E-2</v>
      </c>
    </row>
    <row r="129" spans="2:15" ht="24">
      <c r="B129" s="5">
        <v>3</v>
      </c>
      <c r="C129" s="1" t="s">
        <v>30</v>
      </c>
      <c r="D129" s="1">
        <v>5.09</v>
      </c>
      <c r="E129" s="6">
        <v>1062.3213000000001</v>
      </c>
      <c r="F129" s="10"/>
      <c r="G129" s="5">
        <v>3</v>
      </c>
      <c r="H129" s="1" t="s">
        <v>30</v>
      </c>
      <c r="I129" s="1">
        <v>5.08</v>
      </c>
      <c r="J129" s="6">
        <v>1095.9558999999999</v>
      </c>
      <c r="L129" s="1" t="s">
        <v>30</v>
      </c>
      <c r="M129">
        <f t="shared" si="22"/>
        <v>764.11599999999999</v>
      </c>
      <c r="N129">
        <f t="shared" si="23"/>
        <v>798.95450000000005</v>
      </c>
      <c r="O129">
        <f t="shared" si="24"/>
        <v>1.8385302017446349E-2</v>
      </c>
    </row>
    <row r="130" spans="2:15" ht="24">
      <c r="B130" s="5">
        <v>4</v>
      </c>
      <c r="C130" s="1" t="s">
        <v>98</v>
      </c>
      <c r="D130" s="1">
        <v>16.23</v>
      </c>
      <c r="E130" s="6">
        <v>3384.3440000000001</v>
      </c>
      <c r="F130" s="10"/>
      <c r="G130" s="5">
        <v>4</v>
      </c>
      <c r="H130" s="1" t="s">
        <v>98</v>
      </c>
      <c r="I130" s="1">
        <v>15.94</v>
      </c>
      <c r="J130" s="6">
        <v>3435.6226000000001</v>
      </c>
      <c r="L130" s="1" t="s">
        <v>98</v>
      </c>
      <c r="M130">
        <f t="shared" si="22"/>
        <v>1845.0343999999996</v>
      </c>
      <c r="N130">
        <f t="shared" si="23"/>
        <v>1945.0900999999999</v>
      </c>
      <c r="O130">
        <f t="shared" si="24"/>
        <v>1.8595250402423519E-2</v>
      </c>
    </row>
    <row r="131" spans="2:15" ht="24">
      <c r="B131" s="5">
        <v>5</v>
      </c>
      <c r="C131" s="1" t="s">
        <v>31</v>
      </c>
      <c r="D131" s="1">
        <v>21.25</v>
      </c>
      <c r="E131" s="6">
        <v>4431.2757000000001</v>
      </c>
      <c r="F131" s="10"/>
      <c r="G131" s="5">
        <v>5</v>
      </c>
      <c r="H131" s="1" t="s">
        <v>31</v>
      </c>
      <c r="I131" s="1">
        <v>20.8</v>
      </c>
      <c r="J131" s="6">
        <v>4484.0236000000004</v>
      </c>
      <c r="L131" s="1" t="s">
        <v>31</v>
      </c>
      <c r="M131">
        <f t="shared" si="22"/>
        <v>1584.7322999999997</v>
      </c>
      <c r="N131">
        <f t="shared" si="23"/>
        <v>1649.8375999999998</v>
      </c>
      <c r="O131">
        <f t="shared" si="24"/>
        <v>1.0614081062023406E-2</v>
      </c>
    </row>
    <row r="132" spans="2:15" ht="24">
      <c r="B132" s="5">
        <v>6</v>
      </c>
      <c r="C132" s="1" t="s">
        <v>32</v>
      </c>
      <c r="D132" s="1">
        <v>15.06</v>
      </c>
      <c r="E132" s="6">
        <v>3139.1750000000002</v>
      </c>
      <c r="F132" s="10"/>
      <c r="G132" s="5">
        <v>6</v>
      </c>
      <c r="H132" s="1" t="s">
        <v>32</v>
      </c>
      <c r="I132" s="1">
        <v>14.74</v>
      </c>
      <c r="J132" s="6">
        <v>3178.1412999999998</v>
      </c>
      <c r="L132" s="1" t="s">
        <v>32</v>
      </c>
      <c r="M132">
        <f t="shared" si="22"/>
        <v>1219.6451999999999</v>
      </c>
      <c r="N132">
        <f t="shared" si="23"/>
        <v>1227.7629000000002</v>
      </c>
      <c r="O132">
        <f t="shared" si="24"/>
        <v>1.8424594887923892E-3</v>
      </c>
    </row>
    <row r="133" spans="2:15" ht="24">
      <c r="B133" s="5">
        <v>7</v>
      </c>
      <c r="C133" s="1" t="s">
        <v>33</v>
      </c>
      <c r="D133" s="1">
        <v>9.17</v>
      </c>
      <c r="E133" s="6">
        <v>1911.3979999999999</v>
      </c>
      <c r="F133" s="10"/>
      <c r="G133" s="5">
        <v>7</v>
      </c>
      <c r="H133" s="1" t="s">
        <v>33</v>
      </c>
      <c r="I133" s="1">
        <v>9.01</v>
      </c>
      <c r="J133" s="6">
        <v>1943.4317000000001</v>
      </c>
      <c r="L133" s="1" t="s">
        <v>33</v>
      </c>
      <c r="M133">
        <f t="shared" si="22"/>
        <v>959.39630000000011</v>
      </c>
      <c r="N133">
        <f t="shared" si="23"/>
        <v>976.08549999999968</v>
      </c>
      <c r="O133">
        <f t="shared" si="24"/>
        <v>5.7164246197965798E-3</v>
      </c>
    </row>
    <row r="134" spans="2:15" ht="24">
      <c r="B134" s="5">
        <v>8</v>
      </c>
      <c r="C134" s="1" t="s">
        <v>34</v>
      </c>
      <c r="D134" s="1">
        <v>17.600000000000001</v>
      </c>
      <c r="E134" s="6">
        <v>3670.1455000000001</v>
      </c>
      <c r="F134" s="10"/>
      <c r="G134" s="5">
        <v>8</v>
      </c>
      <c r="H134" s="1" t="s">
        <v>34</v>
      </c>
      <c r="I134" s="1">
        <v>17.43</v>
      </c>
      <c r="J134" s="6">
        <v>3757.6035000000002</v>
      </c>
      <c r="L134" s="1" t="s">
        <v>34</v>
      </c>
      <c r="M134">
        <f t="shared" si="22"/>
        <v>2796.3538000000003</v>
      </c>
      <c r="N134">
        <f t="shared" si="23"/>
        <v>2921.8598000000002</v>
      </c>
      <c r="O134">
        <f t="shared" si="24"/>
        <v>1.8789833009487431E-2</v>
      </c>
    </row>
    <row r="135" spans="2:15" ht="24">
      <c r="B135" s="7">
        <v>9</v>
      </c>
      <c r="C135" s="8" t="s">
        <v>35</v>
      </c>
      <c r="D135" s="8">
        <v>4.7</v>
      </c>
      <c r="E135" s="9">
        <v>979.79319999999996</v>
      </c>
      <c r="F135" s="10"/>
      <c r="G135" s="7">
        <v>9</v>
      </c>
      <c r="H135" s="8" t="s">
        <v>35</v>
      </c>
      <c r="I135" s="8">
        <v>4.83</v>
      </c>
      <c r="J135" s="9">
        <v>1041.6712</v>
      </c>
      <c r="L135" s="8" t="s">
        <v>35</v>
      </c>
      <c r="M135">
        <f t="shared" si="22"/>
        <v>896.10810000000004</v>
      </c>
      <c r="N135">
        <f t="shared" si="23"/>
        <v>935.58850000000007</v>
      </c>
      <c r="O135">
        <f t="shared" si="24"/>
        <v>1.9967230404787005E-2</v>
      </c>
    </row>
    <row r="136" spans="2:15">
      <c r="B136" s="10">
        <v>1.5</v>
      </c>
      <c r="C136" s="10" t="s">
        <v>11</v>
      </c>
      <c r="D136" s="10" t="s">
        <v>10</v>
      </c>
      <c r="E136" s="10"/>
      <c r="F136" s="10"/>
      <c r="G136" s="10">
        <v>1.5</v>
      </c>
      <c r="H136" s="10" t="s">
        <v>11</v>
      </c>
      <c r="I136" s="10" t="s">
        <v>12</v>
      </c>
      <c r="J136" s="10"/>
    </row>
    <row r="137" spans="2:15">
      <c r="B137" s="2"/>
      <c r="C137" s="3" t="s">
        <v>0</v>
      </c>
      <c r="D137" s="3" t="s">
        <v>1</v>
      </c>
      <c r="E137" s="4" t="s">
        <v>2</v>
      </c>
      <c r="F137" s="10"/>
      <c r="G137" s="2"/>
      <c r="H137" s="3" t="s">
        <v>0</v>
      </c>
      <c r="I137" s="3" t="s">
        <v>1</v>
      </c>
      <c r="J137" s="4" t="s">
        <v>2</v>
      </c>
    </row>
    <row r="138" spans="2:15" ht="24">
      <c r="B138" s="5">
        <v>1</v>
      </c>
      <c r="C138" s="1" t="s">
        <v>28</v>
      </c>
      <c r="D138" s="1">
        <v>5.15</v>
      </c>
      <c r="E138" s="6">
        <v>2421.7775000000001</v>
      </c>
      <c r="F138" s="10"/>
      <c r="G138" s="5">
        <v>1</v>
      </c>
      <c r="H138" s="1" t="s">
        <v>28</v>
      </c>
      <c r="I138" s="1">
        <v>5.2</v>
      </c>
      <c r="J138" s="6">
        <v>2506.8526999999999</v>
      </c>
    </row>
    <row r="139" spans="2:15" ht="24">
      <c r="B139" s="5">
        <v>2</v>
      </c>
      <c r="C139" s="1" t="s">
        <v>29</v>
      </c>
      <c r="D139" s="1">
        <v>0.91</v>
      </c>
      <c r="E139" s="6">
        <v>425.3897</v>
      </c>
      <c r="F139" s="10"/>
      <c r="G139" s="5">
        <v>2</v>
      </c>
      <c r="H139" s="1" t="s">
        <v>29</v>
      </c>
      <c r="I139" s="1">
        <v>0.9</v>
      </c>
      <c r="J139" s="6">
        <v>431.98480000000001</v>
      </c>
    </row>
    <row r="140" spans="2:15" ht="24">
      <c r="B140" s="5">
        <v>3</v>
      </c>
      <c r="C140" s="1" t="s">
        <v>30</v>
      </c>
      <c r="D140" s="1">
        <v>3.89</v>
      </c>
      <c r="E140" s="6">
        <v>1826.4373000000001</v>
      </c>
      <c r="F140" s="10"/>
      <c r="G140" s="5">
        <v>3</v>
      </c>
      <c r="H140" s="1" t="s">
        <v>30</v>
      </c>
      <c r="I140" s="1">
        <v>3.93</v>
      </c>
      <c r="J140" s="6">
        <v>1894.9104</v>
      </c>
    </row>
    <row r="141" spans="2:15" ht="24">
      <c r="B141" s="5">
        <v>4</v>
      </c>
      <c r="C141" s="1" t="s">
        <v>98</v>
      </c>
      <c r="D141" s="1">
        <v>11.13</v>
      </c>
      <c r="E141" s="6">
        <v>5229.3783999999996</v>
      </c>
      <c r="F141" s="10"/>
      <c r="G141" s="5">
        <v>4</v>
      </c>
      <c r="H141" s="1" t="s">
        <v>98</v>
      </c>
      <c r="I141" s="1">
        <v>11.15</v>
      </c>
      <c r="J141" s="6">
        <v>5380.7127</v>
      </c>
    </row>
    <row r="142" spans="2:15" ht="24">
      <c r="B142" s="5">
        <v>5</v>
      </c>
      <c r="C142" s="1" t="s">
        <v>31</v>
      </c>
      <c r="D142" s="1">
        <v>12.8</v>
      </c>
      <c r="E142" s="6">
        <v>6016.0079999999998</v>
      </c>
      <c r="F142" s="10"/>
      <c r="G142" s="5">
        <v>5</v>
      </c>
      <c r="H142" s="1" t="s">
        <v>31</v>
      </c>
      <c r="I142" s="1">
        <v>12.71</v>
      </c>
      <c r="J142" s="6">
        <v>6133.8612000000003</v>
      </c>
    </row>
    <row r="143" spans="2:15" ht="24">
      <c r="B143" s="5">
        <v>6</v>
      </c>
      <c r="C143" s="1" t="s">
        <v>32</v>
      </c>
      <c r="D143" s="1">
        <v>9.27</v>
      </c>
      <c r="E143" s="6">
        <v>4358.8202000000001</v>
      </c>
      <c r="F143" s="10"/>
      <c r="G143" s="5">
        <v>6</v>
      </c>
      <c r="H143" s="1" t="s">
        <v>32</v>
      </c>
      <c r="I143" s="1">
        <v>9.1300000000000008</v>
      </c>
      <c r="J143" s="6">
        <v>4405.9041999999999</v>
      </c>
    </row>
    <row r="144" spans="2:15" ht="24">
      <c r="B144" s="5">
        <v>7</v>
      </c>
      <c r="C144" s="1" t="s">
        <v>33</v>
      </c>
      <c r="D144" s="1">
        <v>6.11</v>
      </c>
      <c r="E144" s="6">
        <v>2870.7943</v>
      </c>
      <c r="F144" s="10"/>
      <c r="G144" s="5">
        <v>7</v>
      </c>
      <c r="H144" s="1" t="s">
        <v>33</v>
      </c>
      <c r="I144" s="1">
        <v>6.05</v>
      </c>
      <c r="J144" s="6">
        <v>2919.5171999999998</v>
      </c>
    </row>
    <row r="145" spans="2:15" ht="24">
      <c r="B145" s="5">
        <v>8</v>
      </c>
      <c r="C145" s="1" t="s">
        <v>34</v>
      </c>
      <c r="D145" s="1">
        <v>13.76</v>
      </c>
      <c r="E145" s="6">
        <v>6466.4993000000004</v>
      </c>
      <c r="F145" s="10"/>
      <c r="G145" s="5">
        <v>8</v>
      </c>
      <c r="H145" s="1" t="s">
        <v>34</v>
      </c>
      <c r="I145" s="1">
        <v>13.84</v>
      </c>
      <c r="J145" s="6">
        <v>6679.4633000000003</v>
      </c>
    </row>
    <row r="146" spans="2:15" ht="24">
      <c r="B146" s="7">
        <v>9</v>
      </c>
      <c r="C146" s="8" t="s">
        <v>35</v>
      </c>
      <c r="D146" s="8">
        <v>3.99</v>
      </c>
      <c r="E146" s="9">
        <v>1875.9013</v>
      </c>
      <c r="F146" s="10"/>
      <c r="G146" s="7">
        <v>9</v>
      </c>
      <c r="H146" s="8" t="s">
        <v>35</v>
      </c>
      <c r="I146" s="8">
        <v>4.0999999999999996</v>
      </c>
      <c r="J146" s="9">
        <v>1977.2597000000001</v>
      </c>
    </row>
    <row r="147" spans="2:15">
      <c r="B147" s="10">
        <v>1.75</v>
      </c>
      <c r="C147" s="10" t="s">
        <v>9</v>
      </c>
      <c r="D147" s="10" t="s">
        <v>10</v>
      </c>
      <c r="E147" s="10"/>
      <c r="F147" s="10"/>
      <c r="G147" s="10">
        <v>1.75</v>
      </c>
      <c r="H147" s="10" t="s">
        <v>9</v>
      </c>
      <c r="I147" s="10" t="s">
        <v>12</v>
      </c>
      <c r="J147" s="10"/>
    </row>
    <row r="148" spans="2:15">
      <c r="B148" s="2"/>
      <c r="C148" s="3" t="s">
        <v>0</v>
      </c>
      <c r="D148" s="3" t="s">
        <v>1</v>
      </c>
      <c r="E148" s="4" t="s">
        <v>2</v>
      </c>
      <c r="F148" s="10"/>
      <c r="G148" s="2"/>
      <c r="H148" s="3" t="s">
        <v>0</v>
      </c>
      <c r="I148" s="3" t="s">
        <v>1</v>
      </c>
      <c r="J148" s="4" t="s">
        <v>2</v>
      </c>
      <c r="L148" s="14" t="s">
        <v>79</v>
      </c>
      <c r="M148" t="s">
        <v>10</v>
      </c>
      <c r="N148" t="s">
        <v>12</v>
      </c>
      <c r="O148" t="s">
        <v>78</v>
      </c>
    </row>
    <row r="149" spans="2:15" ht="24">
      <c r="B149" s="5">
        <v>1</v>
      </c>
      <c r="C149" s="1" t="s">
        <v>28</v>
      </c>
      <c r="D149" s="1">
        <v>7.85</v>
      </c>
      <c r="E149" s="6">
        <v>1627.4090000000001</v>
      </c>
      <c r="F149" s="10"/>
      <c r="G149" s="5">
        <v>1</v>
      </c>
      <c r="H149" s="1" t="s">
        <v>28</v>
      </c>
      <c r="I149" s="1">
        <v>8.2100000000000009</v>
      </c>
      <c r="J149" s="6">
        <v>1720.8448000000001</v>
      </c>
      <c r="L149" s="1" t="s">
        <v>28</v>
      </c>
      <c r="M149">
        <f t="shared" ref="M149:M157" si="25">(E160-E149)</f>
        <v>778.59760000000006</v>
      </c>
      <c r="N149">
        <f t="shared" ref="N149:N157" si="26">(J160-J149)</f>
        <v>764.07489999999984</v>
      </c>
      <c r="O149">
        <f t="shared" ref="O149:O157" si="27">(N149-M149)/J160</f>
        <v>-5.8443337223332463E-3</v>
      </c>
    </row>
    <row r="150" spans="2:15" ht="24">
      <c r="B150" s="5">
        <v>2</v>
      </c>
      <c r="C150" s="1" t="s">
        <v>29</v>
      </c>
      <c r="D150" s="1">
        <v>0.98</v>
      </c>
      <c r="E150" s="6">
        <v>202.66990000000001</v>
      </c>
      <c r="F150" s="10"/>
      <c r="G150" s="5">
        <v>2</v>
      </c>
      <c r="H150" s="1" t="s">
        <v>29</v>
      </c>
      <c r="I150" s="1">
        <v>0.98</v>
      </c>
      <c r="J150" s="6">
        <v>206.13120000000001</v>
      </c>
      <c r="L150" s="1" t="s">
        <v>29</v>
      </c>
      <c r="M150">
        <f t="shared" si="25"/>
        <v>221.15270000000001</v>
      </c>
      <c r="N150">
        <f t="shared" si="26"/>
        <v>224.57570000000001</v>
      </c>
      <c r="O150">
        <f t="shared" si="27"/>
        <v>7.9473999603907018E-3</v>
      </c>
    </row>
    <row r="151" spans="2:15" ht="24">
      <c r="B151" s="5">
        <v>3</v>
      </c>
      <c r="C151" s="1" t="s">
        <v>30</v>
      </c>
      <c r="D151" s="1">
        <v>5.03</v>
      </c>
      <c r="E151" s="6">
        <v>1042.8123000000001</v>
      </c>
      <c r="F151" s="10"/>
      <c r="G151" s="5">
        <v>3</v>
      </c>
      <c r="H151" s="1" t="s">
        <v>30</v>
      </c>
      <c r="I151" s="1">
        <v>5.1100000000000003</v>
      </c>
      <c r="J151" s="6">
        <v>1070.9507000000001</v>
      </c>
      <c r="L151" s="1" t="s">
        <v>30</v>
      </c>
      <c r="M151">
        <f t="shared" si="25"/>
        <v>791.17460000000005</v>
      </c>
      <c r="N151">
        <f t="shared" si="26"/>
        <v>824.96010000000001</v>
      </c>
      <c r="O151">
        <f t="shared" si="27"/>
        <v>1.7820194916343086E-2</v>
      </c>
    </row>
    <row r="152" spans="2:15" ht="24">
      <c r="B152" s="5">
        <v>4</v>
      </c>
      <c r="C152" s="1" t="s">
        <v>98</v>
      </c>
      <c r="D152" s="1">
        <v>16.04</v>
      </c>
      <c r="E152" s="6">
        <v>3325.018</v>
      </c>
      <c r="F152" s="10"/>
      <c r="G152" s="5">
        <v>4</v>
      </c>
      <c r="H152" s="1" t="s">
        <v>98</v>
      </c>
      <c r="I152" s="1">
        <v>16.07</v>
      </c>
      <c r="J152" s="6">
        <v>3367.2532000000001</v>
      </c>
      <c r="L152" s="1" t="s">
        <v>98</v>
      </c>
      <c r="M152">
        <f t="shared" si="25"/>
        <v>1919.8244000000004</v>
      </c>
      <c r="N152">
        <f t="shared" si="26"/>
        <v>2017.8566000000001</v>
      </c>
      <c r="O152">
        <f t="shared" si="27"/>
        <v>1.8204308480395264E-2</v>
      </c>
    </row>
    <row r="153" spans="2:15" ht="24">
      <c r="B153" s="5">
        <v>5</v>
      </c>
      <c r="C153" s="1" t="s">
        <v>31</v>
      </c>
      <c r="D153" s="1">
        <v>21.08</v>
      </c>
      <c r="E153" s="6">
        <v>4370.5244000000002</v>
      </c>
      <c r="F153" s="10"/>
      <c r="G153" s="5">
        <v>5</v>
      </c>
      <c r="H153" s="1" t="s">
        <v>31</v>
      </c>
      <c r="I153" s="1">
        <v>21.06</v>
      </c>
      <c r="J153" s="6">
        <v>4411.8648999999996</v>
      </c>
      <c r="L153" s="1" t="s">
        <v>31</v>
      </c>
      <c r="M153">
        <f t="shared" si="25"/>
        <v>1650.5554000000002</v>
      </c>
      <c r="N153">
        <f t="shared" si="26"/>
        <v>1721.0400000000009</v>
      </c>
      <c r="O153">
        <f t="shared" si="27"/>
        <v>1.1492857161375627E-2</v>
      </c>
    </row>
    <row r="154" spans="2:15" ht="24">
      <c r="B154" s="5">
        <v>6</v>
      </c>
      <c r="C154" s="1" t="s">
        <v>32</v>
      </c>
      <c r="D154" s="1">
        <v>14.93</v>
      </c>
      <c r="E154" s="6">
        <v>3094.6078000000002</v>
      </c>
      <c r="F154" s="10"/>
      <c r="G154" s="5">
        <v>6</v>
      </c>
      <c r="H154" s="1" t="s">
        <v>32</v>
      </c>
      <c r="I154" s="1">
        <v>14.95</v>
      </c>
      <c r="J154" s="6">
        <v>3133.2957000000001</v>
      </c>
      <c r="L154" s="1" t="s">
        <v>32</v>
      </c>
      <c r="M154">
        <f t="shared" si="25"/>
        <v>1270.0936999999999</v>
      </c>
      <c r="N154">
        <f t="shared" si="26"/>
        <v>1279.9941999999996</v>
      </c>
      <c r="O154">
        <f t="shared" si="27"/>
        <v>2.243337787531188E-3</v>
      </c>
    </row>
    <row r="155" spans="2:15" ht="24">
      <c r="B155" s="5">
        <v>7</v>
      </c>
      <c r="C155" s="1" t="s">
        <v>33</v>
      </c>
      <c r="D155" s="1">
        <v>9.08</v>
      </c>
      <c r="E155" s="6">
        <v>1881.13</v>
      </c>
      <c r="F155" s="10"/>
      <c r="G155" s="5">
        <v>7</v>
      </c>
      <c r="H155" s="1" t="s">
        <v>33</v>
      </c>
      <c r="I155" s="1">
        <v>9.11</v>
      </c>
      <c r="J155" s="6">
        <v>1909.3262</v>
      </c>
      <c r="L155" s="1" t="s">
        <v>33</v>
      </c>
      <c r="M155">
        <f t="shared" si="25"/>
        <v>991.63299999999981</v>
      </c>
      <c r="N155">
        <f t="shared" si="26"/>
        <v>1013.4295000000002</v>
      </c>
      <c r="O155">
        <f t="shared" si="27"/>
        <v>7.4575168906523314E-3</v>
      </c>
    </row>
    <row r="156" spans="2:15" ht="24">
      <c r="B156" s="5">
        <v>8</v>
      </c>
      <c r="C156" s="1" t="s">
        <v>34</v>
      </c>
      <c r="D156" s="1">
        <v>17.36</v>
      </c>
      <c r="E156" s="6">
        <v>3597.8591000000001</v>
      </c>
      <c r="F156" s="10"/>
      <c r="G156" s="5">
        <v>8</v>
      </c>
      <c r="H156" s="1" t="s">
        <v>34</v>
      </c>
      <c r="I156" s="1">
        <v>17.600000000000001</v>
      </c>
      <c r="J156" s="6">
        <v>3686.8971999999999</v>
      </c>
      <c r="L156" s="1" t="s">
        <v>34</v>
      </c>
      <c r="M156">
        <f t="shared" si="25"/>
        <v>2866.1946999999996</v>
      </c>
      <c r="N156">
        <f t="shared" si="26"/>
        <v>3005.8175999999999</v>
      </c>
      <c r="O156">
        <f t="shared" si="27"/>
        <v>2.0861922877693864E-2</v>
      </c>
    </row>
    <row r="157" spans="2:15" ht="24">
      <c r="B157" s="7">
        <v>9</v>
      </c>
      <c r="C157" s="8" t="s">
        <v>35</v>
      </c>
      <c r="D157" s="8">
        <v>4.6500000000000004</v>
      </c>
      <c r="E157" s="9">
        <v>964.58709999999996</v>
      </c>
      <c r="F157" s="10"/>
      <c r="G157" s="7">
        <v>9</v>
      </c>
      <c r="H157" s="8" t="s">
        <v>35</v>
      </c>
      <c r="I157" s="8">
        <v>4.9000000000000004</v>
      </c>
      <c r="J157" s="9">
        <v>1027.4376</v>
      </c>
      <c r="L157" s="8" t="s">
        <v>35</v>
      </c>
      <c r="M157">
        <f t="shared" si="25"/>
        <v>893.2360000000001</v>
      </c>
      <c r="N157">
        <f t="shared" si="26"/>
        <v>951.58380000000011</v>
      </c>
      <c r="O157">
        <f t="shared" si="27"/>
        <v>2.9483157685914869E-2</v>
      </c>
    </row>
    <row r="158" spans="2:15">
      <c r="B158" s="10">
        <v>1.75</v>
      </c>
      <c r="C158" s="10" t="s">
        <v>11</v>
      </c>
      <c r="D158" s="10" t="s">
        <v>10</v>
      </c>
      <c r="E158" s="10"/>
      <c r="F158" s="10"/>
      <c r="G158" s="10">
        <v>1.75</v>
      </c>
      <c r="H158" s="10" t="s">
        <v>11</v>
      </c>
      <c r="I158" s="10" t="s">
        <v>12</v>
      </c>
      <c r="J158" s="10"/>
    </row>
    <row r="159" spans="2:15">
      <c r="B159" s="2"/>
      <c r="C159" s="3" t="s">
        <v>0</v>
      </c>
      <c r="D159" s="3" t="s">
        <v>1</v>
      </c>
      <c r="E159" s="4" t="s">
        <v>2</v>
      </c>
      <c r="F159" s="10"/>
      <c r="G159" s="2"/>
      <c r="H159" s="3" t="s">
        <v>0</v>
      </c>
      <c r="I159" s="3" t="s">
        <v>1</v>
      </c>
      <c r="J159" s="4" t="s">
        <v>2</v>
      </c>
    </row>
    <row r="160" spans="2:15" ht="24">
      <c r="B160" s="5">
        <v>1</v>
      </c>
      <c r="C160" s="1" t="s">
        <v>28</v>
      </c>
      <c r="D160" s="1">
        <v>5.12</v>
      </c>
      <c r="E160" s="6">
        <v>2406.0066000000002</v>
      </c>
      <c r="F160" s="10"/>
      <c r="G160" s="5">
        <v>1</v>
      </c>
      <c r="H160" s="1" t="s">
        <v>28</v>
      </c>
      <c r="I160" s="1">
        <v>5.15</v>
      </c>
      <c r="J160" s="6">
        <v>2484.9196999999999</v>
      </c>
    </row>
    <row r="161" spans="2:10" ht="24">
      <c r="B161" s="5">
        <v>2</v>
      </c>
      <c r="C161" s="1" t="s">
        <v>29</v>
      </c>
      <c r="D161" s="1">
        <v>0.9</v>
      </c>
      <c r="E161" s="6">
        <v>423.82260000000002</v>
      </c>
      <c r="F161" s="10"/>
      <c r="G161" s="5">
        <v>2</v>
      </c>
      <c r="H161" s="1" t="s">
        <v>29</v>
      </c>
      <c r="I161" s="1">
        <v>0.89</v>
      </c>
      <c r="J161" s="6">
        <v>430.70690000000002</v>
      </c>
    </row>
    <row r="162" spans="2:10" ht="24">
      <c r="B162" s="5">
        <v>3</v>
      </c>
      <c r="C162" s="1" t="s">
        <v>30</v>
      </c>
      <c r="D162" s="1">
        <v>3.9</v>
      </c>
      <c r="E162" s="6">
        <v>1833.9869000000001</v>
      </c>
      <c r="F162" s="10"/>
      <c r="G162" s="5">
        <v>3</v>
      </c>
      <c r="H162" s="1" t="s">
        <v>30</v>
      </c>
      <c r="I162" s="1">
        <v>3.93</v>
      </c>
      <c r="J162" s="6">
        <v>1895.9108000000001</v>
      </c>
    </row>
    <row r="163" spans="2:10" ht="24">
      <c r="B163" s="5">
        <v>4</v>
      </c>
      <c r="C163" s="1" t="s">
        <v>98</v>
      </c>
      <c r="D163" s="1">
        <v>11.16</v>
      </c>
      <c r="E163" s="6">
        <v>5244.8424000000005</v>
      </c>
      <c r="F163" s="10"/>
      <c r="G163" s="5">
        <v>4</v>
      </c>
      <c r="H163" s="1" t="s">
        <v>98</v>
      </c>
      <c r="I163" s="1">
        <v>11.16</v>
      </c>
      <c r="J163" s="6">
        <v>5385.1098000000002</v>
      </c>
    </row>
    <row r="164" spans="2:10" ht="24">
      <c r="B164" s="5">
        <v>5</v>
      </c>
      <c r="C164" s="1" t="s">
        <v>31</v>
      </c>
      <c r="D164" s="1">
        <v>12.81</v>
      </c>
      <c r="E164" s="6">
        <v>6021.0798000000004</v>
      </c>
      <c r="F164" s="10"/>
      <c r="G164" s="5">
        <v>5</v>
      </c>
      <c r="H164" s="1" t="s">
        <v>31</v>
      </c>
      <c r="I164" s="1">
        <v>12.71</v>
      </c>
      <c r="J164" s="6">
        <v>6132.9049000000005</v>
      </c>
    </row>
    <row r="165" spans="2:10" ht="24">
      <c r="B165" s="5">
        <v>6</v>
      </c>
      <c r="C165" s="1" t="s">
        <v>32</v>
      </c>
      <c r="D165" s="1">
        <v>9.2899999999999991</v>
      </c>
      <c r="E165" s="6">
        <v>4364.7015000000001</v>
      </c>
      <c r="F165" s="10"/>
      <c r="G165" s="5">
        <v>6</v>
      </c>
      <c r="H165" s="1" t="s">
        <v>32</v>
      </c>
      <c r="I165" s="1">
        <v>9.14</v>
      </c>
      <c r="J165" s="6">
        <v>4413.2898999999998</v>
      </c>
    </row>
    <row r="166" spans="2:10" ht="24">
      <c r="B166" s="5">
        <v>7</v>
      </c>
      <c r="C166" s="1" t="s">
        <v>33</v>
      </c>
      <c r="D166" s="1">
        <v>6.11</v>
      </c>
      <c r="E166" s="6">
        <v>2872.7629999999999</v>
      </c>
      <c r="F166" s="10"/>
      <c r="G166" s="5">
        <v>7</v>
      </c>
      <c r="H166" s="1" t="s">
        <v>33</v>
      </c>
      <c r="I166" s="1">
        <v>6.06</v>
      </c>
      <c r="J166" s="6">
        <v>2922.7557000000002</v>
      </c>
    </row>
    <row r="167" spans="2:10" ht="24">
      <c r="B167" s="5">
        <v>8</v>
      </c>
      <c r="C167" s="1" t="s">
        <v>34</v>
      </c>
      <c r="D167" s="1">
        <v>13.75</v>
      </c>
      <c r="E167" s="6">
        <v>6464.0537999999997</v>
      </c>
      <c r="G167" s="5">
        <v>8</v>
      </c>
      <c r="H167" s="1" t="s">
        <v>34</v>
      </c>
      <c r="I167" s="1">
        <v>13.87</v>
      </c>
      <c r="J167" s="6">
        <v>6692.7147999999997</v>
      </c>
    </row>
    <row r="168" spans="2:10" ht="24">
      <c r="B168" s="7">
        <v>9</v>
      </c>
      <c r="C168" s="8" t="s">
        <v>35</v>
      </c>
      <c r="D168" s="8">
        <v>3.95</v>
      </c>
      <c r="E168" s="9">
        <v>1857.8231000000001</v>
      </c>
      <c r="G168" s="7">
        <v>9</v>
      </c>
      <c r="H168" s="8" t="s">
        <v>35</v>
      </c>
      <c r="I168" s="8">
        <v>4.0999999999999996</v>
      </c>
      <c r="J168" s="9">
        <v>1979.0214000000001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8CBB-F485-4F31-9A1F-5A311EFF12E3}">
  <dimension ref="B3:AE69"/>
  <sheetViews>
    <sheetView topLeftCell="J5" zoomScale="115" zoomScaleNormal="100" workbookViewId="0">
      <selection activeCell="S10" sqref="S10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31" max="31" width="11.83203125" customWidth="1"/>
  </cols>
  <sheetData>
    <row r="3" spans="2:21">
      <c r="B3">
        <v>4</v>
      </c>
      <c r="C3" t="s">
        <v>81</v>
      </c>
    </row>
    <row r="4" spans="2:21">
      <c r="D4">
        <v>0.25</v>
      </c>
      <c r="E4">
        <v>0.5</v>
      </c>
      <c r="F4">
        <v>0.75</v>
      </c>
      <c r="G4">
        <v>1</v>
      </c>
      <c r="H4">
        <v>1.25</v>
      </c>
      <c r="I4">
        <v>1.5</v>
      </c>
      <c r="J4">
        <v>1.75</v>
      </c>
    </row>
    <row r="5" spans="2:21">
      <c r="B5">
        <v>1</v>
      </c>
      <c r="C5" s="1" t="s">
        <v>28</v>
      </c>
      <c r="D5">
        <v>-1.3269514273415746E-2</v>
      </c>
      <c r="E5">
        <v>9.8536666230346487E-3</v>
      </c>
      <c r="F5">
        <v>3.6325707427444149E-3</v>
      </c>
      <c r="G5">
        <v>4.0497127086588794E-3</v>
      </c>
      <c r="H5">
        <v>-4.0940620991203333E-3</v>
      </c>
      <c r="I5">
        <v>-8.7890684602251086E-3</v>
      </c>
      <c r="J5">
        <v>-5.8443337223332463E-3</v>
      </c>
    </row>
    <row r="6" spans="2:21">
      <c r="B6">
        <v>2</v>
      </c>
      <c r="C6" s="1" t="s">
        <v>29</v>
      </c>
      <c r="D6">
        <v>-4.9149327307002775E-3</v>
      </c>
      <c r="E6">
        <v>2.1393050452740998E-2</v>
      </c>
      <c r="F6">
        <v>1.1003712175255446E-2</v>
      </c>
      <c r="G6">
        <v>3.1989553552898724E-2</v>
      </c>
      <c r="H6">
        <v>-1.5263011141149556E-2</v>
      </c>
      <c r="I6">
        <v>-1.5247527227809884E-2</v>
      </c>
      <c r="J6">
        <v>7.9473999603907018E-3</v>
      </c>
    </row>
    <row r="7" spans="2:21">
      <c r="B7">
        <v>3</v>
      </c>
      <c r="C7" s="1" t="s">
        <v>30</v>
      </c>
      <c r="D7">
        <v>2.6417448323948394E-3</v>
      </c>
      <c r="E7">
        <v>2.1032496360716909E-2</v>
      </c>
      <c r="F7">
        <v>2.034122329495347E-2</v>
      </c>
      <c r="G7">
        <v>2.5774438732113773E-2</v>
      </c>
      <c r="H7">
        <v>1.7420655849793219E-2</v>
      </c>
      <c r="I7">
        <v>1.8385302017446349E-2</v>
      </c>
      <c r="J7">
        <v>1.7820194916343086E-2</v>
      </c>
    </row>
    <row r="8" spans="2:21">
      <c r="B8">
        <v>4</v>
      </c>
      <c r="C8" s="1" t="s">
        <v>98</v>
      </c>
      <c r="D8">
        <v>2.2493054463286703E-3</v>
      </c>
      <c r="E8">
        <v>1.5947332942999416E-2</v>
      </c>
      <c r="F8">
        <v>1.8133550441526879E-2</v>
      </c>
      <c r="G8">
        <v>1.8820694712307066E-2</v>
      </c>
      <c r="H8">
        <v>1.645110607452864E-2</v>
      </c>
      <c r="I8">
        <v>1.8595250402423519E-2</v>
      </c>
      <c r="J8">
        <v>1.8204308480395264E-2</v>
      </c>
    </row>
    <row r="9" spans="2:21">
      <c r="B9">
        <v>5</v>
      </c>
      <c r="C9" s="1" t="s">
        <v>31</v>
      </c>
      <c r="D9">
        <v>-2.5270624109178211E-3</v>
      </c>
      <c r="E9">
        <v>9.9428239991377811E-3</v>
      </c>
      <c r="F9">
        <v>1.11012490663567E-2</v>
      </c>
      <c r="G9">
        <v>1.182389075096258E-2</v>
      </c>
      <c r="H9">
        <v>1.0878429487571773E-2</v>
      </c>
      <c r="I9">
        <v>1.0614081062023406E-2</v>
      </c>
      <c r="J9">
        <v>1.1492857161375627E-2</v>
      </c>
    </row>
    <row r="10" spans="2:21">
      <c r="B10">
        <v>6</v>
      </c>
      <c r="C10" s="1" t="s">
        <v>32</v>
      </c>
      <c r="D10">
        <v>-5.2523176810459959E-3</v>
      </c>
      <c r="E10">
        <v>6.4586661381649544E-3</v>
      </c>
      <c r="F10">
        <v>6.6591538272100983E-3</v>
      </c>
      <c r="G10">
        <v>7.3435152508040703E-3</v>
      </c>
      <c r="H10">
        <v>5.2344884817845721E-3</v>
      </c>
      <c r="I10">
        <v>1.8424594887923892E-3</v>
      </c>
      <c r="J10">
        <v>2.243337787531188E-3</v>
      </c>
    </row>
    <row r="11" spans="2:21">
      <c r="B11">
        <v>7</v>
      </c>
      <c r="C11" s="1" t="s">
        <v>33</v>
      </c>
      <c r="D11">
        <v>-4.5644153539139342E-3</v>
      </c>
      <c r="E11">
        <v>6.7539321321318548E-3</v>
      </c>
      <c r="F11">
        <v>7.8300068685067462E-3</v>
      </c>
      <c r="G11">
        <v>1.0206303934722032E-2</v>
      </c>
      <c r="H11">
        <v>7.8135826539217339E-3</v>
      </c>
      <c r="I11">
        <v>5.7164246197965798E-3</v>
      </c>
      <c r="J11">
        <v>7.4575168906523314E-3</v>
      </c>
    </row>
    <row r="12" spans="2:21">
      <c r="B12">
        <v>8</v>
      </c>
      <c r="C12" s="8" t="s">
        <v>34</v>
      </c>
      <c r="D12">
        <v>5.9727254565256826E-3</v>
      </c>
      <c r="E12">
        <v>1.7392403253735894E-2</v>
      </c>
      <c r="F12">
        <v>2.0690592591053627E-2</v>
      </c>
      <c r="G12">
        <v>2.2636455896558976E-2</v>
      </c>
      <c r="H12">
        <v>1.9584585772801175E-2</v>
      </c>
      <c r="I12">
        <v>1.8789833009487431E-2</v>
      </c>
      <c r="J12">
        <v>2.0861922877693864E-2</v>
      </c>
    </row>
    <row r="13" spans="2:21">
      <c r="B13">
        <v>9</v>
      </c>
      <c r="C13" t="s">
        <v>35</v>
      </c>
      <c r="D13">
        <v>6.5187024432189654E-3</v>
      </c>
      <c r="E13">
        <v>2.7592270406514567E-2</v>
      </c>
      <c r="F13">
        <v>3.1858051270659542E-2</v>
      </c>
      <c r="G13">
        <v>2.9242725081815132E-2</v>
      </c>
      <c r="H13">
        <v>2.7803767280669116E-2</v>
      </c>
      <c r="I13">
        <v>1.9967230404787005E-2</v>
      </c>
      <c r="J13">
        <v>2.9483157685914869E-2</v>
      </c>
    </row>
    <row r="15" spans="2:21">
      <c r="B15">
        <v>2</v>
      </c>
      <c r="C15" s="34" t="s">
        <v>81</v>
      </c>
      <c r="L15" t="s">
        <v>83</v>
      </c>
      <c r="U15" t="s">
        <v>86</v>
      </c>
    </row>
    <row r="16" spans="2:21">
      <c r="D16">
        <v>0.25</v>
      </c>
      <c r="E16">
        <v>0.5</v>
      </c>
      <c r="F16">
        <v>0.75</v>
      </c>
      <c r="G16">
        <v>1</v>
      </c>
      <c r="H16">
        <v>1.25</v>
      </c>
      <c r="I16">
        <v>1.5</v>
      </c>
      <c r="J16">
        <v>1.75</v>
      </c>
      <c r="M16">
        <v>0.25</v>
      </c>
      <c r="N16">
        <v>0.5</v>
      </c>
      <c r="O16">
        <v>0.75</v>
      </c>
      <c r="P16">
        <v>1</v>
      </c>
      <c r="Q16">
        <v>1.25</v>
      </c>
      <c r="R16">
        <v>1.5</v>
      </c>
      <c r="S16">
        <v>1.75</v>
      </c>
      <c r="U16">
        <f>_xlfn.T.INV.2T(0.1,2)</f>
        <v>2.9199855803537269</v>
      </c>
    </row>
    <row r="17" spans="2:31">
      <c r="B17">
        <v>1</v>
      </c>
      <c r="C17" s="1" t="s">
        <v>28</v>
      </c>
      <c r="D17">
        <v>1.103217937160437E-3</v>
      </c>
      <c r="E17">
        <v>-1.2228908770035995E-2</v>
      </c>
      <c r="F17">
        <v>-1.2202299463208017E-2</v>
      </c>
      <c r="G17">
        <v>-3.6563449761502459E-3</v>
      </c>
      <c r="H17">
        <v>-1.7241552240818712E-2</v>
      </c>
      <c r="I17">
        <v>-7.1662933324300694E-3</v>
      </c>
      <c r="J17">
        <v>4.2337127873731594E-3</v>
      </c>
      <c r="L17" s="1" t="s">
        <v>28</v>
      </c>
      <c r="M17">
        <f>AVERAGE(D5,D17,D29)</f>
        <v>2.7356337466577243E-3</v>
      </c>
      <c r="N17">
        <f t="shared" ref="N17:R17" si="0">AVERAGE(E5,E17,E29)</f>
        <v>-1.1394315432059715E-3</v>
      </c>
      <c r="O17">
        <f t="shared" si="0"/>
        <v>5.5877642818225168E-4</v>
      </c>
      <c r="P17">
        <f t="shared" si="0"/>
        <v>3.4239032042070153E-3</v>
      </c>
      <c r="Q17">
        <f t="shared" si="0"/>
        <v>-1.0844603899607364E-2</v>
      </c>
      <c r="R17">
        <f t="shared" si="0"/>
        <v>-6.4860446030774723E-3</v>
      </c>
      <c r="S17">
        <f>AVERAGE(J5,J17,J29)</f>
        <v>7.7376044814303352E-3</v>
      </c>
    </row>
    <row r="18" spans="2:31">
      <c r="B18">
        <v>2</v>
      </c>
      <c r="C18" s="1" t="s">
        <v>29</v>
      </c>
      <c r="D18">
        <v>1.2053321518233429E-2</v>
      </c>
      <c r="E18">
        <v>-1.386902044336215E-2</v>
      </c>
      <c r="F18">
        <v>-4.3916244423013756E-2</v>
      </c>
      <c r="G18">
        <v>1.4551920697455542E-2</v>
      </c>
      <c r="H18">
        <v>-2.8435200134611684E-2</v>
      </c>
      <c r="I18">
        <v>-3.0476334460540198E-3</v>
      </c>
      <c r="J18">
        <v>6.2259748690398162E-3</v>
      </c>
      <c r="L18" s="1" t="s">
        <v>29</v>
      </c>
      <c r="M18">
        <f t="shared" ref="M18:M24" si="1">AVERAGE(D6,D18,D30)</f>
        <v>2.4296595268077973E-3</v>
      </c>
      <c r="N18">
        <f t="shared" ref="N18:N25" si="2">AVERAGE(E6,E18,E30)</f>
        <v>3.9699170383536751E-4</v>
      </c>
      <c r="O18">
        <f t="shared" ref="O18:O25" si="3">AVERAGE(F6,F18,F30)</f>
        <v>-1.243588904109099E-2</v>
      </c>
      <c r="P18">
        <f t="shared" ref="P18:P25" si="4">AVERAGE(G6,G18,G30)</f>
        <v>1.4795175665134727E-2</v>
      </c>
      <c r="Q18">
        <f t="shared" ref="Q18:Q25" si="5">AVERAGE(H6,H18,H30)</f>
        <v>-1.9616462629070564E-2</v>
      </c>
      <c r="R18">
        <f t="shared" ref="R18:S25" si="6">AVERAGE(I6,I18,I30)</f>
        <v>-1.2287717143638044E-2</v>
      </c>
      <c r="S18">
        <f t="shared" si="6"/>
        <v>1.5799169981828825E-2</v>
      </c>
    </row>
    <row r="19" spans="2:31">
      <c r="B19">
        <v>3</v>
      </c>
      <c r="C19" s="1" t="s">
        <v>30</v>
      </c>
      <c r="D19">
        <v>1.8015955673550594E-2</v>
      </c>
      <c r="E19">
        <v>2.5526854813977172E-2</v>
      </c>
      <c r="F19">
        <v>2.4595639959485698E-2</v>
      </c>
      <c r="G19">
        <v>4.6241891110805379E-2</v>
      </c>
      <c r="H19">
        <v>4.113949631459559E-2</v>
      </c>
      <c r="I19">
        <v>4.4485383963008766E-2</v>
      </c>
      <c r="J19">
        <v>5.0838305114246252E-2</v>
      </c>
      <c r="L19" s="1" t="s">
        <v>30</v>
      </c>
      <c r="M19">
        <f t="shared" si="1"/>
        <v>6.3802439272877126E-3</v>
      </c>
      <c r="N19">
        <f t="shared" si="2"/>
        <v>1.7699207400383579E-2</v>
      </c>
      <c r="O19">
        <f t="shared" si="3"/>
        <v>1.8141823666054286E-2</v>
      </c>
      <c r="P19">
        <f t="shared" si="4"/>
        <v>2.9724386319762475E-2</v>
      </c>
      <c r="Q19">
        <f t="shared" si="5"/>
        <v>2.5824397569102403E-2</v>
      </c>
      <c r="R19">
        <f t="shared" si="6"/>
        <v>2.6613901359413758E-2</v>
      </c>
      <c r="S19">
        <f t="shared" ref="S19:S24" si="7">AVERAGE(J7,J19,J31)</f>
        <v>3.1072574248176516E-2</v>
      </c>
    </row>
    <row r="20" spans="2:31">
      <c r="B20">
        <v>4</v>
      </c>
      <c r="C20" s="1" t="s">
        <v>98</v>
      </c>
      <c r="D20">
        <v>1.959021324393026E-2</v>
      </c>
      <c r="E20">
        <v>2.7824375839848904E-2</v>
      </c>
      <c r="F20">
        <v>3.1576104058207849E-2</v>
      </c>
      <c r="G20">
        <v>4.0356411569511863E-2</v>
      </c>
      <c r="H20">
        <v>3.9376392663186321E-2</v>
      </c>
      <c r="I20">
        <v>4.1907555362377454E-2</v>
      </c>
      <c r="J20">
        <v>4.4768583849983862E-2</v>
      </c>
      <c r="L20" s="1" t="s">
        <v>98</v>
      </c>
      <c r="M20">
        <f>AVERAGE(D8,D20,D32)</f>
        <v>9.6828592532697232E-3</v>
      </c>
      <c r="N20">
        <f t="shared" si="2"/>
        <v>2.0141510275078E-2</v>
      </c>
      <c r="O20">
        <f t="shared" si="3"/>
        <v>2.2433963176144142E-2</v>
      </c>
      <c r="P20">
        <f t="shared" si="4"/>
        <v>2.6826640526458834E-2</v>
      </c>
      <c r="Q20">
        <f t="shared" si="5"/>
        <v>2.6468851871400068E-2</v>
      </c>
      <c r="R20">
        <f t="shared" si="6"/>
        <v>2.77475947835569E-2</v>
      </c>
      <c r="S20">
        <f t="shared" si="7"/>
        <v>2.978313360978592E-2</v>
      </c>
    </row>
    <row r="21" spans="2:31">
      <c r="B21">
        <v>5</v>
      </c>
      <c r="C21" s="1" t="s">
        <v>31</v>
      </c>
      <c r="D21">
        <v>9.9317357891707207E-3</v>
      </c>
      <c r="E21">
        <v>1.469013149514879E-2</v>
      </c>
      <c r="F21">
        <v>1.9041669453051861E-2</v>
      </c>
      <c r="G21">
        <v>1.969337296291231E-2</v>
      </c>
      <c r="H21">
        <v>2.0584013974430302E-2</v>
      </c>
      <c r="I21">
        <v>2.2379445977703836E-2</v>
      </c>
      <c r="J21">
        <v>2.5059047685547588E-2</v>
      </c>
      <c r="L21" s="1" t="s">
        <v>31</v>
      </c>
      <c r="M21">
        <f t="shared" si="1"/>
        <v>6.3999796306834639E-3</v>
      </c>
      <c r="N21">
        <f t="shared" si="2"/>
        <v>1.2584460756399532E-2</v>
      </c>
      <c r="O21">
        <f t="shared" si="3"/>
        <v>1.4702320719791112E-2</v>
      </c>
      <c r="P21">
        <f t="shared" si="4"/>
        <v>1.6171787820348952E-2</v>
      </c>
      <c r="Q21">
        <f t="shared" si="5"/>
        <v>1.5852301623443296E-2</v>
      </c>
      <c r="R21">
        <f t="shared" si="6"/>
        <v>1.6548247455145031E-2</v>
      </c>
      <c r="S21">
        <f t="shared" si="7"/>
        <v>1.9318671254860347E-2</v>
      </c>
    </row>
    <row r="22" spans="2:31">
      <c r="B22">
        <v>6</v>
      </c>
      <c r="C22" s="1" t="s">
        <v>32</v>
      </c>
      <c r="D22">
        <v>8.9811956216670069E-3</v>
      </c>
      <c r="E22">
        <v>9.2616223361527087E-3</v>
      </c>
      <c r="F22">
        <v>1.5348734484006284E-2</v>
      </c>
      <c r="G22">
        <v>1.3936723321667498E-2</v>
      </c>
      <c r="H22">
        <v>1.3407239363747797E-2</v>
      </c>
      <c r="I22">
        <v>1.4909903254191151E-2</v>
      </c>
      <c r="J22">
        <v>1.7071829210525566E-2</v>
      </c>
      <c r="L22" s="1" t="s">
        <v>32</v>
      </c>
      <c r="M22">
        <f t="shared" si="1"/>
        <v>6.1460048579031921E-3</v>
      </c>
      <c r="N22">
        <f t="shared" si="2"/>
        <v>8.5298618714511609E-3</v>
      </c>
      <c r="O22">
        <f t="shared" si="3"/>
        <v>9.375499206474406E-3</v>
      </c>
      <c r="P22">
        <f t="shared" si="4"/>
        <v>9.669465520975017E-3</v>
      </c>
      <c r="Q22">
        <f t="shared" si="5"/>
        <v>7.5076987806314312E-3</v>
      </c>
      <c r="R22">
        <f t="shared" si="6"/>
        <v>7.4655193017752822E-3</v>
      </c>
      <c r="S22">
        <f t="shared" si="7"/>
        <v>1.1225565410819432E-2</v>
      </c>
    </row>
    <row r="23" spans="2:31">
      <c r="B23">
        <v>7</v>
      </c>
      <c r="C23" s="1" t="s">
        <v>33</v>
      </c>
      <c r="D23">
        <v>1.078081328797686E-2</v>
      </c>
      <c r="E23">
        <v>1.2048530006236267E-2</v>
      </c>
      <c r="F23">
        <v>2.1393707736127428E-2</v>
      </c>
      <c r="G23">
        <v>1.6831164835560294E-2</v>
      </c>
      <c r="H23">
        <v>1.9075427299228606E-2</v>
      </c>
      <c r="I23">
        <v>2.1076023026670495E-2</v>
      </c>
      <c r="J23">
        <v>2.2597476681843826E-2</v>
      </c>
      <c r="L23" s="1" t="s">
        <v>33</v>
      </c>
      <c r="M23">
        <f t="shared" si="1"/>
        <v>6.9759729605789501E-3</v>
      </c>
      <c r="N23">
        <f t="shared" si="2"/>
        <v>9.6829013182296517E-3</v>
      </c>
      <c r="O23">
        <f t="shared" si="3"/>
        <v>1.2508471836853283E-2</v>
      </c>
      <c r="P23">
        <f t="shared" si="4"/>
        <v>1.1718405236277629E-2</v>
      </c>
      <c r="Q23">
        <f t="shared" si="5"/>
        <v>1.0683551237677774E-2</v>
      </c>
      <c r="R23">
        <f t="shared" si="6"/>
        <v>1.1448055799684111E-2</v>
      </c>
      <c r="S23">
        <f t="shared" si="7"/>
        <v>1.5128572864517601E-2</v>
      </c>
    </row>
    <row r="24" spans="2:31">
      <c r="B24">
        <v>8</v>
      </c>
      <c r="C24" s="8" t="s">
        <v>34</v>
      </c>
      <c r="D24">
        <v>2.210750976209637E-2</v>
      </c>
      <c r="E24">
        <v>3.2516342694917273E-2</v>
      </c>
      <c r="F24">
        <v>4.1004445746004675E-2</v>
      </c>
      <c r="G24">
        <v>3.8270860495391697E-2</v>
      </c>
      <c r="H24">
        <v>4.0378435622791538E-2</v>
      </c>
      <c r="I24">
        <v>4.406635361548783E-2</v>
      </c>
      <c r="J24">
        <v>4.4759164550779947E-2</v>
      </c>
      <c r="L24" s="8" t="s">
        <v>34</v>
      </c>
      <c r="M24">
        <f t="shared" si="1"/>
        <v>1.6234996892864867E-2</v>
      </c>
      <c r="N24">
        <f t="shared" si="2"/>
        <v>2.3337349615855832E-2</v>
      </c>
      <c r="O24">
        <f t="shared" si="3"/>
        <v>2.6966181288177692E-2</v>
      </c>
      <c r="P24">
        <f t="shared" si="4"/>
        <v>2.7547794210252746E-2</v>
      </c>
      <c r="Q24">
        <f t="shared" si="5"/>
        <v>2.6000002560969782E-2</v>
      </c>
      <c r="R24">
        <f t="shared" si="6"/>
        <v>2.7900895766812147E-2</v>
      </c>
      <c r="S24">
        <f t="shared" si="7"/>
        <v>3.0760404297661397E-2</v>
      </c>
    </row>
    <row r="25" spans="2:31">
      <c r="B25">
        <v>9</v>
      </c>
      <c r="C25" t="s">
        <v>35</v>
      </c>
      <c r="D25">
        <v>2.9975678711459279E-2</v>
      </c>
      <c r="E25">
        <v>3.8652777809176656E-2</v>
      </c>
      <c r="F25">
        <v>5.8614053814686935E-2</v>
      </c>
      <c r="G25">
        <v>3.3060692722982434E-2</v>
      </c>
      <c r="H25">
        <v>3.8817617404299877E-2</v>
      </c>
      <c r="I25">
        <v>3.8230179935747254E-2</v>
      </c>
      <c r="J25">
        <v>4.311513323115708E-2</v>
      </c>
      <c r="L25" t="s">
        <v>35</v>
      </c>
      <c r="M25">
        <f>AVERAGE(D13,D25,D37)</f>
        <v>3.1607677464088428E-2</v>
      </c>
      <c r="N25">
        <f t="shared" si="2"/>
        <v>3.6687729962265686E-2</v>
      </c>
      <c r="O25">
        <f t="shared" si="3"/>
        <v>4.4240013147948988E-2</v>
      </c>
      <c r="P25">
        <f t="shared" si="4"/>
        <v>3.4367049527118665E-2</v>
      </c>
      <c r="Q25">
        <f t="shared" si="5"/>
        <v>3.0190214640280582E-2</v>
      </c>
      <c r="R25">
        <f t="shared" si="6"/>
        <v>2.9923241701861506E-2</v>
      </c>
      <c r="S25">
        <f>AVERAGE(J13,J25,J37)</f>
        <v>3.9789840502518416E-2</v>
      </c>
    </row>
    <row r="27" spans="2:31">
      <c r="B27">
        <v>3</v>
      </c>
      <c r="C27" t="s">
        <v>82</v>
      </c>
      <c r="L27" t="s">
        <v>84</v>
      </c>
      <c r="U27" t="s">
        <v>85</v>
      </c>
    </row>
    <row r="28" spans="2:31">
      <c r="D28">
        <v>0.25</v>
      </c>
      <c r="E28">
        <v>0.5</v>
      </c>
      <c r="F28">
        <v>0.75</v>
      </c>
      <c r="G28">
        <v>1</v>
      </c>
      <c r="H28">
        <v>1.25</v>
      </c>
      <c r="I28">
        <v>1.5</v>
      </c>
      <c r="J28">
        <v>1.75</v>
      </c>
      <c r="M28">
        <v>0.25</v>
      </c>
      <c r="N28">
        <v>0.5</v>
      </c>
      <c r="O28">
        <v>0.75</v>
      </c>
      <c r="P28">
        <v>1</v>
      </c>
      <c r="Q28">
        <v>1.25</v>
      </c>
      <c r="R28">
        <v>1.5</v>
      </c>
      <c r="S28">
        <v>1.75</v>
      </c>
      <c r="V28">
        <v>0.25</v>
      </c>
      <c r="W28">
        <v>0.5</v>
      </c>
      <c r="X28">
        <v>0.75</v>
      </c>
      <c r="Y28">
        <v>1</v>
      </c>
      <c r="Z28">
        <v>1.25</v>
      </c>
      <c r="AA28">
        <v>1.5</v>
      </c>
      <c r="AB28">
        <v>1.75</v>
      </c>
    </row>
    <row r="29" spans="2:31">
      <c r="B29">
        <v>1</v>
      </c>
      <c r="C29" s="1" t="s">
        <v>28</v>
      </c>
      <c r="D29">
        <v>2.0373197576228481E-2</v>
      </c>
      <c r="E29">
        <v>-1.0430524826165685E-3</v>
      </c>
      <c r="F29">
        <v>1.0246058005010357E-2</v>
      </c>
      <c r="G29">
        <v>9.8783418801124123E-3</v>
      </c>
      <c r="H29">
        <v>-1.1198197358883048E-2</v>
      </c>
      <c r="I29">
        <v>-3.5027720165772373E-3</v>
      </c>
      <c r="J29">
        <v>2.4823434379251094E-2</v>
      </c>
      <c r="L29" s="1" t="s">
        <v>28</v>
      </c>
      <c r="M29">
        <f>_xlfn.STDEV.S(D5,D17,D29)/SQRT(3)</f>
        <v>9.746052212406665E-3</v>
      </c>
      <c r="N29">
        <f t="shared" ref="N29:S29" si="8">_xlfn.STDEV.S(E5,E17,E29)/SQRT(3)</f>
        <v>6.3748725657891223E-3</v>
      </c>
      <c r="O29">
        <f t="shared" si="8"/>
        <v>6.6600387103831205E-3</v>
      </c>
      <c r="P29">
        <f t="shared" si="8"/>
        <v>3.9196371101658974E-3</v>
      </c>
      <c r="Q29">
        <f t="shared" si="8"/>
        <v>3.799469064108209E-3</v>
      </c>
      <c r="R29">
        <f t="shared" si="8"/>
        <v>1.5634669032708907E-3</v>
      </c>
      <c r="S29">
        <f t="shared" si="8"/>
        <v>9.0247057724135021E-3</v>
      </c>
      <c r="U29" s="1" t="s">
        <v>28</v>
      </c>
      <c r="V29" t="b">
        <f>IF(ABS(M17/M29)&gt;$U$16,M17/M29,FALSE)</f>
        <v>0</v>
      </c>
      <c r="W29" t="b">
        <f t="shared" ref="W29:AB29" si="9">IF(ABS(N17/N29)&gt;$U$16,N17/N29,FALSE)</f>
        <v>0</v>
      </c>
      <c r="X29" t="b">
        <f t="shared" si="9"/>
        <v>0</v>
      </c>
      <c r="Y29" t="b">
        <f t="shared" si="9"/>
        <v>0</v>
      </c>
      <c r="Z29" t="b">
        <f t="shared" si="9"/>
        <v>0</v>
      </c>
      <c r="AA29">
        <f t="shared" si="9"/>
        <v>-4.1485013782563467</v>
      </c>
      <c r="AB29" t="b">
        <f t="shared" si="9"/>
        <v>0</v>
      </c>
      <c r="AC29" s="17" t="s">
        <v>58</v>
      </c>
      <c r="AD29" s="17" t="s">
        <v>21</v>
      </c>
      <c r="AE29" s="17" t="s">
        <v>59</v>
      </c>
    </row>
    <row r="30" spans="2:31">
      <c r="B30">
        <v>2</v>
      </c>
      <c r="C30" s="1" t="s">
        <v>29</v>
      </c>
      <c r="D30">
        <v>1.5058979289024122E-4</v>
      </c>
      <c r="E30">
        <v>-6.3330548978727452E-3</v>
      </c>
      <c r="F30">
        <v>-4.3951348755146636E-3</v>
      </c>
      <c r="G30">
        <v>-2.1559472549500828E-3</v>
      </c>
      <c r="H30">
        <v>-1.5151176611450448E-2</v>
      </c>
      <c r="I30">
        <v>-1.8567990757050231E-2</v>
      </c>
      <c r="J30">
        <v>3.3224135116055951E-2</v>
      </c>
      <c r="L30" s="1" t="s">
        <v>29</v>
      </c>
      <c r="M30">
        <f>_xlfn.STDEV.S(D6,D18,D30)/SQRT(3)</f>
        <v>5.0291162975602535E-3</v>
      </c>
      <c r="N30">
        <f t="shared" ref="N30:S35" si="10">_xlfn.STDEV.S(E6,E18,E30)/SQRT(3)</f>
        <v>1.0721062702554622E-2</v>
      </c>
      <c r="O30">
        <f t="shared" si="10"/>
        <v>1.6355842012895253E-2</v>
      </c>
      <c r="P30">
        <f t="shared" si="10"/>
        <v>9.8577074090814235E-3</v>
      </c>
      <c r="Q30">
        <f t="shared" si="10"/>
        <v>4.4094869366793077E-3</v>
      </c>
      <c r="R30">
        <f t="shared" si="10"/>
        <v>4.7184294550207543E-3</v>
      </c>
      <c r="S30">
        <f t="shared" si="10"/>
        <v>8.7266427972628059E-3</v>
      </c>
      <c r="U30" s="1" t="s">
        <v>29</v>
      </c>
      <c r="V30" t="b">
        <f t="shared" ref="V30:V37" si="11">IF(ABS(M18/M30)&gt;$U$16,M18/M30,FALSE)</f>
        <v>0</v>
      </c>
      <c r="W30" t="b">
        <f t="shared" ref="W30:AB36" si="12">IF(ABS(N18/N30)&gt;$U$16,N18/N30,FALSE)</f>
        <v>0</v>
      </c>
      <c r="X30" t="b">
        <f t="shared" si="12"/>
        <v>0</v>
      </c>
      <c r="Y30" t="b">
        <f t="shared" si="12"/>
        <v>0</v>
      </c>
      <c r="Z30">
        <f t="shared" si="12"/>
        <v>-4.4486950320445473</v>
      </c>
      <c r="AA30" t="b">
        <f t="shared" si="12"/>
        <v>0</v>
      </c>
      <c r="AB30" t="b">
        <f t="shared" si="12"/>
        <v>0</v>
      </c>
      <c r="AC30" s="17" t="s">
        <v>60</v>
      </c>
      <c r="AD30" s="17" t="s">
        <v>61</v>
      </c>
      <c r="AE30" s="17" t="s">
        <v>22</v>
      </c>
    </row>
    <row r="31" spans="2:31">
      <c r="B31">
        <v>3</v>
      </c>
      <c r="C31" s="1" t="s">
        <v>30</v>
      </c>
      <c r="D31">
        <v>-1.5169687240822931E-3</v>
      </c>
      <c r="E31">
        <v>6.5382710264566555E-3</v>
      </c>
      <c r="F31">
        <v>9.4886077437236933E-3</v>
      </c>
      <c r="G31">
        <v>1.7156829116368278E-2</v>
      </c>
      <c r="H31">
        <v>1.8913040542918397E-2</v>
      </c>
      <c r="I31">
        <v>1.6971018097786162E-2</v>
      </c>
      <c r="J31">
        <v>2.4559222713940222E-2</v>
      </c>
      <c r="L31" s="1" t="s">
        <v>30</v>
      </c>
      <c r="M31">
        <f t="shared" ref="M31:M37" si="13">_xlfn.STDEV.S(D7,D19,D31)/SQRT(3)</f>
        <v>5.9404283092718913E-3</v>
      </c>
      <c r="N31">
        <f t="shared" si="10"/>
        <v>5.7293015872714034E-3</v>
      </c>
      <c r="O31">
        <f t="shared" si="10"/>
        <v>4.49754098138524E-3</v>
      </c>
      <c r="P31">
        <f t="shared" si="10"/>
        <v>8.6252878650307698E-3</v>
      </c>
      <c r="Q31">
        <f t="shared" si="10"/>
        <v>7.669658623568232E-3</v>
      </c>
      <c r="R31">
        <f t="shared" si="10"/>
        <v>8.9450632118001586E-3</v>
      </c>
      <c r="S31">
        <f t="shared" si="10"/>
        <v>1.0072515598012631E-2</v>
      </c>
      <c r="U31" s="1" t="s">
        <v>30</v>
      </c>
      <c r="V31" t="b">
        <f t="shared" si="11"/>
        <v>0</v>
      </c>
      <c r="W31">
        <f t="shared" si="12"/>
        <v>3.0892434497959247</v>
      </c>
      <c r="X31">
        <f t="shared" si="12"/>
        <v>4.0337205911276914</v>
      </c>
      <c r="Y31">
        <f t="shared" si="12"/>
        <v>3.4461906413898498</v>
      </c>
      <c r="Z31">
        <f t="shared" si="12"/>
        <v>3.3670856600769881</v>
      </c>
      <c r="AA31">
        <f t="shared" si="12"/>
        <v>2.9752614072425114</v>
      </c>
      <c r="AB31">
        <f t="shared" si="12"/>
        <v>3.0848871809448797</v>
      </c>
      <c r="AC31" s="17" t="s">
        <v>62</v>
      </c>
      <c r="AD31" s="17" t="s">
        <v>63</v>
      </c>
      <c r="AE31" s="17" t="s">
        <v>59</v>
      </c>
    </row>
    <row r="32" spans="2:31">
      <c r="B32">
        <v>4</v>
      </c>
      <c r="C32" s="1" t="s">
        <v>98</v>
      </c>
      <c r="D32">
        <v>7.2090590695502409E-3</v>
      </c>
      <c r="E32">
        <v>1.6652822042385679E-2</v>
      </c>
      <c r="F32">
        <v>1.7592235028697695E-2</v>
      </c>
      <c r="G32">
        <v>2.1302815297557575E-2</v>
      </c>
      <c r="H32">
        <v>2.357905687648524E-2</v>
      </c>
      <c r="I32">
        <v>2.2739978585869729E-2</v>
      </c>
      <c r="J32">
        <v>2.6376508498978629E-2</v>
      </c>
      <c r="L32" s="1" t="s">
        <v>98</v>
      </c>
      <c r="M32">
        <f t="shared" si="13"/>
        <v>5.1564372817853553E-3</v>
      </c>
      <c r="N32">
        <f t="shared" si="10"/>
        <v>3.8468275319668817E-3</v>
      </c>
      <c r="O32">
        <f t="shared" si="10"/>
        <v>4.5737406472407555E-3</v>
      </c>
      <c r="P32">
        <f t="shared" si="10"/>
        <v>6.8027263899118236E-3</v>
      </c>
      <c r="Q32">
        <f t="shared" si="10"/>
        <v>6.7738560566218574E-3</v>
      </c>
      <c r="R32">
        <f t="shared" si="10"/>
        <v>7.1803680412631027E-3</v>
      </c>
      <c r="S32">
        <f t="shared" si="10"/>
        <v>7.8553379401529681E-3</v>
      </c>
      <c r="U32" s="1" t="s">
        <v>98</v>
      </c>
      <c r="V32" t="b">
        <f t="shared" si="11"/>
        <v>0</v>
      </c>
      <c r="W32">
        <f t="shared" si="12"/>
        <v>5.2358755643977757</v>
      </c>
      <c r="X32">
        <f t="shared" si="12"/>
        <v>4.9049486856405151</v>
      </c>
      <c r="Y32">
        <f t="shared" si="12"/>
        <v>3.9435130841425123</v>
      </c>
      <c r="Z32">
        <f t="shared" si="12"/>
        <v>3.9075013773765019</v>
      </c>
      <c r="AA32">
        <f t="shared" si="12"/>
        <v>3.8643694340040828</v>
      </c>
      <c r="AB32">
        <f t="shared" si="12"/>
        <v>3.7914516010250665</v>
      </c>
      <c r="AC32" s="17" t="s">
        <v>64</v>
      </c>
      <c r="AD32" s="17" t="s">
        <v>99</v>
      </c>
      <c r="AE32" s="17" t="s">
        <v>23</v>
      </c>
    </row>
    <row r="33" spans="2:31">
      <c r="B33">
        <v>5</v>
      </c>
      <c r="C33" s="1" t="s">
        <v>31</v>
      </c>
      <c r="D33">
        <v>1.179526551379749E-2</v>
      </c>
      <c r="E33">
        <v>1.3120426774912021E-2</v>
      </c>
      <c r="F33">
        <v>1.3964043639964768E-2</v>
      </c>
      <c r="G33">
        <v>1.6998099747171969E-2</v>
      </c>
      <c r="H33">
        <v>1.6094461408327813E-2</v>
      </c>
      <c r="I33">
        <v>1.6651215325707847E-2</v>
      </c>
      <c r="J33">
        <v>2.1404108917657819E-2</v>
      </c>
      <c r="L33" s="1" t="s">
        <v>31</v>
      </c>
      <c r="M33">
        <f t="shared" si="13"/>
        <v>4.4958219666719271E-3</v>
      </c>
      <c r="N33">
        <f t="shared" si="10"/>
        <v>1.3963854285464644E-3</v>
      </c>
      <c r="O33">
        <f t="shared" si="10"/>
        <v>2.32173489473631E-3</v>
      </c>
      <c r="P33">
        <f t="shared" si="10"/>
        <v>2.3089883153563006E-3</v>
      </c>
      <c r="Q33">
        <f t="shared" si="10"/>
        <v>2.8043759602300526E-3</v>
      </c>
      <c r="R33">
        <f t="shared" si="10"/>
        <v>3.3967584884493003E-3</v>
      </c>
      <c r="S33">
        <f t="shared" si="10"/>
        <v>4.0526604026899782E-3</v>
      </c>
      <c r="U33" s="1" t="s">
        <v>31</v>
      </c>
      <c r="V33" t="b">
        <f t="shared" si="11"/>
        <v>0</v>
      </c>
      <c r="W33">
        <f t="shared" si="12"/>
        <v>9.0121684881079283</v>
      </c>
      <c r="X33">
        <f t="shared" si="12"/>
        <v>6.3324717878528167</v>
      </c>
      <c r="Y33">
        <f t="shared" si="12"/>
        <v>7.0038413415935707</v>
      </c>
      <c r="Z33">
        <f t="shared" si="12"/>
        <v>5.652702008664658</v>
      </c>
      <c r="AA33">
        <f t="shared" si="12"/>
        <v>4.8717762865442031</v>
      </c>
      <c r="AB33">
        <f t="shared" si="12"/>
        <v>4.7669109511464276</v>
      </c>
      <c r="AC33" s="17" t="s">
        <v>66</v>
      </c>
      <c r="AD33" s="17" t="s">
        <v>67</v>
      </c>
      <c r="AE33" s="17" t="s">
        <v>22</v>
      </c>
    </row>
    <row r="34" spans="2:31">
      <c r="B34">
        <v>6</v>
      </c>
      <c r="C34" s="1" t="s">
        <v>32</v>
      </c>
      <c r="D34">
        <v>1.4709136633088564E-2</v>
      </c>
      <c r="E34">
        <v>9.8692971400358188E-3</v>
      </c>
      <c r="F34">
        <v>6.1186093082068356E-3</v>
      </c>
      <c r="G34">
        <v>7.7281579904534782E-3</v>
      </c>
      <c r="H34">
        <v>3.8813684963619225E-3</v>
      </c>
      <c r="I34">
        <v>5.6441951623423083E-3</v>
      </c>
      <c r="J34">
        <v>1.4361529234401541E-2</v>
      </c>
      <c r="L34" s="1" t="s">
        <v>32</v>
      </c>
      <c r="M34">
        <f t="shared" si="13"/>
        <v>5.9341847118768564E-3</v>
      </c>
      <c r="N34">
        <f t="shared" si="10"/>
        <v>1.0503500989361965E-3</v>
      </c>
      <c r="O34">
        <f t="shared" si="10"/>
        <v>2.9906912163589435E-3</v>
      </c>
      <c r="P34">
        <f t="shared" si="10"/>
        <v>2.1365161956223146E-3</v>
      </c>
      <c r="Q34">
        <f t="shared" si="10"/>
        <v>2.9755205562845229E-3</v>
      </c>
      <c r="R34">
        <f t="shared" si="10"/>
        <v>3.8806115435639651E-3</v>
      </c>
      <c r="S34">
        <f t="shared" si="10"/>
        <v>4.5587549944243275E-3</v>
      </c>
      <c r="U34" s="1" t="s">
        <v>32</v>
      </c>
      <c r="V34" t="b">
        <f t="shared" si="11"/>
        <v>0</v>
      </c>
      <c r="W34">
        <f t="shared" si="12"/>
        <v>8.1209702175401119</v>
      </c>
      <c r="X34">
        <f t="shared" si="12"/>
        <v>3.134893751381238</v>
      </c>
      <c r="Y34">
        <f t="shared" si="12"/>
        <v>4.5258096057439623</v>
      </c>
      <c r="Z34" t="b">
        <f t="shared" si="12"/>
        <v>0</v>
      </c>
      <c r="AA34" t="b">
        <f t="shared" si="12"/>
        <v>0</v>
      </c>
      <c r="AB34" t="b">
        <f t="shared" si="12"/>
        <v>0</v>
      </c>
      <c r="AC34" s="17" t="s">
        <v>68</v>
      </c>
      <c r="AD34" s="17" t="s">
        <v>69</v>
      </c>
      <c r="AE34" s="17" t="s">
        <v>22</v>
      </c>
    </row>
    <row r="35" spans="2:31">
      <c r="B35">
        <v>7</v>
      </c>
      <c r="C35" s="1" t="s">
        <v>33</v>
      </c>
      <c r="D35">
        <v>1.4711520947673924E-2</v>
      </c>
      <c r="E35">
        <v>1.0246241816320834E-2</v>
      </c>
      <c r="F35">
        <v>8.3017009059256786E-3</v>
      </c>
      <c r="G35">
        <v>8.1177469385505623E-3</v>
      </c>
      <c r="H35">
        <v>5.1616437598829799E-3</v>
      </c>
      <c r="I35">
        <v>7.5517197525852607E-3</v>
      </c>
      <c r="J35">
        <v>1.5330725021056646E-2</v>
      </c>
      <c r="L35" s="1" t="s">
        <v>33</v>
      </c>
      <c r="M35">
        <f t="shared" si="13"/>
        <v>5.8807039690120791E-3</v>
      </c>
      <c r="N35">
        <f t="shared" si="10"/>
        <v>1.5541563681206552E-3</v>
      </c>
      <c r="O35">
        <f t="shared" si="10"/>
        <v>4.4447042104639048E-3</v>
      </c>
      <c r="P35">
        <f t="shared" si="10"/>
        <v>2.6265154750230702E-3</v>
      </c>
      <c r="Q35">
        <f t="shared" si="10"/>
        <v>4.2652035062331738E-3</v>
      </c>
      <c r="R35">
        <f t="shared" si="10"/>
        <v>4.8430497192386394E-3</v>
      </c>
      <c r="S35">
        <f t="shared" si="10"/>
        <v>4.371698553976431E-3</v>
      </c>
      <c r="U35" s="1" t="s">
        <v>33</v>
      </c>
      <c r="V35" t="b">
        <f t="shared" si="11"/>
        <v>0</v>
      </c>
      <c r="W35">
        <f t="shared" si="12"/>
        <v>6.2303263151947723</v>
      </c>
      <c r="X35" t="b">
        <f>IF(ABS(O23/O35)&gt;$U$16,O23/O35,FALSE)</f>
        <v>0</v>
      </c>
      <c r="Y35">
        <f t="shared" si="12"/>
        <v>4.4615786001316815</v>
      </c>
      <c r="Z35" t="b">
        <f t="shared" si="12"/>
        <v>0</v>
      </c>
      <c r="AA35" t="b">
        <f t="shared" si="12"/>
        <v>0</v>
      </c>
      <c r="AB35">
        <f t="shared" si="12"/>
        <v>3.4605709148808717</v>
      </c>
      <c r="AC35" s="17" t="s">
        <v>70</v>
      </c>
      <c r="AD35" s="17" t="s">
        <v>71</v>
      </c>
      <c r="AE35" s="17" t="s">
        <v>25</v>
      </c>
    </row>
    <row r="36" spans="2:31">
      <c r="B36">
        <v>8</v>
      </c>
      <c r="C36" s="8" t="s">
        <v>34</v>
      </c>
      <c r="D36">
        <v>2.0624755459972544E-2</v>
      </c>
      <c r="E36">
        <v>2.0103302898914328E-2</v>
      </c>
      <c r="F36">
        <v>1.9203505527474764E-2</v>
      </c>
      <c r="G36">
        <v>2.1736066238807569E-2</v>
      </c>
      <c r="H36">
        <v>1.8036986287316627E-2</v>
      </c>
      <c r="I36">
        <v>2.0846500675461174E-2</v>
      </c>
      <c r="J36">
        <v>2.6660125464510385E-2</v>
      </c>
      <c r="L36" s="8" t="s">
        <v>34</v>
      </c>
      <c r="M36">
        <f>_xlfn.STDEV.S(D12,D24,D36)/SQRT(3)</f>
        <v>5.1489578672110573E-3</v>
      </c>
      <c r="N36">
        <f t="shared" ref="N36:S37" si="14">_xlfn.STDEV.S(E12,E24,E36)/SQRT(3)</f>
        <v>4.6557376673179822E-3</v>
      </c>
      <c r="O36">
        <f t="shared" si="14"/>
        <v>7.0322473582912362E-3</v>
      </c>
      <c r="P36">
        <f t="shared" si="14"/>
        <v>5.3678297383753116E-3</v>
      </c>
      <c r="Q36">
        <f t="shared" si="14"/>
        <v>7.2030842705708229E-3</v>
      </c>
      <c r="R36">
        <f t="shared" si="14"/>
        <v>8.1045047363600617E-3</v>
      </c>
      <c r="S36">
        <f t="shared" si="14"/>
        <v>7.1967296919656591E-3</v>
      </c>
      <c r="U36" s="8" t="s">
        <v>34</v>
      </c>
      <c r="V36">
        <f t="shared" si="11"/>
        <v>3.1530646223094041</v>
      </c>
      <c r="W36">
        <f t="shared" si="12"/>
        <v>5.0125997819159158</v>
      </c>
      <c r="X36">
        <f t="shared" si="12"/>
        <v>3.8346462964479961</v>
      </c>
      <c r="Y36">
        <f t="shared" si="12"/>
        <v>5.1320171378220119</v>
      </c>
      <c r="Z36">
        <f t="shared" si="12"/>
        <v>3.6095652340479085</v>
      </c>
      <c r="AA36">
        <f t="shared" si="12"/>
        <v>3.4426404418813563</v>
      </c>
      <c r="AB36">
        <f t="shared" si="12"/>
        <v>4.2742197656807832</v>
      </c>
      <c r="AC36" s="17" t="s">
        <v>26</v>
      </c>
      <c r="AD36" s="17" t="s">
        <v>74</v>
      </c>
      <c r="AE36" s="17" t="s">
        <v>75</v>
      </c>
    </row>
    <row r="37" spans="2:31">
      <c r="B37">
        <v>9</v>
      </c>
      <c r="C37" t="s">
        <v>35</v>
      </c>
      <c r="D37">
        <v>5.8328651237587029E-2</v>
      </c>
      <c r="E37">
        <v>4.3818141671105842E-2</v>
      </c>
      <c r="F37">
        <v>4.2247934358500501E-2</v>
      </c>
      <c r="G37">
        <v>4.079773077655844E-2</v>
      </c>
      <c r="H37">
        <v>2.3949259235872759E-2</v>
      </c>
      <c r="I37">
        <v>3.1572314765050263E-2</v>
      </c>
      <c r="J37">
        <v>4.6771230590483305E-2</v>
      </c>
      <c r="L37" t="s">
        <v>35</v>
      </c>
      <c r="M37">
        <f t="shared" si="13"/>
        <v>1.4978487501137507E-2</v>
      </c>
      <c r="N37">
        <f t="shared" si="14"/>
        <v>4.7859441546490951E-3</v>
      </c>
      <c r="O37">
        <f t="shared" si="14"/>
        <v>7.7877510973221806E-3</v>
      </c>
      <c r="P37">
        <f t="shared" si="14"/>
        <v>3.3989932443873596E-3</v>
      </c>
      <c r="Q37">
        <f t="shared" si="14"/>
        <v>4.4548986859525835E-3</v>
      </c>
      <c r="R37">
        <f t="shared" si="14"/>
        <v>5.3361475763076312E-3</v>
      </c>
      <c r="S37">
        <f t="shared" si="14"/>
        <v>5.2603087674511833E-3</v>
      </c>
      <c r="U37" t="s">
        <v>35</v>
      </c>
      <c r="V37" t="b">
        <f t="shared" si="11"/>
        <v>0</v>
      </c>
      <c r="W37">
        <f t="shared" ref="W37:AB37" si="15">IF(ABS(N25/N37)&gt;$U$16,N25/N37,FALSE)</f>
        <v>7.665724625438223</v>
      </c>
      <c r="X37">
        <f t="shared" si="15"/>
        <v>5.6807173977556786</v>
      </c>
      <c r="Y37">
        <f t="shared" si="15"/>
        <v>10.110949641888165</v>
      </c>
      <c r="Z37">
        <f t="shared" si="15"/>
        <v>6.776857739880354</v>
      </c>
      <c r="AA37">
        <f t="shared" si="15"/>
        <v>5.6076488279147281</v>
      </c>
      <c r="AB37">
        <f t="shared" si="15"/>
        <v>7.5641644362633267</v>
      </c>
      <c r="AC37" s="17" t="s">
        <v>26</v>
      </c>
      <c r="AD37" s="17" t="s">
        <v>76</v>
      </c>
      <c r="AE37" s="17" t="s">
        <v>77</v>
      </c>
    </row>
    <row r="38" spans="2:31">
      <c r="AC38" s="15"/>
      <c r="AD38" s="15"/>
      <c r="AE38" s="15"/>
    </row>
    <row r="39" spans="2:31">
      <c r="S39">
        <f>N23/N35</f>
        <v>6.2303263151947723</v>
      </c>
      <c r="T39">
        <f t="shared" ref="T39:U39" si="16">O23/O35</f>
        <v>2.8142416783113093</v>
      </c>
      <c r="U39">
        <f t="shared" si="16"/>
        <v>4.4615786001316815</v>
      </c>
      <c r="V39">
        <f>Q23/Q35</f>
        <v>2.5048162935402307</v>
      </c>
      <c r="W39">
        <f>R23/R35</f>
        <v>2.3638113303292339</v>
      </c>
    </row>
    <row r="40" spans="2:31">
      <c r="U40" s="18" t="s">
        <v>94</v>
      </c>
      <c r="V40" s="19"/>
      <c r="W40" s="19"/>
      <c r="X40" s="19"/>
      <c r="Y40" s="19"/>
      <c r="Z40" s="19"/>
      <c r="AA40" s="19"/>
      <c r="AB40" s="19"/>
      <c r="AC40" s="19"/>
      <c r="AD40" s="19"/>
      <c r="AE40" s="20"/>
    </row>
    <row r="41" spans="2:31">
      <c r="U41" s="21"/>
      <c r="V41" s="10">
        <v>0.25</v>
      </c>
      <c r="W41" s="10">
        <v>0.5</v>
      </c>
      <c r="X41" s="10">
        <v>0.75</v>
      </c>
      <c r="Y41" s="10">
        <v>1</v>
      </c>
      <c r="Z41" s="10">
        <v>1.25</v>
      </c>
      <c r="AA41" s="10">
        <v>1.5</v>
      </c>
      <c r="AB41" s="10">
        <v>1.75</v>
      </c>
      <c r="AC41" s="10"/>
      <c r="AD41" s="10"/>
      <c r="AE41" s="22"/>
    </row>
    <row r="42" spans="2:31">
      <c r="U42" s="31" t="s">
        <v>32</v>
      </c>
      <c r="V42">
        <v>6.3753056336138788E-3</v>
      </c>
      <c r="W42">
        <v>8.628283869440128E-3</v>
      </c>
      <c r="X42">
        <v>9.765783553573288E-3</v>
      </c>
      <c r="Y42">
        <v>1.0623728415614335E-2</v>
      </c>
      <c r="Z42">
        <v>8.3673968380104848E-3</v>
      </c>
      <c r="AA42">
        <v>8.7568410121100122E-3</v>
      </c>
      <c r="AB42">
        <v>1.2963625111859813E-2</v>
      </c>
      <c r="AC42" s="17" t="s">
        <v>68</v>
      </c>
      <c r="AD42" s="17" t="s">
        <v>69</v>
      </c>
      <c r="AE42" s="17" t="s">
        <v>22</v>
      </c>
    </row>
    <row r="43" spans="2:31">
      <c r="U43" s="31" t="s">
        <v>33</v>
      </c>
      <c r="V43" s="10">
        <v>1.0488353230725488E-2</v>
      </c>
      <c r="W43" s="10">
        <v>1.3229058358764331E-2</v>
      </c>
      <c r="X43" s="10">
        <v>1.6795333744368909E-2</v>
      </c>
      <c r="Y43" s="10">
        <v>1.5861789223556608E-2</v>
      </c>
      <c r="Z43" s="10">
        <v>1.460721894397092E-2</v>
      </c>
      <c r="AA43" s="10">
        <v>1.5805858596247731E-2</v>
      </c>
      <c r="AB43" s="10">
        <v>1.9596708193531445E-2</v>
      </c>
      <c r="AC43" s="17" t="s">
        <v>70</v>
      </c>
      <c r="AD43" s="17" t="s">
        <v>71</v>
      </c>
      <c r="AE43" s="17" t="s">
        <v>25</v>
      </c>
    </row>
    <row r="44" spans="2:31">
      <c r="U44" s="31" t="s">
        <v>34</v>
      </c>
      <c r="V44" s="10">
        <v>1.6416989221762626E-2</v>
      </c>
      <c r="W44" s="10">
        <v>2.6737305333448719E-2</v>
      </c>
      <c r="X44" s="10">
        <v>3.0688667514712997E-2</v>
      </c>
      <c r="Y44" s="10">
        <v>2.9749883938671465E-2</v>
      </c>
      <c r="Z44" s="10">
        <v>2.8739729730259095E-2</v>
      </c>
      <c r="AA44" s="10">
        <v>2.829336156524534E-2</v>
      </c>
      <c r="AB44" s="10">
        <v>3.3634149233735068E-2</v>
      </c>
      <c r="AC44" s="17" t="s">
        <v>26</v>
      </c>
      <c r="AD44" s="17" t="s">
        <v>74</v>
      </c>
      <c r="AE44" s="17" t="s">
        <v>75</v>
      </c>
    </row>
    <row r="45" spans="2:31">
      <c r="U45" s="31" t="s">
        <v>35</v>
      </c>
      <c r="V45" s="10">
        <v>4.415216497452315E-2</v>
      </c>
      <c r="W45" s="10">
        <v>4.1235459740141249E-2</v>
      </c>
      <c r="X45" s="10">
        <v>5.0430994086593718E-2</v>
      </c>
      <c r="Y45" s="10">
        <v>3.6929211749770437E-2</v>
      </c>
      <c r="Z45" s="10">
        <v>3.1383438320086318E-2</v>
      </c>
      <c r="AA45" s="10">
        <v>3.4901247350398762E-2</v>
      </c>
      <c r="AB45" s="10">
        <v>4.4943181910820196E-2</v>
      </c>
      <c r="AC45" s="17" t="s">
        <v>26</v>
      </c>
      <c r="AD45" s="17" t="s">
        <v>76</v>
      </c>
      <c r="AE45" s="17" t="s">
        <v>77</v>
      </c>
    </row>
    <row r="46" spans="2:31">
      <c r="U46" s="21"/>
      <c r="V46" s="10"/>
      <c r="W46" s="10"/>
      <c r="X46" s="10"/>
      <c r="Y46" s="10"/>
      <c r="Z46" s="10"/>
      <c r="AA46" s="10"/>
      <c r="AB46" s="24"/>
      <c r="AC46" s="33"/>
      <c r="AD46" s="10"/>
      <c r="AE46" s="22"/>
    </row>
    <row r="47" spans="2:31">
      <c r="U47" s="21" t="s">
        <v>92</v>
      </c>
      <c r="V47" s="10"/>
      <c r="W47" s="10"/>
      <c r="X47" s="10"/>
      <c r="Y47" s="10"/>
      <c r="Z47" s="10"/>
      <c r="AA47" s="10"/>
      <c r="AB47" s="10"/>
      <c r="AC47" s="10"/>
      <c r="AD47" s="10"/>
      <c r="AE47" s="22"/>
    </row>
    <row r="48" spans="2:31">
      <c r="U48" s="21"/>
      <c r="V48" s="10">
        <v>0.25</v>
      </c>
      <c r="W48" s="10">
        <v>0.5</v>
      </c>
      <c r="X48" s="10">
        <v>0.75</v>
      </c>
      <c r="Y48" s="10">
        <v>1</v>
      </c>
      <c r="Z48" s="10">
        <v>1.25</v>
      </c>
      <c r="AA48" s="10">
        <v>1.5</v>
      </c>
      <c r="AB48" s="10">
        <v>1.75</v>
      </c>
      <c r="AC48" s="10"/>
      <c r="AD48" s="10"/>
      <c r="AE48" s="22"/>
    </row>
    <row r="49" spans="21:31">
      <c r="U49" s="31" t="s">
        <v>98</v>
      </c>
      <c r="V49" s="10">
        <f t="shared" ref="V49:AB49" si="17">$V$61*(1-EXP(-$X$61*V48))</f>
        <v>6.2555909676223027E-3</v>
      </c>
      <c r="W49" s="10">
        <f t="shared" si="17"/>
        <v>8.7116229043965199E-3</v>
      </c>
      <c r="X49" s="10">
        <f t="shared" si="17"/>
        <v>9.6758951699068198E-3</v>
      </c>
      <c r="Y49" s="10">
        <f t="shared" si="17"/>
        <v>1.0054481860132679E-2</v>
      </c>
      <c r="Z49" s="10">
        <f t="shared" si="17"/>
        <v>1.0203120255265119E-2</v>
      </c>
      <c r="AA49" s="10">
        <f t="shared" si="17"/>
        <v>1.026147775455905E-2</v>
      </c>
      <c r="AB49" s="10">
        <f t="shared" si="17"/>
        <v>1.0284389719672819E-2</v>
      </c>
      <c r="AC49" s="17" t="s">
        <v>68</v>
      </c>
      <c r="AD49" s="17" t="s">
        <v>69</v>
      </c>
      <c r="AE49" s="17" t="s">
        <v>22</v>
      </c>
    </row>
    <row r="50" spans="21:31">
      <c r="U50" s="31" t="s">
        <v>31</v>
      </c>
      <c r="V50" s="10">
        <f t="shared" ref="V50:AB50" si="18">$V$62*(1-EXP(-$X$62*V48))</f>
        <v>9.9834554583980682E-3</v>
      </c>
      <c r="W50" s="10">
        <f t="shared" si="18"/>
        <v>1.4043699002325084E-2</v>
      </c>
      <c r="X50" s="10">
        <f t="shared" si="18"/>
        <v>1.5694988749116449E-2</v>
      </c>
      <c r="Y50" s="10">
        <f t="shared" si="18"/>
        <v>1.636656369243155E-2</v>
      </c>
      <c r="Z50" s="10">
        <f t="shared" si="18"/>
        <v>1.6639691352410692E-2</v>
      </c>
      <c r="AA50" s="10">
        <f t="shared" si="18"/>
        <v>1.6750771611417144E-2</v>
      </c>
      <c r="AB50" s="10">
        <f t="shared" si="18"/>
        <v>1.6795947643540299E-2</v>
      </c>
      <c r="AC50" s="17" t="s">
        <v>70</v>
      </c>
      <c r="AD50" s="17" t="s">
        <v>71</v>
      </c>
      <c r="AE50" s="17" t="s">
        <v>25</v>
      </c>
    </row>
    <row r="51" spans="21:31">
      <c r="U51" s="31" t="s">
        <v>34</v>
      </c>
      <c r="V51" s="10">
        <f>$V$63*(1-EXP(-$X$63*V48))</f>
        <v>1.8000297621678926E-2</v>
      </c>
      <c r="W51" s="10">
        <f t="shared" ref="W51:AB51" si="19">$V$63*(1-EXP(-$X$63*W48))</f>
        <v>2.5544604374551368E-2</v>
      </c>
      <c r="X51" s="10">
        <f t="shared" si="19"/>
        <v>2.8706583447213389E-2</v>
      </c>
      <c r="Y51" s="10">
        <f t="shared" si="19"/>
        <v>3.0031835983126764E-2</v>
      </c>
      <c r="Z51" s="10">
        <f t="shared" si="19"/>
        <v>3.0587277446711855E-2</v>
      </c>
      <c r="AA51" s="10">
        <f t="shared" si="19"/>
        <v>3.0820074752213267E-2</v>
      </c>
      <c r="AB51" s="10">
        <f t="shared" si="19"/>
        <v>3.0917645043597206E-2</v>
      </c>
      <c r="AC51" s="17" t="s">
        <v>26</v>
      </c>
      <c r="AD51" s="17" t="s">
        <v>74</v>
      </c>
      <c r="AE51" s="17" t="s">
        <v>75</v>
      </c>
    </row>
    <row r="52" spans="21:31">
      <c r="U52" s="31" t="s">
        <v>35</v>
      </c>
      <c r="V52" s="10">
        <f t="shared" ref="V52:AB52" si="20">$V$64*(1-EXP(-$X$64*V48))</f>
        <v>4.0567945527410311E-2</v>
      </c>
      <c r="W52" s="10">
        <f t="shared" si="20"/>
        <v>4.0567958354614936E-2</v>
      </c>
      <c r="X52" s="10">
        <f t="shared" si="20"/>
        <v>4.0567958354618995E-2</v>
      </c>
      <c r="Y52" s="10">
        <f t="shared" si="20"/>
        <v>4.0567958354618995E-2</v>
      </c>
      <c r="Z52" s="10">
        <f t="shared" si="20"/>
        <v>4.0567958354618995E-2</v>
      </c>
      <c r="AA52" s="10">
        <f t="shared" si="20"/>
        <v>4.0567958354618995E-2</v>
      </c>
      <c r="AB52" s="10">
        <f t="shared" si="20"/>
        <v>4.0567958354618995E-2</v>
      </c>
      <c r="AC52" s="17" t="s">
        <v>26</v>
      </c>
      <c r="AD52" s="17" t="s">
        <v>76</v>
      </c>
      <c r="AE52" s="17" t="s">
        <v>77</v>
      </c>
    </row>
    <row r="53" spans="21:31">
      <c r="U53" s="21"/>
      <c r="V53" s="10"/>
      <c r="W53" s="10"/>
      <c r="X53" s="10"/>
      <c r="Y53" s="10"/>
      <c r="Z53" s="10"/>
      <c r="AA53" s="10"/>
      <c r="AB53" s="10"/>
      <c r="AC53" s="10"/>
      <c r="AD53" s="10"/>
      <c r="AE53" s="22"/>
    </row>
    <row r="54" spans="21:31">
      <c r="U54" s="21" t="s">
        <v>93</v>
      </c>
      <c r="V54" s="10"/>
      <c r="W54" s="10"/>
      <c r="X54" s="10"/>
      <c r="Y54" s="10"/>
      <c r="Z54" s="10"/>
      <c r="AA54" s="10"/>
      <c r="AB54" s="10"/>
      <c r="AC54" s="10"/>
      <c r="AD54" s="10"/>
      <c r="AE54" s="22"/>
    </row>
    <row r="55" spans="21:31">
      <c r="U55" s="21"/>
      <c r="V55" s="10">
        <v>0.25</v>
      </c>
      <c r="W55" s="10">
        <v>0.5</v>
      </c>
      <c r="X55" s="10">
        <v>0.75</v>
      </c>
      <c r="Y55" s="10">
        <v>1</v>
      </c>
      <c r="Z55" s="10">
        <v>1.25</v>
      </c>
      <c r="AA55" s="10">
        <v>1.5</v>
      </c>
      <c r="AB55" s="10">
        <v>1.75</v>
      </c>
      <c r="AC55" s="26" t="s">
        <v>91</v>
      </c>
      <c r="AD55" s="10"/>
      <c r="AE55" s="22"/>
    </row>
    <row r="56" spans="21:31">
      <c r="U56" s="31" t="s">
        <v>98</v>
      </c>
      <c r="V56" s="10">
        <f t="shared" ref="V56:AB57" si="21">ABS(V42-V49)^2</f>
        <v>1.4331601253474617E-8</v>
      </c>
      <c r="W56" s="10">
        <f t="shared" si="21"/>
        <v>6.9453947474627157E-9</v>
      </c>
      <c r="X56" s="10">
        <f t="shared" si="21"/>
        <v>8.0799215181701802E-9</v>
      </c>
      <c r="Y56" s="10">
        <f t="shared" si="21"/>
        <v>3.2404164092773025E-7</v>
      </c>
      <c r="Z56" s="10">
        <f t="shared" si="21"/>
        <v>3.3698804646570329E-6</v>
      </c>
      <c r="AA56" s="10">
        <f t="shared" si="21"/>
        <v>2.2639317267276531E-6</v>
      </c>
      <c r="AB56" s="10">
        <f t="shared" si="21"/>
        <v>7.1783022867473918E-6</v>
      </c>
      <c r="AC56" s="10">
        <f>SUM(V56:AB56)</f>
        <v>1.3165513036578915E-5</v>
      </c>
      <c r="AD56" s="10"/>
      <c r="AE56" s="22"/>
    </row>
    <row r="57" spans="21:31">
      <c r="U57" s="31" t="s">
        <v>31</v>
      </c>
      <c r="V57" s="10">
        <f t="shared" si="21"/>
        <v>2.5492176050119097E-7</v>
      </c>
      <c r="W57" s="10">
        <f t="shared" si="21"/>
        <v>6.6363937814107852E-7</v>
      </c>
      <c r="X57" s="10">
        <f t="shared" si="21"/>
        <v>1.2107591085771361E-6</v>
      </c>
      <c r="Y57" s="10">
        <f t="shared" si="21"/>
        <v>2.5479726442797966E-7</v>
      </c>
      <c r="Z57" s="10">
        <f t="shared" si="21"/>
        <v>4.1309440910689676E-6</v>
      </c>
      <c r="AA57" s="10">
        <f t="shared" si="21"/>
        <v>8.928606062365512E-7</v>
      </c>
      <c r="AB57" s="10">
        <f t="shared" si="21"/>
        <v>7.8442596583867057E-6</v>
      </c>
      <c r="AC57" s="10">
        <f>SUM(V57:AB57)</f>
        <v>1.5252181867339609E-5</v>
      </c>
      <c r="AD57" s="10"/>
      <c r="AE57" s="22"/>
    </row>
    <row r="58" spans="21:31">
      <c r="U58" s="31" t="s">
        <v>34</v>
      </c>
      <c r="V58" s="10">
        <f>ABS(V44-V51)^2</f>
        <v>2.5068654892455143E-6</v>
      </c>
      <c r="W58" s="10">
        <f t="shared" ref="W58:AB58" si="22">ABS(W44-W51)^2</f>
        <v>1.4225355773546626E-6</v>
      </c>
      <c r="X58" s="10">
        <f t="shared" si="22"/>
        <v>3.928657250635793E-6</v>
      </c>
      <c r="Y58" s="10">
        <f t="shared" si="22"/>
        <v>7.9496955372522942E-8</v>
      </c>
      <c r="Z58" s="10">
        <f t="shared" si="22"/>
        <v>3.4134325645698069E-6</v>
      </c>
      <c r="AA58" s="10">
        <f t="shared" si="22"/>
        <v>6.3842795291976193E-6</v>
      </c>
      <c r="AB58" s="10">
        <f t="shared" si="22"/>
        <v>7.3793950150365607E-6</v>
      </c>
      <c r="AC58" s="10">
        <f>SUM(V58:AB58)</f>
        <v>2.511466238141248E-5</v>
      </c>
      <c r="AD58" s="10"/>
      <c r="AE58" s="22"/>
    </row>
    <row r="59" spans="21:31">
      <c r="U59" s="31" t="s">
        <v>35</v>
      </c>
      <c r="V59" s="10">
        <f>ABS(V45-V52)^2</f>
        <v>1.2846629045061867E-5</v>
      </c>
      <c r="W59" s="10">
        <f t="shared" ref="W59:AB59" si="23">ABS(W45-W52)^2</f>
        <v>4.4555809967954776E-7</v>
      </c>
      <c r="X59" s="10">
        <f t="shared" si="23"/>
        <v>9.7279473850210156E-5</v>
      </c>
      <c r="Y59" s="10">
        <f t="shared" si="23"/>
        <v>1.3240476854296911E-5</v>
      </c>
      <c r="Z59" s="10">
        <f t="shared" si="23"/>
        <v>8.4355408264732122E-5</v>
      </c>
      <c r="AA59" s="10">
        <f t="shared" si="23"/>
        <v>3.2111613605350685E-5</v>
      </c>
      <c r="AB59" s="10">
        <f t="shared" si="23"/>
        <v>1.914258116673788E-5</v>
      </c>
      <c r="AC59" s="10">
        <f t="shared" ref="AC59" si="24">SUM(V59:AB59)</f>
        <v>2.5942174088606915E-4</v>
      </c>
      <c r="AD59" s="10"/>
      <c r="AE59" s="22"/>
    </row>
    <row r="60" spans="21:31">
      <c r="U60" s="21"/>
      <c r="V60" s="10"/>
      <c r="W60" s="10"/>
      <c r="X60" s="10"/>
      <c r="Y60" s="10"/>
      <c r="Z60" s="10"/>
      <c r="AA60" s="10"/>
      <c r="AB60" s="10"/>
      <c r="AC60" s="10"/>
      <c r="AD60" s="10"/>
      <c r="AE60" s="22"/>
    </row>
    <row r="61" spans="21:31">
      <c r="U61" s="21" t="s">
        <v>88</v>
      </c>
      <c r="V61" s="10">
        <v>1.0299199995706644E-2</v>
      </c>
      <c r="W61" s="10" t="s">
        <v>89</v>
      </c>
      <c r="X61" s="10">
        <v>3.7397144196770307</v>
      </c>
      <c r="Y61" s="32" t="s">
        <v>64</v>
      </c>
      <c r="Z61" s="32" t="s">
        <v>99</v>
      </c>
      <c r="AA61" s="32" t="s">
        <v>23</v>
      </c>
      <c r="AB61" s="10"/>
      <c r="AC61" s="10"/>
      <c r="AD61" s="10"/>
      <c r="AE61" s="22"/>
    </row>
    <row r="62" spans="21:31">
      <c r="U62" s="21" t="s">
        <v>88</v>
      </c>
      <c r="V62" s="10">
        <v>1.6826914911876614E-2</v>
      </c>
      <c r="W62" s="10" t="s">
        <v>89</v>
      </c>
      <c r="X62" s="10">
        <v>3.5987452428387874</v>
      </c>
      <c r="Y62" s="32" t="s">
        <v>66</v>
      </c>
      <c r="Z62" s="32" t="s">
        <v>67</v>
      </c>
      <c r="AA62" s="32" t="s">
        <v>22</v>
      </c>
      <c r="AB62" s="10"/>
      <c r="AC62" s="10"/>
      <c r="AD62" s="10"/>
      <c r="AE62" s="22"/>
    </row>
    <row r="63" spans="21:31">
      <c r="U63" s="21" t="s">
        <v>88</v>
      </c>
      <c r="V63" s="10">
        <v>3.0988044895452815E-2</v>
      </c>
      <c r="W63" s="10" t="s">
        <v>89</v>
      </c>
      <c r="X63" s="10">
        <v>3.4783803438365344</v>
      </c>
      <c r="Y63" s="17" t="s">
        <v>26</v>
      </c>
      <c r="Z63" s="17" t="s">
        <v>74</v>
      </c>
      <c r="AA63" s="17" t="s">
        <v>75</v>
      </c>
      <c r="AB63" s="10"/>
      <c r="AC63" s="10"/>
      <c r="AD63" s="10"/>
      <c r="AE63" s="22"/>
    </row>
    <row r="64" spans="21:31">
      <c r="U64" s="21" t="s">
        <v>88</v>
      </c>
      <c r="V64" s="10">
        <v>4.0567958354618995E-2</v>
      </c>
      <c r="W64" s="10" t="s">
        <v>89</v>
      </c>
      <c r="X64" s="10">
        <v>59.867682066967852</v>
      </c>
      <c r="Y64" s="32" t="s">
        <v>26</v>
      </c>
      <c r="Z64" s="32" t="s">
        <v>76</v>
      </c>
      <c r="AA64" s="32" t="s">
        <v>77</v>
      </c>
      <c r="AB64" s="10"/>
      <c r="AC64" s="10"/>
      <c r="AD64" s="10"/>
      <c r="AE64" s="22"/>
    </row>
    <row r="65" spans="21:31">
      <c r="U65" s="21"/>
      <c r="V65" s="10"/>
      <c r="W65" s="10"/>
      <c r="X65" s="10"/>
      <c r="Y65" s="10"/>
      <c r="Z65" s="10"/>
      <c r="AA65" s="10"/>
      <c r="AB65" s="10" t="s">
        <v>95</v>
      </c>
      <c r="AC65" s="10"/>
      <c r="AD65" s="10"/>
      <c r="AE65" s="22"/>
    </row>
    <row r="66" spans="21:31">
      <c r="U66" s="21" t="s">
        <v>90</v>
      </c>
      <c r="V66" s="10">
        <f>V61*X61</f>
        <v>3.8516066735081747E-2</v>
      </c>
      <c r="W66" s="17" t="s">
        <v>68</v>
      </c>
      <c r="X66" s="17" t="s">
        <v>69</v>
      </c>
      <c r="Y66" s="17" t="s">
        <v>22</v>
      </c>
      <c r="Z66" s="10"/>
      <c r="AA66" s="10"/>
      <c r="AB66" s="10">
        <f>V66/MAX($V$66:$V$68)</f>
        <v>0.35733099262079654</v>
      </c>
      <c r="AC66" s="10"/>
      <c r="AD66" s="10"/>
      <c r="AE66" s="22"/>
    </row>
    <row r="67" spans="21:31">
      <c r="U67" s="21" t="s">
        <v>90</v>
      </c>
      <c r="V67" s="10">
        <f>V62*X62</f>
        <v>6.0555779990769019E-2</v>
      </c>
      <c r="W67" s="17" t="s">
        <v>70</v>
      </c>
      <c r="X67" s="17" t="s">
        <v>71</v>
      </c>
      <c r="Y67" s="17" t="s">
        <v>25</v>
      </c>
      <c r="Z67" s="10"/>
      <c r="AA67" s="10"/>
      <c r="AB67" s="10">
        <f t="shared" ref="AB67:AB68" si="25">V67/MAX($V$66:$V$68)</f>
        <v>0.56180339290250059</v>
      </c>
      <c r="AC67" s="10"/>
      <c r="AD67" s="10"/>
      <c r="AE67" s="22"/>
    </row>
    <row r="68" spans="21:31">
      <c r="U68" s="21" t="s">
        <v>90</v>
      </c>
      <c r="V68" s="10">
        <f>V63*X63</f>
        <v>0.10778820625826713</v>
      </c>
      <c r="W68" s="17" t="s">
        <v>26</v>
      </c>
      <c r="X68" s="17" t="s">
        <v>74</v>
      </c>
      <c r="Y68" s="17" t="s">
        <v>75</v>
      </c>
      <c r="Z68" s="10"/>
      <c r="AA68" s="10"/>
      <c r="AB68" s="10">
        <f t="shared" si="25"/>
        <v>1</v>
      </c>
      <c r="AC68" s="10"/>
      <c r="AD68" s="10"/>
      <c r="AE68" s="22"/>
    </row>
    <row r="69" spans="21:31">
      <c r="U69" s="27" t="s">
        <v>90</v>
      </c>
      <c r="V69" s="28">
        <f>V64*X64</f>
        <v>2.4287096328803224</v>
      </c>
      <c r="W69" s="17" t="s">
        <v>26</v>
      </c>
      <c r="X69" s="17" t="s">
        <v>76</v>
      </c>
      <c r="Y69" s="17" t="s">
        <v>77</v>
      </c>
      <c r="Z69" s="28" t="s">
        <v>100</v>
      </c>
      <c r="AA69" s="28"/>
      <c r="AB69" s="28"/>
      <c r="AC69" s="28"/>
      <c r="AD69" s="28"/>
      <c r="AE69" s="30"/>
    </row>
  </sheetData>
  <conditionalFormatting sqref="V29:AB37">
    <cfRule type="containsText" dxfId="0" priority="1" operator="containsText" text="FALSE">
      <formula>NOT(ISERROR(SEARCH("FALSE",V29)))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158A-3A83-484E-91CE-FE6859D82F7C}">
  <dimension ref="A1:Y154"/>
  <sheetViews>
    <sheetView topLeftCell="A6" zoomScale="163" workbookViewId="0">
      <selection activeCell="E10" sqref="E10"/>
    </sheetView>
  </sheetViews>
  <sheetFormatPr baseColWidth="10" defaultColWidth="8.83203125" defaultRowHeight="15"/>
  <cols>
    <col min="1" max="1" width="19.1640625" customWidth="1"/>
    <col min="3" max="3" width="16.1640625" customWidth="1"/>
  </cols>
  <sheetData>
    <row r="1" spans="1:25">
      <c r="A1" t="s">
        <v>20</v>
      </c>
    </row>
    <row r="2" spans="1:25">
      <c r="A2" t="s">
        <v>27</v>
      </c>
      <c r="B2" t="s">
        <v>57</v>
      </c>
      <c r="C2" t="s">
        <v>24</v>
      </c>
    </row>
    <row r="3" spans="1:25">
      <c r="A3" s="13" t="s">
        <v>58</v>
      </c>
      <c r="B3" s="13" t="s">
        <v>21</v>
      </c>
      <c r="C3" s="13" t="s">
        <v>59</v>
      </c>
    </row>
    <row r="4" spans="1:25">
      <c r="A4" s="13" t="s">
        <v>60</v>
      </c>
      <c r="B4" s="13" t="s">
        <v>61</v>
      </c>
      <c r="C4" s="13" t="s">
        <v>22</v>
      </c>
    </row>
    <row r="5" spans="1:25">
      <c r="A5" s="13" t="s">
        <v>62</v>
      </c>
      <c r="B5" s="13" t="s">
        <v>63</v>
      </c>
      <c r="C5" s="13" t="s">
        <v>59</v>
      </c>
    </row>
    <row r="6" spans="1:25">
      <c r="A6" s="13" t="s">
        <v>64</v>
      </c>
      <c r="B6" s="13" t="s">
        <v>65</v>
      </c>
      <c r="C6" s="13" t="s">
        <v>23</v>
      </c>
    </row>
    <row r="7" spans="1:25">
      <c r="A7" s="13" t="s">
        <v>66</v>
      </c>
      <c r="B7" s="13" t="s">
        <v>67</v>
      </c>
      <c r="C7" s="13" t="s">
        <v>22</v>
      </c>
    </row>
    <row r="8" spans="1:25">
      <c r="A8" s="13" t="s">
        <v>68</v>
      </c>
      <c r="B8" s="13" t="s">
        <v>69</v>
      </c>
      <c r="C8" s="13" t="s">
        <v>22</v>
      </c>
    </row>
    <row r="9" spans="1:25">
      <c r="A9" s="13" t="s">
        <v>70</v>
      </c>
      <c r="B9" s="13" t="s">
        <v>71</v>
      </c>
      <c r="C9" s="13" t="s">
        <v>25</v>
      </c>
    </row>
    <row r="10" spans="1:25">
      <c r="A10" t="s">
        <v>72</v>
      </c>
      <c r="B10" t="s">
        <v>73</v>
      </c>
      <c r="C10" t="s">
        <v>24</v>
      </c>
    </row>
    <row r="11" spans="1:25">
      <c r="A11" s="13" t="s">
        <v>26</v>
      </c>
      <c r="B11" s="13" t="s">
        <v>74</v>
      </c>
      <c r="C11" s="13" t="s">
        <v>75</v>
      </c>
    </row>
    <row r="12" spans="1:25">
      <c r="A12" s="13" t="s">
        <v>26</v>
      </c>
      <c r="B12" s="13" t="s">
        <v>76</v>
      </c>
      <c r="C12" s="13" t="s">
        <v>77</v>
      </c>
    </row>
    <row r="13" spans="1:25">
      <c r="A13" t="s">
        <v>36</v>
      </c>
      <c r="B13">
        <v>4.9377800000000001</v>
      </c>
    </row>
    <row r="15" spans="1:25">
      <c r="B15" s="10">
        <v>0.25</v>
      </c>
      <c r="C15" s="10" t="s">
        <v>9</v>
      </c>
      <c r="D15" s="10" t="s">
        <v>10</v>
      </c>
      <c r="E15" s="10"/>
      <c r="F15" s="10"/>
      <c r="G15" s="10">
        <v>0.25</v>
      </c>
      <c r="H15" s="10" t="s">
        <v>9</v>
      </c>
      <c r="I15" s="10" t="s">
        <v>12</v>
      </c>
      <c r="J15" s="10"/>
    </row>
    <row r="16" spans="1:2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79</v>
      </c>
      <c r="M16" t="s">
        <v>10</v>
      </c>
      <c r="N16" t="s">
        <v>12</v>
      </c>
      <c r="O16" t="s">
        <v>78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5">
        <v>1</v>
      </c>
      <c r="C17" s="1" t="s">
        <v>28</v>
      </c>
      <c r="D17" s="1">
        <v>5.73</v>
      </c>
      <c r="E17" s="6">
        <v>4575.9798000000001</v>
      </c>
      <c r="F17" s="12"/>
      <c r="G17" s="5">
        <v>1</v>
      </c>
      <c r="H17" s="1" t="s">
        <v>28</v>
      </c>
      <c r="I17" s="1">
        <v>6.92</v>
      </c>
      <c r="J17" s="6">
        <v>5147.6121999999996</v>
      </c>
      <c r="L17" s="1" t="s">
        <v>28</v>
      </c>
      <c r="M17">
        <f>(E27-E17)</f>
        <v>472.00150000000031</v>
      </c>
      <c r="N17">
        <f>(J27-J17)</f>
        <v>420.60460000000057</v>
      </c>
      <c r="O17">
        <f>(N17-M17)/J27</f>
        <v>-9.2304056839165698E-3</v>
      </c>
      <c r="R17" s="1" t="s">
        <v>28</v>
      </c>
      <c r="S17">
        <f t="shared" ref="S17:S24" si="0">O17</f>
        <v>-9.2304056839165698E-3</v>
      </c>
      <c r="T17">
        <f t="shared" ref="T17:T24" si="1">O37</f>
        <v>-3.7241436703520331E-3</v>
      </c>
      <c r="U17">
        <f>O57</f>
        <v>-4.0530159217452748E-3</v>
      </c>
      <c r="V17">
        <f>O77</f>
        <v>6.8358443647713535E-3</v>
      </c>
      <c r="W17">
        <f>O97</f>
        <v>1.0653221515928332E-2</v>
      </c>
      <c r="X17">
        <f>O117</f>
        <v>1.4172647100045921E-2</v>
      </c>
      <c r="Y17">
        <f>O137</f>
        <v>8.9995933752588589E-3</v>
      </c>
    </row>
    <row r="18" spans="2:25" ht="24">
      <c r="B18" s="5">
        <v>2</v>
      </c>
      <c r="C18" s="1" t="s">
        <v>29</v>
      </c>
      <c r="D18" s="1">
        <v>0.85</v>
      </c>
      <c r="E18" s="6">
        <v>681.54259999999999</v>
      </c>
      <c r="F18" s="12"/>
      <c r="G18" s="5">
        <v>2</v>
      </c>
      <c r="H18" s="1" t="s">
        <v>29</v>
      </c>
      <c r="I18" s="1">
        <v>0.87</v>
      </c>
      <c r="J18" s="6">
        <v>646.59559999999999</v>
      </c>
      <c r="L18" s="1" t="s">
        <v>29</v>
      </c>
      <c r="M18">
        <f t="shared" ref="M18:M24" si="2">(E28-E18)</f>
        <v>145.346</v>
      </c>
      <c r="N18">
        <f t="shared" ref="N18:N24" si="3">(J28-J18)</f>
        <v>112.85490000000004</v>
      </c>
      <c r="O18">
        <f t="shared" ref="O18:O24" si="4">(N18-M18)/J28</f>
        <v>-4.2782380155125262E-2</v>
      </c>
      <c r="R18" s="1" t="s">
        <v>29</v>
      </c>
      <c r="S18">
        <f t="shared" si="0"/>
        <v>-4.2782380155125262E-2</v>
      </c>
      <c r="T18">
        <f t="shared" si="1"/>
        <v>-2.2269736619636139E-2</v>
      </c>
      <c r="U18">
        <f t="shared" ref="U18:U24" si="5">O58</f>
        <v>-3.3824824969815641E-2</v>
      </c>
      <c r="V18">
        <f t="shared" ref="V18:V24" si="6">O78</f>
        <v>-9.5029604924849586E-3</v>
      </c>
      <c r="W18">
        <f t="shared" ref="W18:W24" si="7">O98</f>
        <v>-4.6847192289354873E-3</v>
      </c>
      <c r="X18">
        <f t="shared" ref="X18:X24" si="8">O118</f>
        <v>-2.2958888390021367E-3</v>
      </c>
      <c r="Y18">
        <f t="shared" ref="Y18:Y24" si="9">O138</f>
        <v>-3.402026078686135E-2</v>
      </c>
    </row>
    <row r="19" spans="2:25" ht="24">
      <c r="B19" s="5">
        <v>3</v>
      </c>
      <c r="C19" s="1" t="s">
        <v>30</v>
      </c>
      <c r="D19" s="1">
        <v>3.29</v>
      </c>
      <c r="E19" s="6">
        <v>2627.2955000000002</v>
      </c>
      <c r="F19" s="12"/>
      <c r="G19" s="5">
        <v>3</v>
      </c>
      <c r="H19" s="1" t="s">
        <v>30</v>
      </c>
      <c r="I19" s="1">
        <v>3.96</v>
      </c>
      <c r="J19" s="6">
        <v>2947.3045999999999</v>
      </c>
      <c r="L19" s="1" t="s">
        <v>30</v>
      </c>
      <c r="M19">
        <f t="shared" si="2"/>
        <v>401.69639999999981</v>
      </c>
      <c r="N19">
        <f t="shared" si="3"/>
        <v>422.82920000000013</v>
      </c>
      <c r="O19">
        <f t="shared" si="4"/>
        <v>6.2706115703775071E-3</v>
      </c>
      <c r="R19" s="1" t="s">
        <v>30</v>
      </c>
      <c r="S19">
        <f t="shared" si="0"/>
        <v>6.2706115703775071E-3</v>
      </c>
      <c r="T19">
        <f t="shared" si="1"/>
        <v>2.7113600547552092E-2</v>
      </c>
      <c r="U19">
        <f t="shared" si="5"/>
        <v>2.6915247019323813E-2</v>
      </c>
      <c r="V19">
        <f t="shared" si="6"/>
        <v>3.2363943655246384E-2</v>
      </c>
      <c r="W19">
        <f t="shared" si="7"/>
        <v>4.1938531176054727E-2</v>
      </c>
      <c r="X19">
        <f t="shared" si="8"/>
        <v>4.3406771333876534E-2</v>
      </c>
      <c r="Y19">
        <f t="shared" si="9"/>
        <v>3.6194415103756393E-2</v>
      </c>
    </row>
    <row r="20" spans="2:25" ht="24">
      <c r="B20" s="5">
        <v>4</v>
      </c>
      <c r="C20" s="1" t="s">
        <v>31</v>
      </c>
      <c r="D20" s="1">
        <v>11.73</v>
      </c>
      <c r="E20" s="6">
        <v>9372.2533999999996</v>
      </c>
      <c r="F20" s="12"/>
      <c r="G20" s="5">
        <v>4</v>
      </c>
      <c r="H20" s="1" t="s">
        <v>31</v>
      </c>
      <c r="I20" s="1">
        <v>14.25</v>
      </c>
      <c r="J20" s="6">
        <v>10598.8058</v>
      </c>
      <c r="L20" s="1" t="s">
        <v>31</v>
      </c>
      <c r="M20">
        <f t="shared" si="2"/>
        <v>743.47459999999955</v>
      </c>
      <c r="N20">
        <f t="shared" si="3"/>
        <v>855.45260000000053</v>
      </c>
      <c r="O20">
        <f t="shared" si="4"/>
        <v>9.7761021350802578E-3</v>
      </c>
      <c r="R20" s="1" t="s">
        <v>31</v>
      </c>
      <c r="S20">
        <f t="shared" si="0"/>
        <v>9.7761021350802578E-3</v>
      </c>
      <c r="T20">
        <f t="shared" si="1"/>
        <v>1.7126268989932428E-2</v>
      </c>
      <c r="U20">
        <f t="shared" si="5"/>
        <v>2.1569598915538064E-2</v>
      </c>
      <c r="V20">
        <f t="shared" si="6"/>
        <v>2.6401632002732999E-2</v>
      </c>
      <c r="W20">
        <f t="shared" si="7"/>
        <v>3.1154778612947201E-2</v>
      </c>
      <c r="X20">
        <f t="shared" si="8"/>
        <v>3.0074849495479328E-2</v>
      </c>
      <c r="Y20">
        <f t="shared" si="9"/>
        <v>3.2629824503214777E-2</v>
      </c>
    </row>
    <row r="21" spans="2:25" ht="24">
      <c r="B21" s="5">
        <v>5</v>
      </c>
      <c r="C21" s="1" t="s">
        <v>32</v>
      </c>
      <c r="D21" s="1">
        <v>9.1</v>
      </c>
      <c r="E21" s="6">
        <v>7268.6027999999997</v>
      </c>
      <c r="F21" s="12"/>
      <c r="G21" s="5">
        <v>5</v>
      </c>
      <c r="H21" s="1" t="s">
        <v>32</v>
      </c>
      <c r="I21" s="1">
        <v>11.05</v>
      </c>
      <c r="J21" s="6">
        <v>8223.1021999999994</v>
      </c>
      <c r="L21" s="1" t="s">
        <v>32</v>
      </c>
      <c r="M21">
        <f t="shared" si="2"/>
        <v>648.6230000000005</v>
      </c>
      <c r="N21">
        <f t="shared" si="3"/>
        <v>710.5588000000007</v>
      </c>
      <c r="O21">
        <f t="shared" si="4"/>
        <v>6.932857649288483E-3</v>
      </c>
      <c r="R21" s="1" t="s">
        <v>32</v>
      </c>
      <c r="S21">
        <f t="shared" si="0"/>
        <v>6.932857649288483E-3</v>
      </c>
      <c r="T21">
        <f t="shared" si="1"/>
        <v>1.4902284715026935E-2</v>
      </c>
      <c r="U21">
        <f t="shared" si="5"/>
        <v>1.7988808693000274E-2</v>
      </c>
      <c r="V21">
        <f t="shared" si="6"/>
        <v>2.2224410207235454E-2</v>
      </c>
      <c r="W21">
        <f t="shared" si="7"/>
        <v>2.6479031878426863E-2</v>
      </c>
      <c r="X21">
        <f t="shared" si="8"/>
        <v>2.6700438784862633E-2</v>
      </c>
      <c r="Y21">
        <f t="shared" si="9"/>
        <v>3.067897181100137E-2</v>
      </c>
    </row>
    <row r="22" spans="2:25" ht="24">
      <c r="B22" s="5">
        <v>6</v>
      </c>
      <c r="C22" s="1" t="s">
        <v>33</v>
      </c>
      <c r="D22" s="1">
        <v>6.3</v>
      </c>
      <c r="E22" s="6">
        <v>5032.9210000000003</v>
      </c>
      <c r="F22" s="12"/>
      <c r="G22" s="5">
        <v>6</v>
      </c>
      <c r="H22" s="1" t="s">
        <v>33</v>
      </c>
      <c r="I22" s="1">
        <v>7.83</v>
      </c>
      <c r="J22" s="6">
        <v>5826.7344000000003</v>
      </c>
      <c r="L22" s="1" t="s">
        <v>33</v>
      </c>
      <c r="M22">
        <f t="shared" si="2"/>
        <v>564.41579999999976</v>
      </c>
      <c r="N22">
        <f t="shared" si="3"/>
        <v>640.21540000000005</v>
      </c>
      <c r="O22">
        <f t="shared" si="4"/>
        <v>1.1721074439142899E-2</v>
      </c>
      <c r="R22" s="1" t="s">
        <v>33</v>
      </c>
      <c r="S22">
        <f t="shared" si="0"/>
        <v>1.1721074439142899E-2</v>
      </c>
      <c r="T22">
        <f t="shared" si="1"/>
        <v>1.9828344759657158E-2</v>
      </c>
      <c r="U22">
        <f t="shared" si="5"/>
        <v>2.6679752521807334E-2</v>
      </c>
      <c r="V22">
        <f t="shared" si="6"/>
        <v>3.1609885998079519E-2</v>
      </c>
      <c r="W22">
        <f t="shared" si="7"/>
        <v>3.6600859143498705E-2</v>
      </c>
      <c r="X22">
        <f t="shared" si="8"/>
        <v>3.8107633766493933E-2</v>
      </c>
      <c r="Y22">
        <f t="shared" si="9"/>
        <v>4.4068214884387412E-2</v>
      </c>
    </row>
    <row r="23" spans="2:25" ht="24">
      <c r="B23" s="5">
        <v>7</v>
      </c>
      <c r="C23" s="1" t="s">
        <v>34</v>
      </c>
      <c r="D23" s="1">
        <v>10.95</v>
      </c>
      <c r="E23" s="6">
        <v>8746.5098999999991</v>
      </c>
      <c r="F23" s="12"/>
      <c r="G23" s="5">
        <v>7</v>
      </c>
      <c r="H23" s="1" t="s">
        <v>34</v>
      </c>
      <c r="I23" s="1">
        <v>14.15</v>
      </c>
      <c r="J23" s="6">
        <v>10523.1981</v>
      </c>
      <c r="L23" s="1" t="s">
        <v>34</v>
      </c>
      <c r="M23">
        <f t="shared" si="2"/>
        <v>1619.9315000000006</v>
      </c>
      <c r="N23">
        <f t="shared" si="3"/>
        <v>1919.1117000000013</v>
      </c>
      <c r="O23">
        <f t="shared" si="4"/>
        <v>2.4045390671754586E-2</v>
      </c>
      <c r="R23" s="1" t="s">
        <v>34</v>
      </c>
      <c r="S23">
        <f t="shared" si="0"/>
        <v>2.4045390671754586E-2</v>
      </c>
      <c r="T23">
        <f t="shared" si="1"/>
        <v>3.3807180937572866E-2</v>
      </c>
      <c r="U23">
        <f t="shared" si="5"/>
        <v>4.3586437108103844E-2</v>
      </c>
      <c r="V23">
        <f t="shared" si="6"/>
        <v>4.7514099311419158E-2</v>
      </c>
      <c r="W23">
        <f t="shared" si="7"/>
        <v>5.2975269159701154E-2</v>
      </c>
      <c r="X23">
        <f t="shared" si="8"/>
        <v>5.4209760070263846E-2</v>
      </c>
      <c r="Y23">
        <f t="shared" si="9"/>
        <v>6.1406007963052942E-2</v>
      </c>
    </row>
    <row r="24" spans="2:25" ht="24">
      <c r="B24" s="7">
        <v>8</v>
      </c>
      <c r="C24" s="8" t="s">
        <v>35</v>
      </c>
      <c r="D24" s="8">
        <v>3.07</v>
      </c>
      <c r="E24" s="9">
        <v>2450.4803000000002</v>
      </c>
      <c r="F24" s="12"/>
      <c r="G24" s="7">
        <v>8</v>
      </c>
      <c r="H24" s="8" t="s">
        <v>35</v>
      </c>
      <c r="I24" s="8">
        <v>3.96</v>
      </c>
      <c r="J24" s="9">
        <v>2948.7275</v>
      </c>
      <c r="L24" s="8" t="s">
        <v>35</v>
      </c>
      <c r="M24">
        <f t="shared" si="2"/>
        <v>512.62039999999979</v>
      </c>
      <c r="N24">
        <f t="shared" si="3"/>
        <v>648.26929999999993</v>
      </c>
      <c r="O24">
        <f t="shared" si="4"/>
        <v>3.7711709946475387E-2</v>
      </c>
      <c r="R24" s="8" t="s">
        <v>35</v>
      </c>
      <c r="S24">
        <f t="shared" si="0"/>
        <v>3.7711709946475387E-2</v>
      </c>
      <c r="T24">
        <f t="shared" si="1"/>
        <v>4.2925289834747214E-2</v>
      </c>
      <c r="U24">
        <f t="shared" si="5"/>
        <v>5.8982232502082739E-2</v>
      </c>
      <c r="V24">
        <f t="shared" si="6"/>
        <v>6.2173022903821845E-2</v>
      </c>
      <c r="W24">
        <f t="shared" si="7"/>
        <v>6.7046145412991115E-2</v>
      </c>
      <c r="X24">
        <f t="shared" si="8"/>
        <v>6.2125708620459782E-2</v>
      </c>
      <c r="Y24">
        <f t="shared" si="9"/>
        <v>8.3612105191888178E-2</v>
      </c>
    </row>
    <row r="25" spans="2:25">
      <c r="B25" s="10">
        <v>0.25</v>
      </c>
      <c r="C25" s="10" t="s">
        <v>11</v>
      </c>
      <c r="D25" s="10" t="s">
        <v>10</v>
      </c>
      <c r="E25" s="10"/>
      <c r="F25" s="10"/>
      <c r="G25" s="10">
        <v>0.25</v>
      </c>
      <c r="H25" s="10" t="s">
        <v>11</v>
      </c>
      <c r="I25" s="10" t="s">
        <v>12</v>
      </c>
      <c r="J25" s="10"/>
    </row>
    <row r="26" spans="2:25">
      <c r="B26" s="2"/>
      <c r="C26" s="3" t="s">
        <v>0</v>
      </c>
      <c r="D26" s="3" t="s">
        <v>1</v>
      </c>
      <c r="E26" s="4" t="s">
        <v>2</v>
      </c>
      <c r="F26" s="10"/>
      <c r="G26" s="2"/>
      <c r="H26" s="3" t="s">
        <v>0</v>
      </c>
      <c r="I26" s="3" t="s">
        <v>1</v>
      </c>
      <c r="J26" s="4" t="s">
        <v>2</v>
      </c>
    </row>
    <row r="27" spans="2:25" ht="24">
      <c r="B27" s="5">
        <v>1</v>
      </c>
      <c r="C27" s="1" t="s">
        <v>28</v>
      </c>
      <c r="D27" s="1">
        <v>5.17</v>
      </c>
      <c r="E27" s="6">
        <v>5047.9813000000004</v>
      </c>
      <c r="F27" s="10"/>
      <c r="G27" s="5">
        <v>1</v>
      </c>
      <c r="H27" s="1" t="s">
        <v>28</v>
      </c>
      <c r="I27" s="1">
        <v>6.25</v>
      </c>
      <c r="J27" s="6">
        <v>5568.2168000000001</v>
      </c>
    </row>
    <row r="28" spans="2:25" ht="24">
      <c r="B28" s="5">
        <v>2</v>
      </c>
      <c r="C28" s="1" t="s">
        <v>29</v>
      </c>
      <c r="D28" s="1">
        <v>0.85</v>
      </c>
      <c r="E28" s="6">
        <v>826.8886</v>
      </c>
      <c r="F28" s="10"/>
      <c r="G28" s="5">
        <v>2</v>
      </c>
      <c r="H28" s="1" t="s">
        <v>29</v>
      </c>
      <c r="I28" s="1">
        <v>0.85</v>
      </c>
      <c r="J28" s="6">
        <v>759.45050000000003</v>
      </c>
    </row>
    <row r="29" spans="2:25" ht="24">
      <c r="B29" s="5">
        <v>3</v>
      </c>
      <c r="C29" s="1" t="s">
        <v>30</v>
      </c>
      <c r="D29" s="1">
        <v>3.1</v>
      </c>
      <c r="E29" s="6">
        <v>3028.9919</v>
      </c>
      <c r="F29" s="10"/>
      <c r="G29" s="5">
        <v>3</v>
      </c>
      <c r="H29" s="1" t="s">
        <v>30</v>
      </c>
      <c r="I29" s="1">
        <v>3.78</v>
      </c>
      <c r="J29" s="6">
        <v>3370.1338000000001</v>
      </c>
    </row>
    <row r="30" spans="2:25" ht="24">
      <c r="B30" s="5">
        <v>4</v>
      </c>
      <c r="C30" s="1" t="s">
        <v>31</v>
      </c>
      <c r="D30" s="1">
        <v>10.37</v>
      </c>
      <c r="E30" s="6">
        <v>10115.727999999999</v>
      </c>
      <c r="F30" s="10"/>
      <c r="G30" s="5">
        <v>4</v>
      </c>
      <c r="H30" s="1" t="s">
        <v>31</v>
      </c>
      <c r="I30" s="1">
        <v>12.85</v>
      </c>
      <c r="J30" s="6">
        <v>11454.258400000001</v>
      </c>
    </row>
    <row r="31" spans="2:25" ht="24">
      <c r="B31" s="5">
        <v>5</v>
      </c>
      <c r="C31" s="1" t="s">
        <v>32</v>
      </c>
      <c r="D31" s="1">
        <v>8.11</v>
      </c>
      <c r="E31" s="6">
        <v>7917.2258000000002</v>
      </c>
      <c r="F31" s="10"/>
      <c r="G31" s="5">
        <v>5</v>
      </c>
      <c r="H31" s="1" t="s">
        <v>32</v>
      </c>
      <c r="I31" s="1">
        <v>10.02</v>
      </c>
      <c r="J31" s="6">
        <v>8933.6610000000001</v>
      </c>
    </row>
    <row r="32" spans="2:25" ht="24">
      <c r="B32" s="5">
        <v>6</v>
      </c>
      <c r="C32" s="1" t="s">
        <v>33</v>
      </c>
      <c r="D32" s="1">
        <v>5.74</v>
      </c>
      <c r="E32" s="6">
        <v>5597.3368</v>
      </c>
      <c r="F32" s="10"/>
      <c r="G32" s="5">
        <v>6</v>
      </c>
      <c r="H32" s="1" t="s">
        <v>33</v>
      </c>
      <c r="I32" s="1">
        <v>7.25</v>
      </c>
      <c r="J32" s="6">
        <v>6466.9498000000003</v>
      </c>
    </row>
    <row r="33" spans="2:15" ht="24">
      <c r="B33" s="5">
        <v>7</v>
      </c>
      <c r="C33" s="1" t="s">
        <v>34</v>
      </c>
      <c r="D33" s="1">
        <v>10.62</v>
      </c>
      <c r="E33" s="6">
        <v>10366.4414</v>
      </c>
      <c r="F33" s="10"/>
      <c r="G33" s="5">
        <v>7</v>
      </c>
      <c r="H33" s="1" t="s">
        <v>34</v>
      </c>
      <c r="I33" s="1">
        <v>13.96</v>
      </c>
      <c r="J33" s="6">
        <v>12442.309800000001</v>
      </c>
    </row>
    <row r="34" spans="2:15" ht="24">
      <c r="B34" s="7">
        <v>8</v>
      </c>
      <c r="C34" s="8" t="s">
        <v>35</v>
      </c>
      <c r="D34" s="8">
        <v>3.04</v>
      </c>
      <c r="E34" s="9">
        <v>2963.1007</v>
      </c>
      <c r="F34" s="10"/>
      <c r="G34" s="7">
        <v>8</v>
      </c>
      <c r="H34" s="8" t="s">
        <v>35</v>
      </c>
      <c r="I34" s="8">
        <v>4.04</v>
      </c>
      <c r="J34" s="9">
        <v>3596.9967999999999</v>
      </c>
    </row>
    <row r="35" spans="2:15">
      <c r="B35" s="10">
        <v>0.5</v>
      </c>
      <c r="C35" s="10" t="s">
        <v>9</v>
      </c>
      <c r="D35" s="10" t="s">
        <v>10</v>
      </c>
      <c r="E35" s="10"/>
      <c r="F35" s="10"/>
      <c r="G35" s="10">
        <v>0.5</v>
      </c>
      <c r="H35" s="10" t="s">
        <v>9</v>
      </c>
      <c r="I35" s="10" t="s">
        <v>12</v>
      </c>
      <c r="J35" s="10"/>
    </row>
    <row r="36" spans="2:15">
      <c r="B36" s="2"/>
      <c r="C36" s="3" t="s">
        <v>0</v>
      </c>
      <c r="D36" s="3" t="s">
        <v>1</v>
      </c>
      <c r="E36" s="4" t="s">
        <v>2</v>
      </c>
      <c r="F36" s="10"/>
      <c r="G36" s="2"/>
      <c r="H36" s="3" t="s">
        <v>0</v>
      </c>
      <c r="I36" s="3" t="s">
        <v>1</v>
      </c>
      <c r="J36" s="4" t="s">
        <v>2</v>
      </c>
      <c r="L36" s="14" t="s">
        <v>79</v>
      </c>
      <c r="M36" t="s">
        <v>10</v>
      </c>
      <c r="N36" t="s">
        <v>12</v>
      </c>
      <c r="O36" t="s">
        <v>78</v>
      </c>
    </row>
    <row r="37" spans="2:15" ht="24">
      <c r="B37" s="5">
        <v>1</v>
      </c>
      <c r="C37" s="1" t="s">
        <v>28</v>
      </c>
      <c r="D37" s="1">
        <v>7.16</v>
      </c>
      <c r="E37" s="6">
        <v>4340.2844999999998</v>
      </c>
      <c r="F37" s="10"/>
      <c r="G37" s="5">
        <v>1</v>
      </c>
      <c r="H37" s="1" t="s">
        <v>28</v>
      </c>
      <c r="I37" s="1">
        <v>7.23</v>
      </c>
      <c r="J37" s="6">
        <v>4907.6270000000004</v>
      </c>
      <c r="L37" s="1" t="s">
        <v>28</v>
      </c>
      <c r="M37">
        <f>(E47-E37)</f>
        <v>782.78960000000006</v>
      </c>
      <c r="N37">
        <f>(J47-J37)</f>
        <v>761.67629999999917</v>
      </c>
      <c r="O37">
        <f>(N37-M37)/J47</f>
        <v>-3.7241436703520331E-3</v>
      </c>
    </row>
    <row r="38" spans="2:15" ht="24">
      <c r="B38" s="5">
        <v>2</v>
      </c>
      <c r="C38" s="1" t="s">
        <v>29</v>
      </c>
      <c r="D38" s="1">
        <v>1.01</v>
      </c>
      <c r="E38" s="6">
        <v>612.3451</v>
      </c>
      <c r="F38" s="10"/>
      <c r="G38" s="5">
        <v>2</v>
      </c>
      <c r="H38" s="1" t="s">
        <v>29</v>
      </c>
      <c r="I38" s="1">
        <v>0.85</v>
      </c>
      <c r="J38" s="6">
        <v>573.47199999999998</v>
      </c>
      <c r="L38" s="1" t="s">
        <v>29</v>
      </c>
      <c r="M38">
        <f t="shared" ref="M38:M44" si="10">(E48-E38)</f>
        <v>227.649</v>
      </c>
      <c r="N38">
        <f t="shared" ref="N38:N44" si="11">(J48-J38)</f>
        <v>210.19690000000003</v>
      </c>
      <c r="O38">
        <f t="shared" ref="O38:O44" si="12">(N38-M38)/J48</f>
        <v>-2.2269736619636139E-2</v>
      </c>
    </row>
    <row r="39" spans="2:15" ht="24">
      <c r="B39" s="5">
        <v>3</v>
      </c>
      <c r="C39" s="1" t="s">
        <v>30</v>
      </c>
      <c r="D39" s="1">
        <v>3.97</v>
      </c>
      <c r="E39" s="6">
        <v>2408.8672999999999</v>
      </c>
      <c r="F39" s="10"/>
      <c r="G39" s="5">
        <v>3</v>
      </c>
      <c r="H39" s="1" t="s">
        <v>30</v>
      </c>
      <c r="I39" s="1">
        <v>3.95</v>
      </c>
      <c r="J39" s="6">
        <v>2682.1185</v>
      </c>
      <c r="L39" s="1" t="s">
        <v>30</v>
      </c>
      <c r="M39">
        <f t="shared" si="10"/>
        <v>703.73680000000013</v>
      </c>
      <c r="N39">
        <f t="shared" si="11"/>
        <v>798.09799999999996</v>
      </c>
      <c r="O39">
        <f t="shared" si="12"/>
        <v>2.7113600547552092E-2</v>
      </c>
    </row>
    <row r="40" spans="2:15" ht="24">
      <c r="B40" s="5">
        <v>4</v>
      </c>
      <c r="C40" s="1" t="s">
        <v>31</v>
      </c>
      <c r="D40" s="1">
        <v>14.76</v>
      </c>
      <c r="E40" s="6">
        <v>8947.2633000000005</v>
      </c>
      <c r="F40" s="10"/>
      <c r="G40" s="5">
        <v>4</v>
      </c>
      <c r="H40" s="1" t="s">
        <v>31</v>
      </c>
      <c r="I40" s="1">
        <v>14.93</v>
      </c>
      <c r="J40" s="6">
        <v>10127.3706</v>
      </c>
      <c r="L40" s="1" t="s">
        <v>31</v>
      </c>
      <c r="M40">
        <f t="shared" si="10"/>
        <v>1355.3423000000003</v>
      </c>
      <c r="N40">
        <f t="shared" si="11"/>
        <v>1555.4249999999993</v>
      </c>
      <c r="O40">
        <f t="shared" si="12"/>
        <v>1.7126268989932428E-2</v>
      </c>
    </row>
    <row r="41" spans="2:15" ht="24">
      <c r="B41" s="5">
        <v>5</v>
      </c>
      <c r="C41" s="1" t="s">
        <v>32</v>
      </c>
      <c r="D41" s="1">
        <v>11.53</v>
      </c>
      <c r="E41" s="6">
        <v>6987.5582999999997</v>
      </c>
      <c r="F41" s="10"/>
      <c r="G41" s="5">
        <v>5</v>
      </c>
      <c r="H41" s="1" t="s">
        <v>32</v>
      </c>
      <c r="I41" s="1">
        <v>11.68</v>
      </c>
      <c r="J41" s="6">
        <v>7926.8068999999996</v>
      </c>
      <c r="L41" s="1" t="s">
        <v>32</v>
      </c>
      <c r="M41">
        <f t="shared" si="10"/>
        <v>1148.9546</v>
      </c>
      <c r="N41">
        <f t="shared" si="11"/>
        <v>1286.2502000000004</v>
      </c>
      <c r="O41">
        <f t="shared" si="12"/>
        <v>1.4902284715026935E-2</v>
      </c>
    </row>
    <row r="42" spans="2:15" ht="24">
      <c r="B42" s="5">
        <v>6</v>
      </c>
      <c r="C42" s="1" t="s">
        <v>33</v>
      </c>
      <c r="D42" s="1">
        <v>7.9</v>
      </c>
      <c r="E42" s="6">
        <v>4791.4517999999998</v>
      </c>
      <c r="F42" s="10"/>
      <c r="G42" s="5">
        <v>6</v>
      </c>
      <c r="H42" s="1" t="s">
        <v>33</v>
      </c>
      <c r="I42" s="1">
        <v>8.2100000000000009</v>
      </c>
      <c r="J42" s="6">
        <v>5572.7879000000003</v>
      </c>
      <c r="L42" s="1" t="s">
        <v>33</v>
      </c>
      <c r="M42">
        <f t="shared" si="10"/>
        <v>986.59580000000005</v>
      </c>
      <c r="N42">
        <f t="shared" si="11"/>
        <v>1119.2885999999999</v>
      </c>
      <c r="O42">
        <f t="shared" si="12"/>
        <v>1.9828344759657158E-2</v>
      </c>
    </row>
    <row r="43" spans="2:15" ht="24">
      <c r="B43" s="5">
        <v>7</v>
      </c>
      <c r="C43" s="1" t="s">
        <v>34</v>
      </c>
      <c r="D43" s="1">
        <v>13.04</v>
      </c>
      <c r="E43" s="6">
        <v>7905.9618</v>
      </c>
      <c r="F43" s="10"/>
      <c r="G43" s="5">
        <v>7</v>
      </c>
      <c r="H43" s="1" t="s">
        <v>34</v>
      </c>
      <c r="I43" s="1">
        <v>14.18</v>
      </c>
      <c r="J43" s="6">
        <v>9618.6831000000002</v>
      </c>
      <c r="L43" s="1" t="s">
        <v>34</v>
      </c>
      <c r="M43">
        <f t="shared" si="10"/>
        <v>2696.5840999999991</v>
      </c>
      <c r="N43">
        <f t="shared" si="11"/>
        <v>3127.4964999999993</v>
      </c>
      <c r="O43">
        <f t="shared" si="12"/>
        <v>3.3807180937572866E-2</v>
      </c>
    </row>
    <row r="44" spans="2:15" ht="24">
      <c r="B44" s="7">
        <v>8</v>
      </c>
      <c r="C44" s="8" t="s">
        <v>35</v>
      </c>
      <c r="D44" s="8">
        <v>3.62</v>
      </c>
      <c r="E44" s="9">
        <v>2192.5920999999998</v>
      </c>
      <c r="F44" s="10"/>
      <c r="G44" s="7">
        <v>8</v>
      </c>
      <c r="H44" s="8" t="s">
        <v>35</v>
      </c>
      <c r="I44" s="8">
        <v>3.97</v>
      </c>
      <c r="J44" s="9">
        <v>2690.7458999999999</v>
      </c>
      <c r="L44" s="8" t="s">
        <v>35</v>
      </c>
      <c r="M44">
        <f t="shared" si="10"/>
        <v>859.28500000000031</v>
      </c>
      <c r="N44">
        <f t="shared" si="11"/>
        <v>1018.5057000000002</v>
      </c>
      <c r="O44">
        <f t="shared" si="12"/>
        <v>4.2925289834747214E-2</v>
      </c>
    </row>
    <row r="45" spans="2:15">
      <c r="B45" s="10">
        <v>0.5</v>
      </c>
      <c r="C45" s="10" t="s">
        <v>11</v>
      </c>
      <c r="D45" s="10" t="s">
        <v>10</v>
      </c>
      <c r="E45" s="10"/>
      <c r="F45" s="10"/>
      <c r="G45" s="10">
        <v>0.5</v>
      </c>
      <c r="H45" s="10" t="s">
        <v>11</v>
      </c>
      <c r="I45" s="10" t="s">
        <v>12</v>
      </c>
      <c r="J45" s="10"/>
    </row>
    <row r="46" spans="2:15">
      <c r="B46" s="2"/>
      <c r="C46" s="3" t="s">
        <v>0</v>
      </c>
      <c r="D46" s="3" t="s">
        <v>1</v>
      </c>
      <c r="E46" s="4" t="s">
        <v>2</v>
      </c>
      <c r="F46" s="10"/>
      <c r="G46" s="2"/>
      <c r="H46" s="3" t="s">
        <v>0</v>
      </c>
      <c r="I46" s="3" t="s">
        <v>1</v>
      </c>
      <c r="J46" s="4" t="s">
        <v>2</v>
      </c>
    </row>
    <row r="47" spans="2:15" ht="24">
      <c r="B47" s="5">
        <v>1</v>
      </c>
      <c r="C47" s="1" t="s">
        <v>28</v>
      </c>
      <c r="D47" s="1">
        <v>5.0199999999999996</v>
      </c>
      <c r="E47" s="6">
        <v>5123.0740999999998</v>
      </c>
      <c r="F47" s="10"/>
      <c r="G47" s="5">
        <v>1</v>
      </c>
      <c r="H47" s="1" t="s">
        <v>28</v>
      </c>
      <c r="I47" s="1">
        <v>6.2</v>
      </c>
      <c r="J47" s="6">
        <v>5669.3032999999996</v>
      </c>
    </row>
    <row r="48" spans="2:15" ht="24">
      <c r="B48" s="5">
        <v>2</v>
      </c>
      <c r="C48" s="1" t="s">
        <v>29</v>
      </c>
      <c r="D48" s="1">
        <v>0.82</v>
      </c>
      <c r="E48" s="6">
        <v>839.9941</v>
      </c>
      <c r="F48" s="10"/>
      <c r="G48" s="5">
        <v>2</v>
      </c>
      <c r="H48" s="1" t="s">
        <v>29</v>
      </c>
      <c r="I48" s="1">
        <v>0.86</v>
      </c>
      <c r="J48" s="6">
        <v>783.66890000000001</v>
      </c>
    </row>
    <row r="49" spans="2:15" ht="24">
      <c r="B49" s="5">
        <v>3</v>
      </c>
      <c r="C49" s="1" t="s">
        <v>30</v>
      </c>
      <c r="D49" s="1">
        <v>3.05</v>
      </c>
      <c r="E49" s="6">
        <v>3112.6041</v>
      </c>
      <c r="F49" s="10"/>
      <c r="G49" s="5">
        <v>3</v>
      </c>
      <c r="H49" s="1" t="s">
        <v>30</v>
      </c>
      <c r="I49" s="1">
        <v>3.8</v>
      </c>
      <c r="J49" s="6">
        <v>3480.2165</v>
      </c>
    </row>
    <row r="50" spans="2:15" ht="24">
      <c r="B50" s="5">
        <v>4</v>
      </c>
      <c r="C50" s="1" t="s">
        <v>31</v>
      </c>
      <c r="D50" s="1">
        <v>10.09</v>
      </c>
      <c r="E50" s="6">
        <v>10302.605600000001</v>
      </c>
      <c r="F50" s="10"/>
      <c r="G50" s="5">
        <v>4</v>
      </c>
      <c r="H50" s="1" t="s">
        <v>31</v>
      </c>
      <c r="I50" s="1">
        <v>12.77</v>
      </c>
      <c r="J50" s="6">
        <v>11682.795599999999</v>
      </c>
    </row>
    <row r="51" spans="2:15" ht="24">
      <c r="B51" s="5">
        <v>5</v>
      </c>
      <c r="C51" s="1" t="s">
        <v>32</v>
      </c>
      <c r="D51" s="1">
        <v>7.97</v>
      </c>
      <c r="E51" s="6">
        <v>8136.5128999999997</v>
      </c>
      <c r="F51" s="10"/>
      <c r="G51" s="5">
        <v>5</v>
      </c>
      <c r="H51" s="1" t="s">
        <v>32</v>
      </c>
      <c r="I51" s="1">
        <v>10.07</v>
      </c>
      <c r="J51" s="6">
        <v>9213.0571</v>
      </c>
    </row>
    <row r="52" spans="2:15" ht="24">
      <c r="B52" s="5">
        <v>6</v>
      </c>
      <c r="C52" s="1" t="s">
        <v>33</v>
      </c>
      <c r="D52" s="1">
        <v>5.66</v>
      </c>
      <c r="E52" s="6">
        <v>5778.0475999999999</v>
      </c>
      <c r="F52" s="10"/>
      <c r="G52" s="5">
        <v>6</v>
      </c>
      <c r="H52" s="1" t="s">
        <v>33</v>
      </c>
      <c r="I52" s="1">
        <v>7.31</v>
      </c>
      <c r="J52" s="6">
        <v>6692.0765000000001</v>
      </c>
    </row>
    <row r="53" spans="2:15" ht="24">
      <c r="B53" s="5">
        <v>7</v>
      </c>
      <c r="C53" s="1" t="s">
        <v>34</v>
      </c>
      <c r="D53" s="1">
        <v>10.39</v>
      </c>
      <c r="E53" s="6">
        <v>10602.545899999999</v>
      </c>
      <c r="F53" s="10"/>
      <c r="G53" s="5">
        <v>7</v>
      </c>
      <c r="H53" s="1" t="s">
        <v>34</v>
      </c>
      <c r="I53" s="1">
        <v>13.93</v>
      </c>
      <c r="J53" s="6">
        <v>12746.179599999999</v>
      </c>
    </row>
    <row r="54" spans="2:15" ht="24">
      <c r="B54" s="7">
        <v>8</v>
      </c>
      <c r="C54" s="8" t="s">
        <v>35</v>
      </c>
      <c r="D54" s="8">
        <v>2.99</v>
      </c>
      <c r="E54" s="9">
        <v>3051.8771000000002</v>
      </c>
      <c r="F54" s="10"/>
      <c r="G54" s="7">
        <v>8</v>
      </c>
      <c r="H54" s="8" t="s">
        <v>35</v>
      </c>
      <c r="I54" s="8">
        <v>4.05</v>
      </c>
      <c r="J54" s="9">
        <v>3709.2516000000001</v>
      </c>
    </row>
    <row r="55" spans="2:15">
      <c r="B55" s="10">
        <v>0.75</v>
      </c>
      <c r="C55" s="10" t="s">
        <v>9</v>
      </c>
      <c r="D55" s="10" t="s">
        <v>10</v>
      </c>
      <c r="E55" s="10"/>
      <c r="F55" s="10"/>
      <c r="G55" s="10">
        <v>0.75</v>
      </c>
      <c r="H55" s="10" t="s">
        <v>9</v>
      </c>
      <c r="I55" s="10" t="s">
        <v>12</v>
      </c>
      <c r="J55" s="10"/>
    </row>
    <row r="56" spans="2:15">
      <c r="B56" s="2"/>
      <c r="C56" s="3" t="s">
        <v>0</v>
      </c>
      <c r="D56" s="3" t="s">
        <v>1</v>
      </c>
      <c r="E56" s="4" t="s">
        <v>2</v>
      </c>
      <c r="F56" s="10"/>
      <c r="G56" s="2"/>
      <c r="H56" s="3" t="s">
        <v>0</v>
      </c>
      <c r="I56" s="3" t="s">
        <v>1</v>
      </c>
      <c r="J56" s="4" t="s">
        <v>2</v>
      </c>
      <c r="L56" s="14" t="s">
        <v>79</v>
      </c>
      <c r="M56" t="s">
        <v>10</v>
      </c>
      <c r="N56" t="s">
        <v>12</v>
      </c>
      <c r="O56" t="s">
        <v>78</v>
      </c>
    </row>
    <row r="57" spans="2:15" ht="24">
      <c r="B57" s="5">
        <v>1</v>
      </c>
      <c r="C57" s="1" t="s">
        <v>28</v>
      </c>
      <c r="D57" s="1">
        <v>7.27</v>
      </c>
      <c r="E57" s="6">
        <v>4138.8244999999997</v>
      </c>
      <c r="F57" s="10"/>
      <c r="G57" s="5">
        <v>1</v>
      </c>
      <c r="H57" s="1" t="s">
        <v>28</v>
      </c>
      <c r="I57" s="1">
        <v>7.85</v>
      </c>
      <c r="J57" s="6">
        <v>4713.1261999999997</v>
      </c>
      <c r="L57" s="1" t="s">
        <v>28</v>
      </c>
      <c r="M57">
        <f>(E67-E57)</f>
        <v>1060.7629000000006</v>
      </c>
      <c r="N57">
        <f>(J67-J57)</f>
        <v>1037.4557000000004</v>
      </c>
      <c r="O57">
        <f>(N57-M57)/J67</f>
        <v>-4.0530159217452748E-3</v>
      </c>
    </row>
    <row r="58" spans="2:15" ht="24">
      <c r="B58" s="5">
        <v>2</v>
      </c>
      <c r="C58" s="1" t="s">
        <v>29</v>
      </c>
      <c r="D58" s="1">
        <v>0.98</v>
      </c>
      <c r="E58" s="6">
        <v>556.44060000000002</v>
      </c>
      <c r="F58" s="10"/>
      <c r="G58" s="5">
        <v>2</v>
      </c>
      <c r="H58" s="1" t="s">
        <v>29</v>
      </c>
      <c r="I58" s="1">
        <v>0.88</v>
      </c>
      <c r="J58" s="6">
        <v>525.67700000000002</v>
      </c>
      <c r="L58" s="1" t="s">
        <v>29</v>
      </c>
      <c r="M58">
        <f t="shared" ref="M58:M64" si="13">(E68-E58)</f>
        <v>307.97370000000001</v>
      </c>
      <c r="N58">
        <f t="shared" ref="N58:N64" si="14">(J68-J58)</f>
        <v>280.69819999999993</v>
      </c>
      <c r="O58">
        <f t="shared" ref="O58:O64" si="15">(N58-M58)/J68</f>
        <v>-3.3824824969815641E-2</v>
      </c>
    </row>
    <row r="59" spans="2:15" ht="24">
      <c r="B59" s="5">
        <v>3</v>
      </c>
      <c r="C59" s="1" t="s">
        <v>30</v>
      </c>
      <c r="D59" s="1">
        <v>3.95</v>
      </c>
      <c r="E59" s="6">
        <v>2247.5315999999998</v>
      </c>
      <c r="F59" s="10"/>
      <c r="G59" s="5">
        <v>3</v>
      </c>
      <c r="H59" s="1" t="s">
        <v>30</v>
      </c>
      <c r="I59" s="1">
        <v>4.22</v>
      </c>
      <c r="J59" s="6">
        <v>2532.4038</v>
      </c>
      <c r="L59" s="1" t="s">
        <v>30</v>
      </c>
      <c r="M59">
        <f t="shared" si="13"/>
        <v>941.69200000000001</v>
      </c>
      <c r="N59">
        <f t="shared" si="14"/>
        <v>1037.7844999999998</v>
      </c>
      <c r="O59">
        <f t="shared" si="15"/>
        <v>2.6915247019323813E-2</v>
      </c>
    </row>
    <row r="60" spans="2:15" ht="24">
      <c r="B60" s="5">
        <v>4</v>
      </c>
      <c r="C60" s="1" t="s">
        <v>31</v>
      </c>
      <c r="D60" s="1">
        <v>15.16</v>
      </c>
      <c r="E60" s="6">
        <v>8628.0512999999992</v>
      </c>
      <c r="F60" s="10"/>
      <c r="G60" s="5">
        <v>4</v>
      </c>
      <c r="H60" s="1" t="s">
        <v>31</v>
      </c>
      <c r="I60" s="1">
        <v>16.239999999999998</v>
      </c>
      <c r="J60" s="6">
        <v>9752.4285999999993</v>
      </c>
      <c r="L60" s="1" t="s">
        <v>31</v>
      </c>
      <c r="M60">
        <f t="shared" si="13"/>
        <v>1822.9222000000009</v>
      </c>
      <c r="N60">
        <f t="shared" si="14"/>
        <v>2078.1020000000008</v>
      </c>
      <c r="O60">
        <f t="shared" si="15"/>
        <v>2.1569598915538064E-2</v>
      </c>
    </row>
    <row r="61" spans="2:15" ht="24">
      <c r="B61" s="5">
        <v>5</v>
      </c>
      <c r="C61" s="1" t="s">
        <v>32</v>
      </c>
      <c r="D61" s="1">
        <v>11.9</v>
      </c>
      <c r="E61" s="6">
        <v>6770.1091999999999</v>
      </c>
      <c r="F61" s="10"/>
      <c r="G61" s="5">
        <v>5</v>
      </c>
      <c r="H61" s="1" t="s">
        <v>32</v>
      </c>
      <c r="I61" s="1">
        <v>12.78</v>
      </c>
      <c r="J61" s="6">
        <v>7671.4507999999996</v>
      </c>
      <c r="L61" s="1" t="s">
        <v>32</v>
      </c>
      <c r="M61">
        <f t="shared" si="13"/>
        <v>1531.8589999999995</v>
      </c>
      <c r="N61">
        <f t="shared" si="14"/>
        <v>1700.4483000000009</v>
      </c>
      <c r="O61">
        <f t="shared" si="15"/>
        <v>1.7988808693000274E-2</v>
      </c>
    </row>
    <row r="62" spans="2:15" ht="24">
      <c r="B62" s="5">
        <v>6</v>
      </c>
      <c r="C62" s="1" t="s">
        <v>33</v>
      </c>
      <c r="D62" s="1">
        <v>8.1</v>
      </c>
      <c r="E62" s="6">
        <v>4607.8433000000005</v>
      </c>
      <c r="F62" s="10"/>
      <c r="G62" s="5">
        <v>6</v>
      </c>
      <c r="H62" s="1" t="s">
        <v>33</v>
      </c>
      <c r="I62" s="1">
        <v>8.9</v>
      </c>
      <c r="J62" s="6">
        <v>5344.6302999999998</v>
      </c>
      <c r="L62" s="1" t="s">
        <v>33</v>
      </c>
      <c r="M62">
        <f t="shared" si="13"/>
        <v>1301.4319999999998</v>
      </c>
      <c r="N62">
        <f t="shared" si="14"/>
        <v>1483.6077000000005</v>
      </c>
      <c r="O62">
        <f t="shared" si="15"/>
        <v>2.6679752521807334E-2</v>
      </c>
    </row>
    <row r="63" spans="2:15" ht="24">
      <c r="B63" s="5">
        <v>7</v>
      </c>
      <c r="C63" s="1" t="s">
        <v>34</v>
      </c>
      <c r="D63" s="1">
        <v>13.02</v>
      </c>
      <c r="E63" s="6">
        <v>7407.9092000000001</v>
      </c>
      <c r="F63" s="10"/>
      <c r="G63" s="5">
        <v>7</v>
      </c>
      <c r="H63" s="1" t="s">
        <v>34</v>
      </c>
      <c r="I63" s="1">
        <v>14.99</v>
      </c>
      <c r="J63" s="6">
        <v>9000.5332999999991</v>
      </c>
      <c r="L63" s="1" t="s">
        <v>34</v>
      </c>
      <c r="M63">
        <f t="shared" si="13"/>
        <v>3361.0769</v>
      </c>
      <c r="N63">
        <f t="shared" si="14"/>
        <v>3924.4300000000003</v>
      </c>
      <c r="O63">
        <f t="shared" si="15"/>
        <v>4.3586437108103844E-2</v>
      </c>
    </row>
    <row r="64" spans="2:15" ht="24">
      <c r="B64" s="7">
        <v>8</v>
      </c>
      <c r="C64" s="8" t="s">
        <v>35</v>
      </c>
      <c r="D64" s="8">
        <v>3.62</v>
      </c>
      <c r="E64" s="9">
        <v>2061.5504000000001</v>
      </c>
      <c r="F64" s="10"/>
      <c r="G64" s="7">
        <v>8</v>
      </c>
      <c r="H64" s="8" t="s">
        <v>35</v>
      </c>
      <c r="I64" s="8">
        <v>4.1500000000000004</v>
      </c>
      <c r="J64" s="9">
        <v>2490.7512000000002</v>
      </c>
      <c r="L64" s="8" t="s">
        <v>35</v>
      </c>
      <c r="M64">
        <f t="shared" si="13"/>
        <v>1039.8017</v>
      </c>
      <c r="N64">
        <f t="shared" si="14"/>
        <v>1261.0938999999998</v>
      </c>
      <c r="O64">
        <f t="shared" si="15"/>
        <v>5.8982232502082739E-2</v>
      </c>
    </row>
    <row r="65" spans="2:15">
      <c r="B65" s="10">
        <v>0.75</v>
      </c>
      <c r="C65" s="10" t="s">
        <v>11</v>
      </c>
      <c r="D65" s="10" t="s">
        <v>10</v>
      </c>
      <c r="E65" s="10"/>
      <c r="F65" s="10"/>
      <c r="G65" s="10">
        <v>0.75</v>
      </c>
      <c r="H65" s="10" t="s">
        <v>11</v>
      </c>
      <c r="I65" s="10" t="s">
        <v>12</v>
      </c>
      <c r="J65" s="10"/>
    </row>
    <row r="66" spans="2:15">
      <c r="B66" s="2"/>
      <c r="C66" s="3" t="s">
        <v>0</v>
      </c>
      <c r="D66" s="3" t="s">
        <v>1</v>
      </c>
      <c r="E66" s="4" t="s">
        <v>2</v>
      </c>
      <c r="F66" s="10"/>
      <c r="G66" s="2"/>
      <c r="H66" s="3" t="s">
        <v>0</v>
      </c>
      <c r="I66" s="3" t="s">
        <v>1</v>
      </c>
      <c r="J66" s="4" t="s">
        <v>2</v>
      </c>
    </row>
    <row r="67" spans="2:15" ht="24">
      <c r="B67" s="5">
        <v>1</v>
      </c>
      <c r="C67" s="1" t="s">
        <v>28</v>
      </c>
      <c r="D67" s="1">
        <v>5.01</v>
      </c>
      <c r="E67" s="6">
        <v>5199.5874000000003</v>
      </c>
      <c r="F67" s="10"/>
      <c r="G67" s="5">
        <v>1</v>
      </c>
      <c r="H67" s="1" t="s">
        <v>28</v>
      </c>
      <c r="I67" s="1">
        <v>6.19</v>
      </c>
      <c r="J67" s="6">
        <v>5750.5819000000001</v>
      </c>
    </row>
    <row r="68" spans="2:15" ht="24">
      <c r="B68" s="5">
        <v>2</v>
      </c>
      <c r="C68" s="1" t="s">
        <v>29</v>
      </c>
      <c r="D68" s="1">
        <v>0.83</v>
      </c>
      <c r="E68" s="6">
        <v>864.41430000000003</v>
      </c>
      <c r="F68" s="10"/>
      <c r="G68" s="5">
        <v>2</v>
      </c>
      <c r="H68" s="1" t="s">
        <v>29</v>
      </c>
      <c r="I68" s="1">
        <v>0.87</v>
      </c>
      <c r="J68" s="6">
        <v>806.37519999999995</v>
      </c>
    </row>
    <row r="69" spans="2:15" ht="24">
      <c r="B69" s="5">
        <v>3</v>
      </c>
      <c r="C69" s="1" t="s">
        <v>30</v>
      </c>
      <c r="D69" s="1">
        <v>3.07</v>
      </c>
      <c r="E69" s="6">
        <v>3189.2235999999998</v>
      </c>
      <c r="F69" s="10"/>
      <c r="G69" s="5">
        <v>3</v>
      </c>
      <c r="H69" s="1" t="s">
        <v>30</v>
      </c>
      <c r="I69" s="1">
        <v>3.84</v>
      </c>
      <c r="J69" s="6">
        <v>3570.1882999999998</v>
      </c>
    </row>
    <row r="70" spans="2:15" ht="24">
      <c r="B70" s="5">
        <v>4</v>
      </c>
      <c r="C70" s="1" t="s">
        <v>31</v>
      </c>
      <c r="D70" s="1">
        <v>10.06</v>
      </c>
      <c r="E70" s="6">
        <v>10450.9735</v>
      </c>
      <c r="F70" s="10"/>
      <c r="G70" s="5">
        <v>4</v>
      </c>
      <c r="H70" s="1" t="s">
        <v>31</v>
      </c>
      <c r="I70" s="1">
        <v>12.73</v>
      </c>
      <c r="J70" s="6">
        <v>11830.5306</v>
      </c>
    </row>
    <row r="71" spans="2:15" ht="24">
      <c r="B71" s="5">
        <v>5</v>
      </c>
      <c r="C71" s="1" t="s">
        <v>32</v>
      </c>
      <c r="D71" s="1">
        <v>7.99</v>
      </c>
      <c r="E71" s="6">
        <v>8301.9681999999993</v>
      </c>
      <c r="F71" s="10"/>
      <c r="G71" s="5">
        <v>5</v>
      </c>
      <c r="H71" s="1" t="s">
        <v>32</v>
      </c>
      <c r="I71" s="1">
        <v>10.08</v>
      </c>
      <c r="J71" s="6">
        <v>9371.8991000000005</v>
      </c>
    </row>
    <row r="72" spans="2:15" ht="24">
      <c r="B72" s="5">
        <v>6</v>
      </c>
      <c r="C72" s="1" t="s">
        <v>33</v>
      </c>
      <c r="D72" s="1">
        <v>5.69</v>
      </c>
      <c r="E72" s="6">
        <v>5909.2753000000002</v>
      </c>
      <c r="F72" s="10"/>
      <c r="G72" s="5">
        <v>6</v>
      </c>
      <c r="H72" s="1" t="s">
        <v>33</v>
      </c>
      <c r="I72" s="1">
        <v>7.35</v>
      </c>
      <c r="J72" s="6">
        <v>6828.2380000000003</v>
      </c>
    </row>
    <row r="73" spans="2:15" ht="24">
      <c r="B73" s="5">
        <v>7</v>
      </c>
      <c r="C73" s="1" t="s">
        <v>34</v>
      </c>
      <c r="D73" s="1">
        <v>10.37</v>
      </c>
      <c r="E73" s="6">
        <v>10768.9861</v>
      </c>
      <c r="F73" s="10"/>
      <c r="G73" s="5">
        <v>7</v>
      </c>
      <c r="H73" s="1" t="s">
        <v>34</v>
      </c>
      <c r="I73" s="1">
        <v>13.91</v>
      </c>
      <c r="J73" s="6">
        <v>12924.963299999999</v>
      </c>
    </row>
    <row r="74" spans="2:15" ht="24">
      <c r="B74" s="7">
        <v>8</v>
      </c>
      <c r="C74" s="8" t="s">
        <v>35</v>
      </c>
      <c r="D74" s="8">
        <v>2.99</v>
      </c>
      <c r="E74" s="9">
        <v>3101.3521000000001</v>
      </c>
      <c r="F74" s="10"/>
      <c r="G74" s="7">
        <v>8</v>
      </c>
      <c r="H74" s="8" t="s">
        <v>35</v>
      </c>
      <c r="I74" s="8">
        <v>4.04</v>
      </c>
      <c r="J74" s="9">
        <v>3751.8451</v>
      </c>
    </row>
    <row r="75" spans="2:15">
      <c r="B75" s="10">
        <v>1</v>
      </c>
      <c r="C75" s="10" t="s">
        <v>9</v>
      </c>
      <c r="D75" s="10" t="s">
        <v>10</v>
      </c>
      <c r="E75" s="10"/>
      <c r="F75" s="10"/>
      <c r="G75" s="10">
        <v>1</v>
      </c>
      <c r="H75" s="10" t="s">
        <v>9</v>
      </c>
      <c r="I75" s="10" t="s">
        <v>12</v>
      </c>
      <c r="J75" s="10"/>
    </row>
    <row r="76" spans="2:15">
      <c r="B76" s="2"/>
      <c r="C76" s="3" t="s">
        <v>0</v>
      </c>
      <c r="D76" s="3" t="s">
        <v>1</v>
      </c>
      <c r="E76" s="4" t="s">
        <v>2</v>
      </c>
      <c r="F76" s="10"/>
      <c r="G76" s="2"/>
      <c r="H76" s="3" t="s">
        <v>0</v>
      </c>
      <c r="I76" s="3" t="s">
        <v>1</v>
      </c>
      <c r="J76" s="4" t="s">
        <v>2</v>
      </c>
      <c r="L76" s="14" t="s">
        <v>79</v>
      </c>
      <c r="M76" t="s">
        <v>10</v>
      </c>
      <c r="N76" t="s">
        <v>12</v>
      </c>
      <c r="O76" t="s">
        <v>78</v>
      </c>
    </row>
    <row r="77" spans="2:15" ht="24">
      <c r="B77" s="5">
        <v>1</v>
      </c>
      <c r="C77" s="1" t="s">
        <v>28</v>
      </c>
      <c r="D77" s="1">
        <v>7.3</v>
      </c>
      <c r="E77" s="6">
        <v>4006.4371999999998</v>
      </c>
      <c r="F77" s="10"/>
      <c r="G77" s="5">
        <v>1</v>
      </c>
      <c r="H77" s="1" t="s">
        <v>28</v>
      </c>
      <c r="I77" s="1">
        <v>9.1</v>
      </c>
      <c r="J77" s="6">
        <v>4557.2147999999997</v>
      </c>
      <c r="L77" s="1" t="s">
        <v>28</v>
      </c>
      <c r="M77">
        <f>(E87-E77)</f>
        <v>1199.5054999999998</v>
      </c>
      <c r="N77">
        <f>(J87-J77)</f>
        <v>1239.1284000000005</v>
      </c>
      <c r="O77">
        <f>(N77-M77)/J87</f>
        <v>6.8358443647713535E-3</v>
      </c>
    </row>
    <row r="78" spans="2:15" ht="24">
      <c r="B78" s="5">
        <v>2</v>
      </c>
      <c r="C78" s="1" t="s">
        <v>29</v>
      </c>
      <c r="D78" s="1">
        <v>0.96</v>
      </c>
      <c r="E78" s="6">
        <v>529.51509999999996</v>
      </c>
      <c r="F78" s="10"/>
      <c r="G78" s="5">
        <v>2</v>
      </c>
      <c r="H78" s="1" t="s">
        <v>29</v>
      </c>
      <c r="I78" s="1">
        <v>0.98</v>
      </c>
      <c r="J78" s="6">
        <v>490.94479999999999</v>
      </c>
      <c r="L78" s="1" t="s">
        <v>29</v>
      </c>
      <c r="M78">
        <f t="shared" ref="M78:M84" si="16">(E88-E78)</f>
        <v>333.57280000000003</v>
      </c>
      <c r="N78">
        <f t="shared" ref="N78:N84" si="17">(J88-J78)</f>
        <v>325.81119999999999</v>
      </c>
      <c r="O78">
        <f t="shared" ref="O78:O84" si="18">(N78-M78)/J88</f>
        <v>-9.5029604924849586E-3</v>
      </c>
    </row>
    <row r="79" spans="2:15" ht="24">
      <c r="B79" s="5">
        <v>3</v>
      </c>
      <c r="C79" s="1" t="s">
        <v>30</v>
      </c>
      <c r="D79" s="1">
        <v>3.92</v>
      </c>
      <c r="E79" s="6">
        <v>2154.5551999999998</v>
      </c>
      <c r="F79" s="10"/>
      <c r="G79" s="5">
        <v>3</v>
      </c>
      <c r="H79" s="1" t="s">
        <v>30</v>
      </c>
      <c r="I79" s="1">
        <v>4.83</v>
      </c>
      <c r="J79" s="6">
        <v>2415.8890000000001</v>
      </c>
      <c r="L79" s="1" t="s">
        <v>30</v>
      </c>
      <c r="M79">
        <f t="shared" si="16"/>
        <v>1053.4170000000004</v>
      </c>
      <c r="N79">
        <f t="shared" si="17"/>
        <v>1169.4528</v>
      </c>
      <c r="O79">
        <f t="shared" si="18"/>
        <v>3.2363943655246384E-2</v>
      </c>
    </row>
    <row r="80" spans="2:15" ht="24">
      <c r="B80" s="5">
        <v>4</v>
      </c>
      <c r="C80" s="1" t="s">
        <v>31</v>
      </c>
      <c r="D80" s="1">
        <v>15.27</v>
      </c>
      <c r="E80" s="6">
        <v>8386.8965000000007</v>
      </c>
      <c r="F80" s="10"/>
      <c r="G80" s="5">
        <v>4</v>
      </c>
      <c r="H80" s="1" t="s">
        <v>31</v>
      </c>
      <c r="I80" s="1">
        <v>18.899999999999999</v>
      </c>
      <c r="J80" s="6">
        <v>9463.3636999999999</v>
      </c>
      <c r="L80" s="1" t="s">
        <v>31</v>
      </c>
      <c r="M80">
        <f t="shared" si="16"/>
        <v>2125.6827999999987</v>
      </c>
      <c r="N80">
        <f t="shared" si="17"/>
        <v>2439.9496999999992</v>
      </c>
      <c r="O80">
        <f t="shared" si="18"/>
        <v>2.6401632002732999E-2</v>
      </c>
    </row>
    <row r="81" spans="2:15" ht="24">
      <c r="B81" s="5">
        <v>5</v>
      </c>
      <c r="C81" s="1" t="s">
        <v>32</v>
      </c>
      <c r="D81" s="1">
        <v>12.01</v>
      </c>
      <c r="E81" s="6">
        <v>6596.1958000000004</v>
      </c>
      <c r="F81" s="10"/>
      <c r="G81" s="5">
        <v>5</v>
      </c>
      <c r="H81" s="1" t="s">
        <v>32</v>
      </c>
      <c r="I81" s="1">
        <v>14.92</v>
      </c>
      <c r="J81" s="6">
        <v>7469.4937</v>
      </c>
      <c r="L81" s="1" t="s">
        <v>32</v>
      </c>
      <c r="M81">
        <f t="shared" si="16"/>
        <v>1781.0060000000003</v>
      </c>
      <c r="N81">
        <f t="shared" si="17"/>
        <v>1991.2658000000001</v>
      </c>
      <c r="O81">
        <f t="shared" si="18"/>
        <v>2.2224410207235454E-2</v>
      </c>
    </row>
    <row r="82" spans="2:15" ht="24">
      <c r="B82" s="5">
        <v>6</v>
      </c>
      <c r="C82" s="1" t="s">
        <v>33</v>
      </c>
      <c r="D82" s="1">
        <v>8.1199999999999992</v>
      </c>
      <c r="E82" s="6">
        <v>4458.6142</v>
      </c>
      <c r="F82" s="10"/>
      <c r="G82" s="5">
        <v>6</v>
      </c>
      <c r="H82" s="1" t="s">
        <v>33</v>
      </c>
      <c r="I82" s="1">
        <v>10.33</v>
      </c>
      <c r="J82" s="6">
        <v>5172.1796000000004</v>
      </c>
      <c r="L82" s="1" t="s">
        <v>33</v>
      </c>
      <c r="M82">
        <f t="shared" si="16"/>
        <v>1515.5203000000001</v>
      </c>
      <c r="N82">
        <f t="shared" si="17"/>
        <v>1733.8180999999995</v>
      </c>
      <c r="O82">
        <f t="shared" si="18"/>
        <v>3.1609885998079519E-2</v>
      </c>
    </row>
    <row r="83" spans="2:15" ht="24">
      <c r="B83" s="5">
        <v>7</v>
      </c>
      <c r="C83" s="1" t="s">
        <v>34</v>
      </c>
      <c r="D83" s="1">
        <v>12.85</v>
      </c>
      <c r="E83" s="6">
        <v>7054.0051999999996</v>
      </c>
      <c r="F83" s="10"/>
      <c r="G83" s="5">
        <v>7</v>
      </c>
      <c r="H83" s="1" t="s">
        <v>34</v>
      </c>
      <c r="I83" s="1">
        <v>17.190000000000001</v>
      </c>
      <c r="J83" s="6">
        <v>8605.0043000000005</v>
      </c>
      <c r="L83" s="1" t="s">
        <v>34</v>
      </c>
      <c r="M83">
        <f t="shared" si="16"/>
        <v>3814.7011000000002</v>
      </c>
      <c r="N83">
        <f t="shared" si="17"/>
        <v>4434.2494999999999</v>
      </c>
      <c r="O83">
        <f t="shared" si="18"/>
        <v>4.7514099311419158E-2</v>
      </c>
    </row>
    <row r="84" spans="2:15" ht="24">
      <c r="B84" s="7">
        <v>8</v>
      </c>
      <c r="C84" s="8" t="s">
        <v>35</v>
      </c>
      <c r="D84" s="8">
        <v>3.56</v>
      </c>
      <c r="E84" s="9">
        <v>1957.0023000000001</v>
      </c>
      <c r="F84" s="10"/>
      <c r="G84" s="7">
        <v>8</v>
      </c>
      <c r="H84" s="8" t="s">
        <v>35</v>
      </c>
      <c r="I84" s="8">
        <v>4.76</v>
      </c>
      <c r="J84" s="9">
        <v>2381.6279</v>
      </c>
      <c r="L84" s="8" t="s">
        <v>35</v>
      </c>
      <c r="M84">
        <f t="shared" si="16"/>
        <v>1180.4103</v>
      </c>
      <c r="N84">
        <f t="shared" si="17"/>
        <v>1416.5547999999999</v>
      </c>
      <c r="O84">
        <f t="shared" si="18"/>
        <v>6.2173022903821845E-2</v>
      </c>
    </row>
    <row r="85" spans="2:15">
      <c r="B85" s="10">
        <v>1</v>
      </c>
      <c r="C85" s="10" t="s">
        <v>11</v>
      </c>
      <c r="D85" s="10" t="s">
        <v>10</v>
      </c>
      <c r="E85" s="10"/>
      <c r="F85" s="10"/>
      <c r="G85" s="10">
        <v>1</v>
      </c>
      <c r="H85" s="10" t="s">
        <v>11</v>
      </c>
      <c r="I85" s="10" t="s">
        <v>12</v>
      </c>
      <c r="J85" s="10"/>
    </row>
    <row r="86" spans="2:1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</row>
    <row r="87" spans="2:15" ht="24">
      <c r="B87" s="5">
        <v>1</v>
      </c>
      <c r="C87" s="1" t="s">
        <v>28</v>
      </c>
      <c r="D87" s="1">
        <v>4.97</v>
      </c>
      <c r="E87" s="6">
        <v>5205.9426999999996</v>
      </c>
      <c r="F87" s="10"/>
      <c r="G87" s="5">
        <v>1</v>
      </c>
      <c r="H87" s="1" t="s">
        <v>28</v>
      </c>
      <c r="I87" s="1">
        <v>6.18</v>
      </c>
      <c r="J87" s="6">
        <v>5796.3432000000003</v>
      </c>
    </row>
    <row r="88" spans="2:15" ht="24">
      <c r="B88" s="5">
        <v>2</v>
      </c>
      <c r="C88" s="1" t="s">
        <v>29</v>
      </c>
      <c r="D88" s="1">
        <v>0.82</v>
      </c>
      <c r="E88" s="6">
        <v>863.08789999999999</v>
      </c>
      <c r="F88" s="10"/>
      <c r="G88" s="5">
        <v>2</v>
      </c>
      <c r="H88" s="1" t="s">
        <v>29</v>
      </c>
      <c r="I88" s="1">
        <v>0.87</v>
      </c>
      <c r="J88" s="6">
        <v>816.75599999999997</v>
      </c>
    </row>
    <row r="89" spans="2:15" ht="24">
      <c r="B89" s="5">
        <v>3</v>
      </c>
      <c r="C89" s="1" t="s">
        <v>30</v>
      </c>
      <c r="D89" s="1">
        <v>3.06</v>
      </c>
      <c r="E89" s="6">
        <v>3207.9722000000002</v>
      </c>
      <c r="F89" s="10"/>
      <c r="G89" s="5">
        <v>3</v>
      </c>
      <c r="H89" s="1" t="s">
        <v>30</v>
      </c>
      <c r="I89" s="1">
        <v>3.82</v>
      </c>
      <c r="J89" s="6">
        <v>3585.3418000000001</v>
      </c>
    </row>
    <row r="90" spans="2:15" ht="24">
      <c r="B90" s="5">
        <v>4</v>
      </c>
      <c r="C90" s="1" t="s">
        <v>31</v>
      </c>
      <c r="D90" s="1">
        <v>10.039999999999999</v>
      </c>
      <c r="E90" s="6">
        <v>10512.579299999999</v>
      </c>
      <c r="F90" s="10"/>
      <c r="G90" s="5">
        <v>4</v>
      </c>
      <c r="H90" s="1" t="s">
        <v>31</v>
      </c>
      <c r="I90" s="1">
        <v>12.7</v>
      </c>
      <c r="J90" s="6">
        <v>11903.313399999999</v>
      </c>
    </row>
    <row r="91" spans="2:15" ht="24">
      <c r="B91" s="5">
        <v>5</v>
      </c>
      <c r="C91" s="1" t="s">
        <v>32</v>
      </c>
      <c r="D91" s="1">
        <v>8</v>
      </c>
      <c r="E91" s="6">
        <v>8377.2018000000007</v>
      </c>
      <c r="F91" s="10"/>
      <c r="G91" s="5">
        <v>5</v>
      </c>
      <c r="H91" s="1" t="s">
        <v>32</v>
      </c>
      <c r="I91" s="1">
        <v>10.09</v>
      </c>
      <c r="J91" s="6">
        <v>9460.7595000000001</v>
      </c>
    </row>
    <row r="92" spans="2:15" ht="24">
      <c r="B92" s="5">
        <v>6</v>
      </c>
      <c r="C92" s="1" t="s">
        <v>33</v>
      </c>
      <c r="D92" s="1">
        <v>5.71</v>
      </c>
      <c r="E92" s="6">
        <v>5974.1345000000001</v>
      </c>
      <c r="F92" s="10"/>
      <c r="G92" s="5">
        <v>6</v>
      </c>
      <c r="H92" s="1" t="s">
        <v>33</v>
      </c>
      <c r="I92" s="1">
        <v>7.37</v>
      </c>
      <c r="J92" s="6">
        <v>6905.9976999999999</v>
      </c>
    </row>
    <row r="93" spans="2:15" ht="24">
      <c r="B93" s="5">
        <v>7</v>
      </c>
      <c r="C93" s="1" t="s">
        <v>34</v>
      </c>
      <c r="D93" s="1">
        <v>10.38</v>
      </c>
      <c r="E93" s="6">
        <v>10868.7063</v>
      </c>
      <c r="F93" s="10"/>
      <c r="G93" s="5">
        <v>7</v>
      </c>
      <c r="H93" s="1" t="s">
        <v>34</v>
      </c>
      <c r="I93" s="1">
        <v>13.91</v>
      </c>
      <c r="J93" s="6">
        <v>13039.2538</v>
      </c>
    </row>
    <row r="94" spans="2:15" ht="24">
      <c r="B94" s="7">
        <v>8</v>
      </c>
      <c r="C94" s="8" t="s">
        <v>35</v>
      </c>
      <c r="D94" s="8">
        <v>3</v>
      </c>
      <c r="E94" s="9">
        <v>3137.4126000000001</v>
      </c>
      <c r="F94" s="10"/>
      <c r="G94" s="7">
        <v>8</v>
      </c>
      <c r="H94" s="8" t="s">
        <v>35</v>
      </c>
      <c r="I94" s="8">
        <v>4.05</v>
      </c>
      <c r="J94" s="9">
        <v>3798.1826999999998</v>
      </c>
    </row>
    <row r="95" spans="2:15">
      <c r="B95" s="10">
        <v>1.25</v>
      </c>
      <c r="C95" s="10" t="s">
        <v>9</v>
      </c>
      <c r="D95" s="10" t="s">
        <v>10</v>
      </c>
      <c r="E95" s="10"/>
      <c r="F95" s="10"/>
      <c r="G95" s="10">
        <v>1.25</v>
      </c>
      <c r="H95" s="10" t="s">
        <v>9</v>
      </c>
      <c r="I95" s="10" t="s">
        <v>12</v>
      </c>
      <c r="J95" s="10"/>
    </row>
    <row r="96" spans="2:15">
      <c r="B96" s="2"/>
      <c r="C96" s="3" t="s">
        <v>0</v>
      </c>
      <c r="D96" s="3" t="s">
        <v>1</v>
      </c>
      <c r="E96" s="4" t="s">
        <v>2</v>
      </c>
      <c r="F96" s="10"/>
      <c r="G96" s="2"/>
      <c r="H96" s="3" t="s">
        <v>0</v>
      </c>
      <c r="I96" s="3" t="s">
        <v>1</v>
      </c>
      <c r="J96" s="4" t="s">
        <v>2</v>
      </c>
      <c r="L96" s="14" t="s">
        <v>79</v>
      </c>
      <c r="M96" t="s">
        <v>10</v>
      </c>
      <c r="N96" t="s">
        <v>12</v>
      </c>
      <c r="O96" t="s">
        <v>78</v>
      </c>
    </row>
    <row r="97" spans="2:15" ht="24">
      <c r="B97" s="5">
        <v>1</v>
      </c>
      <c r="C97" s="1" t="s">
        <v>28</v>
      </c>
      <c r="D97" s="1">
        <v>7.75</v>
      </c>
      <c r="E97" s="6">
        <v>3888.3568</v>
      </c>
      <c r="F97" s="10"/>
      <c r="G97" s="5">
        <v>1</v>
      </c>
      <c r="H97" s="1" t="s">
        <v>28</v>
      </c>
      <c r="I97" s="1">
        <v>9.1199999999999992</v>
      </c>
      <c r="J97" s="6">
        <v>4430.9511000000002</v>
      </c>
      <c r="L97" s="1" t="s">
        <v>28</v>
      </c>
      <c r="M97">
        <f>(E107-E97)</f>
        <v>1354.0394000000001</v>
      </c>
      <c r="N97">
        <f>(J107-J97)</f>
        <v>1416.3317999999999</v>
      </c>
      <c r="O97">
        <f>(N97-M97)/J107</f>
        <v>1.0653221515928332E-2</v>
      </c>
    </row>
    <row r="98" spans="2:15" ht="24">
      <c r="B98" s="5">
        <v>2</v>
      </c>
      <c r="C98" s="1" t="s">
        <v>29</v>
      </c>
      <c r="D98" s="1">
        <v>1.01</v>
      </c>
      <c r="E98" s="6">
        <v>505.89210000000003</v>
      </c>
      <c r="F98" s="10"/>
      <c r="G98" s="5">
        <v>2</v>
      </c>
      <c r="H98" s="1" t="s">
        <v>29</v>
      </c>
      <c r="I98" s="1">
        <v>0.97</v>
      </c>
      <c r="J98" s="6">
        <v>471.40010000000001</v>
      </c>
      <c r="L98" s="1" t="s">
        <v>29</v>
      </c>
      <c r="M98">
        <f t="shared" ref="M98:M104" si="19">(E108-E98)</f>
        <v>360.76889999999992</v>
      </c>
      <c r="N98">
        <f t="shared" ref="N98:N104" si="20">(J108-J98)</f>
        <v>356.88859999999994</v>
      </c>
      <c r="O98">
        <f t="shared" ref="O98:O104" si="21">(N98-M98)/J108</f>
        <v>-4.6847192289354873E-3</v>
      </c>
    </row>
    <row r="99" spans="2:15" ht="24">
      <c r="B99" s="5">
        <v>3</v>
      </c>
      <c r="C99" s="1" t="s">
        <v>30</v>
      </c>
      <c r="D99" s="1">
        <v>4.1500000000000004</v>
      </c>
      <c r="E99" s="6">
        <v>2080.3056000000001</v>
      </c>
      <c r="F99" s="10"/>
      <c r="G99" s="5">
        <v>3</v>
      </c>
      <c r="H99" s="1" t="s">
        <v>30</v>
      </c>
      <c r="I99" s="1">
        <v>4.82</v>
      </c>
      <c r="J99" s="6">
        <v>2342.8679999999999</v>
      </c>
      <c r="L99" s="1" t="s">
        <v>30</v>
      </c>
      <c r="M99">
        <f t="shared" si="19"/>
        <v>1153.5231999999996</v>
      </c>
      <c r="N99">
        <f t="shared" si="20"/>
        <v>1306.5754999999999</v>
      </c>
      <c r="O99">
        <f t="shared" si="21"/>
        <v>4.1938531176054727E-2</v>
      </c>
    </row>
    <row r="100" spans="2:15" ht="24">
      <c r="B100" s="5">
        <v>4</v>
      </c>
      <c r="C100" s="1" t="s">
        <v>31</v>
      </c>
      <c r="D100" s="1">
        <v>16.329999999999998</v>
      </c>
      <c r="E100" s="6">
        <v>8194.5359000000008</v>
      </c>
      <c r="F100" s="10"/>
      <c r="G100" s="5">
        <v>4</v>
      </c>
      <c r="H100" s="1" t="s">
        <v>31</v>
      </c>
      <c r="I100" s="1">
        <v>19.02</v>
      </c>
      <c r="J100" s="6">
        <v>9239.9313999999995</v>
      </c>
      <c r="L100" s="1" t="s">
        <v>31</v>
      </c>
      <c r="M100">
        <f t="shared" si="19"/>
        <v>2385.7620999999999</v>
      </c>
      <c r="N100">
        <f t="shared" si="20"/>
        <v>2759.6050000000014</v>
      </c>
      <c r="O100">
        <f t="shared" si="21"/>
        <v>3.1154778612947201E-2</v>
      </c>
    </row>
    <row r="101" spans="2:15" ht="24">
      <c r="B101" s="5">
        <v>5</v>
      </c>
      <c r="C101" s="1" t="s">
        <v>32</v>
      </c>
      <c r="D101" s="1">
        <v>12.84</v>
      </c>
      <c r="E101" s="6">
        <v>6442.3447999999999</v>
      </c>
      <c r="F101" s="10"/>
      <c r="G101" s="5">
        <v>5</v>
      </c>
      <c r="H101" s="1" t="s">
        <v>32</v>
      </c>
      <c r="I101" s="1">
        <v>15.02</v>
      </c>
      <c r="J101" s="6">
        <v>7298.6188000000002</v>
      </c>
      <c r="L101" s="1" t="s">
        <v>32</v>
      </c>
      <c r="M101">
        <f t="shared" si="19"/>
        <v>2007.0487999999996</v>
      </c>
      <c r="N101">
        <f t="shared" si="20"/>
        <v>2260.1558999999997</v>
      </c>
      <c r="O101">
        <f t="shared" si="21"/>
        <v>2.6479031878426863E-2</v>
      </c>
    </row>
    <row r="102" spans="2:15" ht="24">
      <c r="B102" s="5">
        <v>6</v>
      </c>
      <c r="C102" s="1" t="s">
        <v>33</v>
      </c>
      <c r="D102" s="1">
        <v>8.6300000000000008</v>
      </c>
      <c r="E102" s="6">
        <v>4328.1821</v>
      </c>
      <c r="F102" s="10"/>
      <c r="G102" s="5">
        <v>6</v>
      </c>
      <c r="H102" s="1" t="s">
        <v>33</v>
      </c>
      <c r="I102" s="1">
        <v>10.33</v>
      </c>
      <c r="J102" s="6">
        <v>5017.1100999999999</v>
      </c>
      <c r="L102" s="1" t="s">
        <v>33</v>
      </c>
      <c r="M102">
        <f t="shared" si="19"/>
        <v>1710.4192999999996</v>
      </c>
      <c r="N102">
        <f t="shared" si="20"/>
        <v>1966.0074000000004</v>
      </c>
      <c r="O102">
        <f t="shared" si="21"/>
        <v>3.6600859143498705E-2</v>
      </c>
    </row>
    <row r="103" spans="2:15" ht="24">
      <c r="B103" s="5">
        <v>7</v>
      </c>
      <c r="C103" s="1" t="s">
        <v>34</v>
      </c>
      <c r="D103" s="1">
        <v>13.55</v>
      </c>
      <c r="E103" s="6">
        <v>6798.3725000000004</v>
      </c>
      <c r="F103" s="10"/>
      <c r="G103" s="5">
        <v>7</v>
      </c>
      <c r="H103" s="1" t="s">
        <v>34</v>
      </c>
      <c r="I103" s="1">
        <v>17.05</v>
      </c>
      <c r="J103" s="6">
        <v>8284.4338000000007</v>
      </c>
      <c r="L103" s="1" t="s">
        <v>34</v>
      </c>
      <c r="M103">
        <f t="shared" si="19"/>
        <v>4162.5024000000003</v>
      </c>
      <c r="N103">
        <f t="shared" si="20"/>
        <v>4858.7669999999998</v>
      </c>
      <c r="O103">
        <f t="shared" si="21"/>
        <v>5.2975269159701154E-2</v>
      </c>
    </row>
    <row r="104" spans="2:15" ht="24">
      <c r="B104" s="7">
        <v>8</v>
      </c>
      <c r="C104" s="8" t="s">
        <v>35</v>
      </c>
      <c r="D104" s="8">
        <v>3.75</v>
      </c>
      <c r="E104" s="9">
        <v>1883.4185</v>
      </c>
      <c r="F104" s="10"/>
      <c r="G104" s="7">
        <v>8</v>
      </c>
      <c r="H104" s="8" t="s">
        <v>35</v>
      </c>
      <c r="I104" s="8">
        <v>4.66</v>
      </c>
      <c r="J104" s="9">
        <v>2266.1538999999998</v>
      </c>
      <c r="L104" s="8" t="s">
        <v>35</v>
      </c>
      <c r="M104">
        <f t="shared" si="19"/>
        <v>1292.0208</v>
      </c>
      <c r="N104">
        <f t="shared" si="20"/>
        <v>1547.7268000000004</v>
      </c>
      <c r="O104">
        <f t="shared" si="21"/>
        <v>6.7046145412991115E-2</v>
      </c>
    </row>
    <row r="105" spans="2:15">
      <c r="B105" s="10">
        <v>1.25</v>
      </c>
      <c r="C105" s="10" t="s">
        <v>11</v>
      </c>
      <c r="D105" s="10" t="s">
        <v>10</v>
      </c>
      <c r="E105" s="10"/>
      <c r="F105" s="10"/>
      <c r="G105" s="10">
        <v>1.25</v>
      </c>
      <c r="H105" s="10" t="s">
        <v>11</v>
      </c>
      <c r="I105" s="10" t="s">
        <v>12</v>
      </c>
      <c r="J105" s="10"/>
    </row>
    <row r="106" spans="2:15">
      <c r="B106" s="2"/>
      <c r="C106" s="3" t="s">
        <v>0</v>
      </c>
      <c r="D106" s="3" t="s">
        <v>1</v>
      </c>
      <c r="E106" s="4" t="s">
        <v>2</v>
      </c>
      <c r="F106" s="10"/>
      <c r="G106" s="2"/>
      <c r="H106" s="3" t="s">
        <v>0</v>
      </c>
      <c r="I106" s="3" t="s">
        <v>1</v>
      </c>
      <c r="J106" s="4" t="s">
        <v>2</v>
      </c>
    </row>
    <row r="107" spans="2:15" ht="24">
      <c r="B107" s="5">
        <v>1</v>
      </c>
      <c r="C107" s="1" t="s">
        <v>28</v>
      </c>
      <c r="D107" s="1">
        <v>6.16</v>
      </c>
      <c r="E107" s="6">
        <v>5242.3962000000001</v>
      </c>
      <c r="F107" s="10"/>
      <c r="G107" s="5">
        <v>1</v>
      </c>
      <c r="H107" s="1" t="s">
        <v>28</v>
      </c>
      <c r="I107" s="1">
        <v>6.18</v>
      </c>
      <c r="J107" s="6">
        <v>5847.2829000000002</v>
      </c>
    </row>
    <row r="108" spans="2:15" ht="24">
      <c r="B108" s="5">
        <v>2</v>
      </c>
      <c r="C108" s="1" t="s">
        <v>29</v>
      </c>
      <c r="D108" s="1">
        <v>1.02</v>
      </c>
      <c r="E108" s="6">
        <v>866.66099999999994</v>
      </c>
      <c r="F108" s="10"/>
      <c r="G108" s="5">
        <v>2</v>
      </c>
      <c r="H108" s="1" t="s">
        <v>29</v>
      </c>
      <c r="I108" s="1">
        <v>0.88</v>
      </c>
      <c r="J108" s="6">
        <v>828.28869999999995</v>
      </c>
    </row>
    <row r="109" spans="2:15" ht="24">
      <c r="B109" s="5">
        <v>3</v>
      </c>
      <c r="C109" s="1" t="s">
        <v>30</v>
      </c>
      <c r="D109" s="1">
        <v>3.8</v>
      </c>
      <c r="E109" s="6">
        <v>3233.8287999999998</v>
      </c>
      <c r="F109" s="10"/>
      <c r="G109" s="5">
        <v>3</v>
      </c>
      <c r="H109" s="1" t="s">
        <v>30</v>
      </c>
      <c r="I109" s="1">
        <v>3.86</v>
      </c>
      <c r="J109" s="6">
        <v>3649.4434999999999</v>
      </c>
    </row>
    <row r="110" spans="2:15" ht="24">
      <c r="B110" s="5">
        <v>4</v>
      </c>
      <c r="C110" s="1" t="s">
        <v>31</v>
      </c>
      <c r="D110" s="1">
        <v>12.42</v>
      </c>
      <c r="E110" s="6">
        <v>10580.298000000001</v>
      </c>
      <c r="F110" s="10"/>
      <c r="G110" s="5">
        <v>4</v>
      </c>
      <c r="H110" s="1" t="s">
        <v>31</v>
      </c>
      <c r="I110" s="1">
        <v>12.68</v>
      </c>
      <c r="J110" s="6">
        <v>11999.536400000001</v>
      </c>
    </row>
    <row r="111" spans="2:15" ht="24">
      <c r="B111" s="5">
        <v>5</v>
      </c>
      <c r="C111" s="1" t="s">
        <v>32</v>
      </c>
      <c r="D111" s="1">
        <v>9.92</v>
      </c>
      <c r="E111" s="6">
        <v>8449.3935999999994</v>
      </c>
      <c r="F111" s="10"/>
      <c r="G111" s="5">
        <v>5</v>
      </c>
      <c r="H111" s="1" t="s">
        <v>32</v>
      </c>
      <c r="I111" s="1">
        <v>10.1</v>
      </c>
      <c r="J111" s="6">
        <v>9558.7746999999999</v>
      </c>
    </row>
    <row r="112" spans="2:15" ht="24">
      <c r="B112" s="5">
        <v>6</v>
      </c>
      <c r="C112" s="1" t="s">
        <v>33</v>
      </c>
      <c r="D112" s="1">
        <v>7.09</v>
      </c>
      <c r="E112" s="6">
        <v>6038.6013999999996</v>
      </c>
      <c r="F112" s="10"/>
      <c r="G112" s="5">
        <v>6</v>
      </c>
      <c r="H112" s="1" t="s">
        <v>33</v>
      </c>
      <c r="I112" s="1">
        <v>7.38</v>
      </c>
      <c r="J112" s="6">
        <v>6983.1175000000003</v>
      </c>
    </row>
    <row r="113" spans="2:15" ht="24">
      <c r="B113" s="5">
        <v>7</v>
      </c>
      <c r="C113" s="1" t="s">
        <v>34</v>
      </c>
      <c r="D113" s="1">
        <v>12.87</v>
      </c>
      <c r="E113" s="6">
        <v>10960.874900000001</v>
      </c>
      <c r="F113" s="10"/>
      <c r="G113" s="5">
        <v>7</v>
      </c>
      <c r="H113" s="1" t="s">
        <v>34</v>
      </c>
      <c r="I113" s="1">
        <v>13.89</v>
      </c>
      <c r="J113" s="6">
        <v>13143.200800000001</v>
      </c>
    </row>
    <row r="114" spans="2:15" ht="24">
      <c r="B114" s="7">
        <v>8</v>
      </c>
      <c r="C114" s="8" t="s">
        <v>35</v>
      </c>
      <c r="D114" s="8">
        <v>3.73</v>
      </c>
      <c r="E114" s="9">
        <v>3175.4393</v>
      </c>
      <c r="F114" s="10"/>
      <c r="G114" s="7">
        <v>8</v>
      </c>
      <c r="H114" s="8" t="s">
        <v>35</v>
      </c>
      <c r="I114" s="8">
        <v>4.03</v>
      </c>
      <c r="J114" s="9">
        <v>3813.8807000000002</v>
      </c>
    </row>
    <row r="115" spans="2:15">
      <c r="B115" s="10">
        <v>1.5</v>
      </c>
      <c r="C115" s="10" t="s">
        <v>9</v>
      </c>
      <c r="D115" s="10" t="s">
        <v>10</v>
      </c>
      <c r="E115" s="10"/>
      <c r="F115" s="10"/>
      <c r="G115" s="10">
        <v>1.5</v>
      </c>
      <c r="H115" s="10" t="s">
        <v>9</v>
      </c>
      <c r="I115" s="10" t="s">
        <v>12</v>
      </c>
      <c r="J115" s="10"/>
    </row>
    <row r="116" spans="2:15">
      <c r="B116" s="2"/>
      <c r="C116" s="3" t="s">
        <v>0</v>
      </c>
      <c r="D116" s="3" t="s">
        <v>1</v>
      </c>
      <c r="E116" s="4" t="s">
        <v>2</v>
      </c>
      <c r="F116" s="10"/>
      <c r="G116" s="2"/>
      <c r="H116" s="3" t="s">
        <v>0</v>
      </c>
      <c r="I116" s="3" t="s">
        <v>1</v>
      </c>
      <c r="J116" s="4" t="s">
        <v>2</v>
      </c>
      <c r="L116" s="14" t="s">
        <v>79</v>
      </c>
      <c r="M116" t="s">
        <v>10</v>
      </c>
      <c r="N116" t="s">
        <v>12</v>
      </c>
      <c r="O116" t="s">
        <v>78</v>
      </c>
    </row>
    <row r="117" spans="2:15" ht="24">
      <c r="B117" s="5">
        <v>1</v>
      </c>
      <c r="C117" s="1" t="s">
        <v>28</v>
      </c>
      <c r="D117" s="1">
        <v>7.07</v>
      </c>
      <c r="E117" s="6">
        <v>3802.9333999999999</v>
      </c>
      <c r="F117" s="10"/>
      <c r="G117" s="5">
        <v>1</v>
      </c>
      <c r="H117" s="1" t="s">
        <v>28</v>
      </c>
      <c r="I117" s="1">
        <v>7.99</v>
      </c>
      <c r="J117" s="6">
        <v>4340.3122000000003</v>
      </c>
      <c r="L117" s="1" t="s">
        <v>28</v>
      </c>
      <c r="M117">
        <f>(E127-E117)</f>
        <v>1463.9439000000002</v>
      </c>
      <c r="N117">
        <f>(J127-J117)</f>
        <v>1547.3881999999994</v>
      </c>
      <c r="O117">
        <f>(N117-M117)/J127</f>
        <v>1.4172647100045921E-2</v>
      </c>
    </row>
    <row r="118" spans="2:15" ht="24">
      <c r="B118" s="5">
        <v>2</v>
      </c>
      <c r="C118" s="1" t="s">
        <v>29</v>
      </c>
      <c r="D118" s="1">
        <v>0.91</v>
      </c>
      <c r="E118" s="6">
        <v>492.18290000000002</v>
      </c>
      <c r="F118" s="10"/>
      <c r="G118" s="5">
        <v>2</v>
      </c>
      <c r="H118" s="1" t="s">
        <v>29</v>
      </c>
      <c r="I118" s="1">
        <v>0.85</v>
      </c>
      <c r="J118" s="6">
        <v>461.93150000000003</v>
      </c>
      <c r="L118" s="1" t="s">
        <v>29</v>
      </c>
      <c r="M118">
        <f t="shared" ref="M118:M124" si="22">(E128-E118)</f>
        <v>381.46100000000001</v>
      </c>
      <c r="N118">
        <f t="shared" ref="N118:N124" si="23">(J128-J118)</f>
        <v>379.52909999999997</v>
      </c>
      <c r="O118">
        <f t="shared" ref="O118:O124" si="24">(N118-M118)/J128</f>
        <v>-2.2958888390021367E-3</v>
      </c>
    </row>
    <row r="119" spans="2:15" ht="24">
      <c r="B119" s="5">
        <v>3</v>
      </c>
      <c r="C119" s="1" t="s">
        <v>30</v>
      </c>
      <c r="D119" s="1">
        <v>3.79</v>
      </c>
      <c r="E119" s="6">
        <v>2041.2847999999999</v>
      </c>
      <c r="F119" s="10"/>
      <c r="G119" s="5">
        <v>3</v>
      </c>
      <c r="H119" s="1" t="s">
        <v>30</v>
      </c>
      <c r="I119" s="1">
        <v>4.24</v>
      </c>
      <c r="J119" s="6">
        <v>2304.1322</v>
      </c>
      <c r="L119" s="1" t="s">
        <v>30</v>
      </c>
      <c r="M119">
        <f t="shared" si="22"/>
        <v>1214.4005000000002</v>
      </c>
      <c r="N119">
        <f t="shared" si="23"/>
        <v>1374.0589</v>
      </c>
      <c r="O119">
        <f t="shared" si="24"/>
        <v>4.3406771333876534E-2</v>
      </c>
    </row>
    <row r="120" spans="2:15" ht="24">
      <c r="B120" s="5">
        <v>4</v>
      </c>
      <c r="C120" s="1" t="s">
        <v>31</v>
      </c>
      <c r="D120" s="1">
        <v>14.97</v>
      </c>
      <c r="E120" s="6">
        <v>8053.8507</v>
      </c>
      <c r="F120" s="10"/>
      <c r="G120" s="5">
        <v>4</v>
      </c>
      <c r="H120" s="1" t="s">
        <v>31</v>
      </c>
      <c r="I120" s="1">
        <v>16.760000000000002</v>
      </c>
      <c r="J120" s="6">
        <v>9103.7721999999994</v>
      </c>
      <c r="L120" s="1" t="s">
        <v>31</v>
      </c>
      <c r="M120">
        <f t="shared" si="22"/>
        <v>2589.0814999999993</v>
      </c>
      <c r="N120">
        <f t="shared" si="23"/>
        <v>2951.6464000000014</v>
      </c>
      <c r="O120">
        <f t="shared" si="24"/>
        <v>3.0074849495479328E-2</v>
      </c>
    </row>
    <row r="121" spans="2:15" ht="24">
      <c r="B121" s="5">
        <v>5</v>
      </c>
      <c r="C121" s="1" t="s">
        <v>32</v>
      </c>
      <c r="D121" s="1">
        <v>11.76</v>
      </c>
      <c r="E121" s="6">
        <v>6327.5571</v>
      </c>
      <c r="F121" s="10"/>
      <c r="G121" s="5">
        <v>5</v>
      </c>
      <c r="H121" s="1" t="s">
        <v>32</v>
      </c>
      <c r="I121" s="1">
        <v>13.21</v>
      </c>
      <c r="J121" s="6">
        <v>7174.4741000000004</v>
      </c>
      <c r="L121" s="1" t="s">
        <v>32</v>
      </c>
      <c r="M121">
        <f t="shared" si="22"/>
        <v>2191.0180999999993</v>
      </c>
      <c r="N121">
        <f t="shared" si="23"/>
        <v>2447.9407999999994</v>
      </c>
      <c r="O121">
        <f t="shared" si="24"/>
        <v>2.6700438784862633E-2</v>
      </c>
    </row>
    <row r="122" spans="2:15" ht="24">
      <c r="B122" s="5">
        <v>6</v>
      </c>
      <c r="C122" s="1" t="s">
        <v>33</v>
      </c>
      <c r="D122" s="1">
        <v>7.87</v>
      </c>
      <c r="E122" s="6">
        <v>4233.6869999999999</v>
      </c>
      <c r="F122" s="10"/>
      <c r="G122" s="5">
        <v>6</v>
      </c>
      <c r="H122" s="1" t="s">
        <v>33</v>
      </c>
      <c r="I122" s="1">
        <v>9.0399999999999991</v>
      </c>
      <c r="J122" s="6">
        <v>4910.6021000000001</v>
      </c>
      <c r="L122" s="1" t="s">
        <v>33</v>
      </c>
      <c r="M122">
        <f t="shared" si="22"/>
        <v>1857.3657000000003</v>
      </c>
      <c r="N122">
        <f t="shared" si="23"/>
        <v>2125.4947000000002</v>
      </c>
      <c r="O122">
        <f t="shared" si="24"/>
        <v>3.8107633766493933E-2</v>
      </c>
    </row>
    <row r="123" spans="2:15" ht="24">
      <c r="B123" s="5">
        <v>7</v>
      </c>
      <c r="C123" s="1" t="s">
        <v>34</v>
      </c>
      <c r="D123" s="1">
        <v>12.27</v>
      </c>
      <c r="E123" s="6">
        <v>6601.6914999999999</v>
      </c>
      <c r="F123" s="10"/>
      <c r="G123" s="5">
        <v>7</v>
      </c>
      <c r="H123" s="1" t="s">
        <v>34</v>
      </c>
      <c r="I123" s="1">
        <v>14.85</v>
      </c>
      <c r="J123" s="6">
        <v>8063.5168999999996</v>
      </c>
      <c r="L123" s="1" t="s">
        <v>34</v>
      </c>
      <c r="M123">
        <f t="shared" si="22"/>
        <v>4443.1724000000004</v>
      </c>
      <c r="N123">
        <f t="shared" si="23"/>
        <v>5160.0170000000007</v>
      </c>
      <c r="O123">
        <f t="shared" si="24"/>
        <v>5.4209760070263846E-2</v>
      </c>
    </row>
    <row r="124" spans="2:15" ht="24">
      <c r="B124" s="7">
        <v>8</v>
      </c>
      <c r="C124" s="8" t="s">
        <v>35</v>
      </c>
      <c r="D124" s="8">
        <v>3.37</v>
      </c>
      <c r="E124" s="9">
        <v>1812.8110999999999</v>
      </c>
      <c r="F124" s="10"/>
      <c r="G124" s="7">
        <v>8</v>
      </c>
      <c r="H124" s="8" t="s">
        <v>35</v>
      </c>
      <c r="I124" s="8">
        <v>4.05</v>
      </c>
      <c r="J124" s="9">
        <v>2197.6768999999999</v>
      </c>
      <c r="L124" s="8" t="s">
        <v>35</v>
      </c>
      <c r="M124">
        <f t="shared" si="22"/>
        <v>1400.1172999999999</v>
      </c>
      <c r="N124">
        <f t="shared" si="23"/>
        <v>1638.4387000000002</v>
      </c>
      <c r="O124">
        <f t="shared" si="24"/>
        <v>6.2125708620459782E-2</v>
      </c>
    </row>
    <row r="125" spans="2:15">
      <c r="B125" s="10">
        <v>1.5</v>
      </c>
      <c r="C125" s="10" t="s">
        <v>11</v>
      </c>
      <c r="D125" s="10" t="s">
        <v>10</v>
      </c>
      <c r="E125" s="10"/>
      <c r="F125" s="10"/>
      <c r="G125" s="10">
        <v>1.5</v>
      </c>
      <c r="H125" s="10" t="s">
        <v>11</v>
      </c>
      <c r="I125" s="10" t="s">
        <v>12</v>
      </c>
      <c r="J125" s="10"/>
    </row>
    <row r="126" spans="2:1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</row>
    <row r="127" spans="2:15" ht="24">
      <c r="B127" s="5">
        <v>1</v>
      </c>
      <c r="C127" s="1" t="s">
        <v>28</v>
      </c>
      <c r="D127" s="1">
        <v>4.95</v>
      </c>
      <c r="E127" s="6">
        <v>5266.8773000000001</v>
      </c>
      <c r="F127" s="10"/>
      <c r="G127" s="5">
        <v>1</v>
      </c>
      <c r="H127" s="1" t="s">
        <v>28</v>
      </c>
      <c r="I127" s="1">
        <v>6.18</v>
      </c>
      <c r="J127" s="6">
        <v>5887.7003999999997</v>
      </c>
    </row>
    <row r="128" spans="2:15" ht="24">
      <c r="B128" s="5">
        <v>2</v>
      </c>
      <c r="C128" s="1" t="s">
        <v>29</v>
      </c>
      <c r="D128" s="1">
        <v>0.82</v>
      </c>
      <c r="E128" s="6">
        <v>873.64390000000003</v>
      </c>
      <c r="F128" s="10"/>
      <c r="G128" s="5">
        <v>2</v>
      </c>
      <c r="H128" s="1" t="s">
        <v>29</v>
      </c>
      <c r="I128" s="1">
        <v>0.88</v>
      </c>
      <c r="J128" s="6">
        <v>841.4606</v>
      </c>
    </row>
    <row r="129" spans="2:15" ht="24">
      <c r="B129" s="5">
        <v>3</v>
      </c>
      <c r="C129" s="1" t="s">
        <v>30</v>
      </c>
      <c r="D129" s="1">
        <v>3.06</v>
      </c>
      <c r="E129" s="6">
        <v>3255.6853000000001</v>
      </c>
      <c r="F129" s="10"/>
      <c r="G129" s="5">
        <v>3</v>
      </c>
      <c r="H129" s="1" t="s">
        <v>30</v>
      </c>
      <c r="I129" s="1">
        <v>3.86</v>
      </c>
      <c r="J129" s="6">
        <v>3678.1911</v>
      </c>
    </row>
    <row r="130" spans="2:15" ht="24">
      <c r="B130" s="5">
        <v>4</v>
      </c>
      <c r="C130" s="1" t="s">
        <v>31</v>
      </c>
      <c r="D130" s="1">
        <v>10.01</v>
      </c>
      <c r="E130" s="6">
        <v>10642.932199999999</v>
      </c>
      <c r="F130" s="10"/>
      <c r="G130" s="5">
        <v>4</v>
      </c>
      <c r="H130" s="1" t="s">
        <v>31</v>
      </c>
      <c r="I130" s="1">
        <v>12.66</v>
      </c>
      <c r="J130" s="6">
        <v>12055.418600000001</v>
      </c>
    </row>
    <row r="131" spans="2:15" ht="24">
      <c r="B131" s="5">
        <v>5</v>
      </c>
      <c r="C131" s="1" t="s">
        <v>32</v>
      </c>
      <c r="D131" s="1">
        <v>8.01</v>
      </c>
      <c r="E131" s="6">
        <v>8518.5751999999993</v>
      </c>
      <c r="F131" s="10"/>
      <c r="G131" s="5">
        <v>5</v>
      </c>
      <c r="H131" s="1" t="s">
        <v>32</v>
      </c>
      <c r="I131" s="1">
        <v>10.11</v>
      </c>
      <c r="J131" s="6">
        <v>9622.4148999999998</v>
      </c>
    </row>
    <row r="132" spans="2:15" ht="24">
      <c r="B132" s="5">
        <v>6</v>
      </c>
      <c r="C132" s="1" t="s">
        <v>33</v>
      </c>
      <c r="D132" s="1">
        <v>5.73</v>
      </c>
      <c r="E132" s="6">
        <v>6091.0527000000002</v>
      </c>
      <c r="F132" s="10"/>
      <c r="G132" s="5">
        <v>6</v>
      </c>
      <c r="H132" s="1" t="s">
        <v>33</v>
      </c>
      <c r="I132" s="1">
        <v>7.39</v>
      </c>
      <c r="J132" s="6">
        <v>7036.0968000000003</v>
      </c>
    </row>
    <row r="133" spans="2:15" ht="24">
      <c r="B133" s="5">
        <v>7</v>
      </c>
      <c r="C133" s="1" t="s">
        <v>34</v>
      </c>
      <c r="D133" s="1">
        <v>10.39</v>
      </c>
      <c r="E133" s="6">
        <v>11044.8639</v>
      </c>
      <c r="F133" s="10"/>
      <c r="G133" s="5">
        <v>7</v>
      </c>
      <c r="H133" s="1" t="s">
        <v>34</v>
      </c>
      <c r="I133" s="1">
        <v>13.89</v>
      </c>
      <c r="J133" s="6">
        <v>13223.5339</v>
      </c>
    </row>
    <row r="134" spans="2:15" ht="24">
      <c r="B134" s="7">
        <v>8</v>
      </c>
      <c r="C134" s="8" t="s">
        <v>35</v>
      </c>
      <c r="D134" s="8">
        <v>3.02</v>
      </c>
      <c r="E134" s="9">
        <v>3212.9283999999998</v>
      </c>
      <c r="F134" s="10"/>
      <c r="G134" s="7">
        <v>8</v>
      </c>
      <c r="H134" s="8" t="s">
        <v>35</v>
      </c>
      <c r="I134" s="8">
        <v>4.03</v>
      </c>
      <c r="J134" s="9">
        <v>3836.1156000000001</v>
      </c>
    </row>
    <row r="135" spans="2:15">
      <c r="B135" s="10">
        <v>1.75</v>
      </c>
      <c r="C135" s="10" t="s">
        <v>9</v>
      </c>
      <c r="D135" s="10" t="s">
        <v>10</v>
      </c>
      <c r="E135" s="10"/>
      <c r="F135" s="10"/>
      <c r="G135" s="10">
        <v>1.75</v>
      </c>
      <c r="H135" s="10" t="s">
        <v>9</v>
      </c>
      <c r="I135" s="10" t="s">
        <v>12</v>
      </c>
      <c r="J135" s="10"/>
    </row>
    <row r="136" spans="2:15">
      <c r="B136" s="2"/>
      <c r="C136" s="3" t="s">
        <v>0</v>
      </c>
      <c r="D136" s="3" t="s">
        <v>1</v>
      </c>
      <c r="E136" s="4" t="s">
        <v>2</v>
      </c>
      <c r="F136" s="10"/>
      <c r="G136" s="2"/>
      <c r="H136" s="3" t="s">
        <v>0</v>
      </c>
      <c r="I136" s="3" t="s">
        <v>1</v>
      </c>
      <c r="J136" s="4" t="s">
        <v>2</v>
      </c>
      <c r="L136" s="14" t="s">
        <v>79</v>
      </c>
      <c r="M136" t="s">
        <v>10</v>
      </c>
      <c r="N136" t="s">
        <v>12</v>
      </c>
      <c r="O136" t="s">
        <v>78</v>
      </c>
    </row>
    <row r="137" spans="2:15" ht="24">
      <c r="B137" s="5">
        <v>1</v>
      </c>
      <c r="C137" s="1" t="s">
        <v>28</v>
      </c>
      <c r="D137" s="1">
        <v>7.94</v>
      </c>
      <c r="E137" s="6">
        <v>3726.4603000000002</v>
      </c>
      <c r="F137" s="10"/>
      <c r="G137" s="5">
        <v>1</v>
      </c>
      <c r="H137" s="1" t="s">
        <v>28</v>
      </c>
      <c r="I137" s="1">
        <v>8.02</v>
      </c>
      <c r="J137" s="6">
        <v>4281.8719000000001</v>
      </c>
      <c r="L137" s="1" t="s">
        <v>28</v>
      </c>
      <c r="M137">
        <f>(E147-E137)</f>
        <v>1577.7377999999994</v>
      </c>
      <c r="N137">
        <f>(J147-J137)</f>
        <v>1630.9507999999996</v>
      </c>
      <c r="O137">
        <f>(N137-M137)/J147</f>
        <v>8.9995933752588589E-3</v>
      </c>
    </row>
    <row r="138" spans="2:15" ht="24">
      <c r="B138" s="5">
        <v>2</v>
      </c>
      <c r="C138" s="1" t="s">
        <v>29</v>
      </c>
      <c r="D138" s="1">
        <v>1.01</v>
      </c>
      <c r="E138" s="6">
        <v>472.39170000000001</v>
      </c>
      <c r="F138" s="10"/>
      <c r="G138" s="5">
        <v>2</v>
      </c>
      <c r="H138" s="1" t="s">
        <v>29</v>
      </c>
      <c r="I138" s="1">
        <v>0.85</v>
      </c>
      <c r="J138" s="6">
        <v>451.8175</v>
      </c>
      <c r="L138" s="1" t="s">
        <v>29</v>
      </c>
      <c r="M138">
        <f t="shared" ref="M138:M144" si="25">(E148-E138)</f>
        <v>421.19650000000001</v>
      </c>
      <c r="N138">
        <f t="shared" ref="N138:N144" si="26">(J148-J138)</f>
        <v>392.47350000000006</v>
      </c>
      <c r="O138">
        <f t="shared" ref="O138:O144" si="27">(N138-M138)/J148</f>
        <v>-3.402026078686135E-2</v>
      </c>
    </row>
    <row r="139" spans="2:15" ht="24">
      <c r="B139" s="5">
        <v>3</v>
      </c>
      <c r="C139" s="1" t="s">
        <v>30</v>
      </c>
      <c r="D139" s="1">
        <v>4.24</v>
      </c>
      <c r="E139" s="6">
        <v>1989.5459000000001</v>
      </c>
      <c r="F139" s="10"/>
      <c r="G139" s="5">
        <v>3</v>
      </c>
      <c r="H139" s="1" t="s">
        <v>30</v>
      </c>
      <c r="I139" s="1">
        <v>4.24</v>
      </c>
      <c r="J139" s="6">
        <v>2262.4391000000001</v>
      </c>
      <c r="L139" s="1" t="s">
        <v>30</v>
      </c>
      <c r="M139">
        <f t="shared" si="25"/>
        <v>1303.2039</v>
      </c>
      <c r="N139">
        <f t="shared" si="26"/>
        <v>1437.1068</v>
      </c>
      <c r="O139">
        <f t="shared" si="27"/>
        <v>3.6194415103756393E-2</v>
      </c>
    </row>
    <row r="140" spans="2:15" ht="24">
      <c r="B140" s="5">
        <v>4</v>
      </c>
      <c r="C140" s="1" t="s">
        <v>31</v>
      </c>
      <c r="D140" s="1">
        <v>16.93</v>
      </c>
      <c r="E140" s="6">
        <v>7945.0686999999998</v>
      </c>
      <c r="F140" s="10"/>
      <c r="G140" s="5">
        <v>4</v>
      </c>
      <c r="H140" s="1" t="s">
        <v>31</v>
      </c>
      <c r="I140" s="1">
        <v>16.8</v>
      </c>
      <c r="J140" s="6">
        <v>8973.7158999999992</v>
      </c>
      <c r="L140" s="1" t="s">
        <v>31</v>
      </c>
      <c r="M140">
        <f t="shared" si="25"/>
        <v>2724.8260000000009</v>
      </c>
      <c r="N140">
        <f t="shared" si="26"/>
        <v>3119.4230000000007</v>
      </c>
      <c r="O140">
        <f t="shared" si="27"/>
        <v>3.2629824503214777E-2</v>
      </c>
    </row>
    <row r="141" spans="2:15" ht="24">
      <c r="B141" s="5">
        <v>5</v>
      </c>
      <c r="C141" s="1" t="s">
        <v>32</v>
      </c>
      <c r="D141" s="1">
        <v>13.3</v>
      </c>
      <c r="E141" s="6">
        <v>6240.0645000000004</v>
      </c>
      <c r="F141" s="10"/>
      <c r="G141" s="5">
        <v>5</v>
      </c>
      <c r="H141" s="1" t="s">
        <v>32</v>
      </c>
      <c r="I141" s="1">
        <v>13.22</v>
      </c>
      <c r="J141" s="6">
        <v>7061.0002000000004</v>
      </c>
      <c r="L141" s="1" t="s">
        <v>32</v>
      </c>
      <c r="M141">
        <f t="shared" si="25"/>
        <v>2309.9436999999998</v>
      </c>
      <c r="N141">
        <f t="shared" si="26"/>
        <v>2606.5337</v>
      </c>
      <c r="O141">
        <f t="shared" si="27"/>
        <v>3.067897181100137E-2</v>
      </c>
    </row>
    <row r="142" spans="2:15" ht="24">
      <c r="B142" s="5">
        <v>6</v>
      </c>
      <c r="C142" s="1" t="s">
        <v>33</v>
      </c>
      <c r="D142" s="1">
        <v>8.8800000000000008</v>
      </c>
      <c r="E142" s="6">
        <v>4164.2561999999998</v>
      </c>
      <c r="F142" s="10"/>
      <c r="G142" s="5">
        <v>6</v>
      </c>
      <c r="H142" s="1" t="s">
        <v>33</v>
      </c>
      <c r="I142" s="1">
        <v>9.02</v>
      </c>
      <c r="J142" s="6">
        <v>4819.0388999999996</v>
      </c>
      <c r="L142" s="1" t="s">
        <v>33</v>
      </c>
      <c r="M142">
        <f t="shared" si="25"/>
        <v>1945.0262000000002</v>
      </c>
      <c r="N142">
        <f t="shared" si="26"/>
        <v>2256.8479000000007</v>
      </c>
      <c r="O142">
        <f t="shared" si="27"/>
        <v>4.4068214884387412E-2</v>
      </c>
    </row>
    <row r="143" spans="2:15" ht="24">
      <c r="B143" s="5">
        <v>7</v>
      </c>
      <c r="C143" s="1" t="s">
        <v>34</v>
      </c>
      <c r="D143" s="1">
        <v>13.85</v>
      </c>
      <c r="E143" s="6">
        <v>6498.3379000000004</v>
      </c>
      <c r="F143" s="10"/>
      <c r="G143" s="5">
        <v>7</v>
      </c>
      <c r="H143" s="1" t="s">
        <v>34</v>
      </c>
      <c r="I143" s="1">
        <v>14.81</v>
      </c>
      <c r="J143" s="6">
        <v>7909.4957000000004</v>
      </c>
      <c r="L143" s="1" t="s">
        <v>34</v>
      </c>
      <c r="M143">
        <f t="shared" si="25"/>
        <v>4557.0900999999994</v>
      </c>
      <c r="N143">
        <f t="shared" si="26"/>
        <v>5372.6964999999991</v>
      </c>
      <c r="O143">
        <f t="shared" si="27"/>
        <v>6.1406007963052942E-2</v>
      </c>
    </row>
    <row r="144" spans="2:15" ht="24">
      <c r="B144" s="7">
        <v>8</v>
      </c>
      <c r="C144" s="8" t="s">
        <v>35</v>
      </c>
      <c r="D144" s="8">
        <v>3.85</v>
      </c>
      <c r="E144" s="9">
        <v>1808.3821</v>
      </c>
      <c r="F144" s="10"/>
      <c r="G144" s="7">
        <v>8</v>
      </c>
      <c r="H144" s="8" t="s">
        <v>35</v>
      </c>
      <c r="I144" s="8">
        <v>4.04</v>
      </c>
      <c r="J144" s="9">
        <v>2156.7777999999998</v>
      </c>
      <c r="L144" s="8" t="s">
        <v>35</v>
      </c>
      <c r="M144">
        <f t="shared" si="25"/>
        <v>1366.9984000000002</v>
      </c>
      <c r="N144">
        <f t="shared" si="26"/>
        <v>1688.5111000000002</v>
      </c>
      <c r="O144">
        <f t="shared" si="27"/>
        <v>8.3612105191888178E-2</v>
      </c>
    </row>
    <row r="145" spans="2:10">
      <c r="B145" s="10">
        <v>1.75</v>
      </c>
      <c r="C145" s="10" t="s">
        <v>11</v>
      </c>
      <c r="D145" s="10" t="s">
        <v>10</v>
      </c>
      <c r="E145" s="10"/>
      <c r="F145" s="10"/>
      <c r="G145" s="10">
        <v>1.75</v>
      </c>
      <c r="H145" s="10" t="s">
        <v>11</v>
      </c>
      <c r="I145" s="10" t="s">
        <v>12</v>
      </c>
      <c r="J145" s="10"/>
    </row>
    <row r="146" spans="2:10">
      <c r="B146" s="2"/>
      <c r="C146" s="3" t="s">
        <v>0</v>
      </c>
      <c r="D146" s="3" t="s">
        <v>1</v>
      </c>
      <c r="E146" s="4" t="s">
        <v>2</v>
      </c>
      <c r="F146" s="10"/>
      <c r="G146" s="2"/>
      <c r="H146" s="3" t="s">
        <v>0</v>
      </c>
      <c r="I146" s="3" t="s">
        <v>1</v>
      </c>
      <c r="J146" s="4" t="s">
        <v>2</v>
      </c>
    </row>
    <row r="147" spans="2:10" ht="24">
      <c r="B147" s="5">
        <v>1</v>
      </c>
      <c r="C147" s="1" t="s">
        <v>28</v>
      </c>
      <c r="D147" s="1">
        <v>4.97</v>
      </c>
      <c r="E147" s="6">
        <v>5304.1980999999996</v>
      </c>
      <c r="F147" s="10"/>
      <c r="G147" s="5">
        <v>1</v>
      </c>
      <c r="H147" s="1" t="s">
        <v>28</v>
      </c>
      <c r="I147" s="1">
        <v>6.18</v>
      </c>
      <c r="J147" s="6">
        <v>5912.8226999999997</v>
      </c>
    </row>
    <row r="148" spans="2:10" ht="24">
      <c r="B148" s="5">
        <v>2</v>
      </c>
      <c r="C148" s="1" t="s">
        <v>29</v>
      </c>
      <c r="D148" s="1">
        <v>0.84</v>
      </c>
      <c r="E148" s="6">
        <v>893.58820000000003</v>
      </c>
      <c r="F148" s="10"/>
      <c r="G148" s="5">
        <v>2</v>
      </c>
      <c r="H148" s="1" t="s">
        <v>29</v>
      </c>
      <c r="I148" s="1">
        <v>0.88</v>
      </c>
      <c r="J148" s="6">
        <v>844.29100000000005</v>
      </c>
    </row>
    <row r="149" spans="2:10" ht="24">
      <c r="B149" s="5">
        <v>3</v>
      </c>
      <c r="C149" s="1" t="s">
        <v>30</v>
      </c>
      <c r="D149" s="1">
        <v>3.09</v>
      </c>
      <c r="E149" s="6">
        <v>3292.7498000000001</v>
      </c>
      <c r="F149" s="10"/>
      <c r="G149" s="5">
        <v>3</v>
      </c>
      <c r="H149" s="1" t="s">
        <v>30</v>
      </c>
      <c r="I149" s="1">
        <v>3.87</v>
      </c>
      <c r="J149" s="6">
        <v>3699.5459000000001</v>
      </c>
    </row>
    <row r="150" spans="2:10" ht="24">
      <c r="B150" s="5">
        <v>4</v>
      </c>
      <c r="C150" s="1" t="s">
        <v>31</v>
      </c>
      <c r="D150" s="1">
        <v>10.01</v>
      </c>
      <c r="E150" s="6">
        <v>10669.894700000001</v>
      </c>
      <c r="F150" s="10"/>
      <c r="G150" s="5">
        <v>4</v>
      </c>
      <c r="H150" s="1" t="s">
        <v>31</v>
      </c>
      <c r="I150" s="1">
        <v>12.65</v>
      </c>
      <c r="J150" s="6">
        <v>12093.1389</v>
      </c>
    </row>
    <row r="151" spans="2:10" ht="24">
      <c r="B151" s="5">
        <v>5</v>
      </c>
      <c r="C151" s="1" t="s">
        <v>32</v>
      </c>
      <c r="D151" s="1">
        <v>8.02</v>
      </c>
      <c r="E151" s="6">
        <v>8550.0082000000002</v>
      </c>
      <c r="F151" s="10"/>
      <c r="G151" s="5">
        <v>5</v>
      </c>
      <c r="H151" s="1" t="s">
        <v>32</v>
      </c>
      <c r="I151" s="1">
        <v>10.11</v>
      </c>
      <c r="J151" s="6">
        <v>9667.5339000000004</v>
      </c>
    </row>
    <row r="152" spans="2:10" ht="24">
      <c r="B152" s="5">
        <v>6</v>
      </c>
      <c r="C152" s="1" t="s">
        <v>33</v>
      </c>
      <c r="D152" s="1">
        <v>5.73</v>
      </c>
      <c r="E152" s="6">
        <v>6109.2824000000001</v>
      </c>
      <c r="F152" s="10"/>
      <c r="G152" s="5">
        <v>6</v>
      </c>
      <c r="H152" s="1" t="s">
        <v>33</v>
      </c>
      <c r="I152" s="1">
        <v>7.4</v>
      </c>
      <c r="J152" s="6">
        <v>7075.8868000000002</v>
      </c>
    </row>
    <row r="153" spans="2:10" ht="24">
      <c r="B153" s="5">
        <v>7</v>
      </c>
      <c r="C153" s="1" t="s">
        <v>34</v>
      </c>
      <c r="D153" s="1">
        <v>10.37</v>
      </c>
      <c r="E153" s="6">
        <v>11055.428</v>
      </c>
      <c r="F153" s="10"/>
      <c r="G153" s="5">
        <v>7</v>
      </c>
      <c r="H153" s="1" t="s">
        <v>34</v>
      </c>
      <c r="I153" s="1">
        <v>13.89</v>
      </c>
      <c r="J153" s="6">
        <v>13282.1922</v>
      </c>
    </row>
    <row r="154" spans="2:10" ht="24">
      <c r="B154" s="7">
        <v>8</v>
      </c>
      <c r="C154" s="8" t="s">
        <v>35</v>
      </c>
      <c r="D154" s="8">
        <v>2.98</v>
      </c>
      <c r="E154" s="9">
        <v>3175.3805000000002</v>
      </c>
      <c r="G154" s="7">
        <v>8</v>
      </c>
      <c r="H154" s="8" t="s">
        <v>35</v>
      </c>
      <c r="I154" s="8">
        <v>4.0199999999999996</v>
      </c>
      <c r="J154" s="9">
        <v>3845.2889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E1CB-4062-4778-B117-173EEA46A8B1}">
  <dimension ref="A1:Y78"/>
  <sheetViews>
    <sheetView topLeftCell="A55" workbookViewId="0">
      <selection activeCell="H12" sqref="H12"/>
    </sheetView>
  </sheetViews>
  <sheetFormatPr baseColWidth="10" defaultColWidth="8.83203125" defaultRowHeight="15"/>
  <cols>
    <col min="2" max="10" width="9.1640625" style="10"/>
  </cols>
  <sheetData>
    <row r="1" spans="1:25">
      <c r="A1" t="s">
        <v>20</v>
      </c>
      <c r="B1"/>
      <c r="C1"/>
    </row>
    <row r="2" spans="1:25">
      <c r="A2" t="s">
        <v>120</v>
      </c>
      <c r="B2" t="s">
        <v>119</v>
      </c>
      <c r="C2" t="s">
        <v>121</v>
      </c>
    </row>
    <row r="3" spans="1:25">
      <c r="A3" s="15" t="s">
        <v>122</v>
      </c>
      <c r="B3" s="15" t="s">
        <v>124</v>
      </c>
      <c r="C3" s="15" t="s">
        <v>24</v>
      </c>
    </row>
    <row r="4" spans="1:25">
      <c r="A4" s="15" t="s">
        <v>123</v>
      </c>
      <c r="B4" s="15" t="s">
        <v>125</v>
      </c>
      <c r="C4" s="15" t="s">
        <v>24</v>
      </c>
    </row>
    <row r="6" spans="1:25">
      <c r="B6" s="10">
        <v>0.25</v>
      </c>
      <c r="C6" s="10" t="s">
        <v>9</v>
      </c>
      <c r="D6" s="10" t="s">
        <v>10</v>
      </c>
      <c r="G6" s="10">
        <v>0.25</v>
      </c>
      <c r="H6" s="10" t="s">
        <v>9</v>
      </c>
      <c r="I6" s="10" t="s">
        <v>12</v>
      </c>
      <c r="L6" s="14"/>
    </row>
    <row r="7" spans="1:25">
      <c r="B7" s="2"/>
      <c r="C7" s="3" t="s">
        <v>0</v>
      </c>
      <c r="D7" s="3" t="s">
        <v>1</v>
      </c>
      <c r="E7" s="4" t="s">
        <v>2</v>
      </c>
      <c r="F7" s="11"/>
      <c r="G7" s="2"/>
      <c r="H7" s="3" t="s">
        <v>0</v>
      </c>
      <c r="I7" s="3" t="s">
        <v>1</v>
      </c>
      <c r="J7" s="4" t="s">
        <v>2</v>
      </c>
      <c r="L7" s="14" t="s">
        <v>79</v>
      </c>
      <c r="M7" t="s">
        <v>10</v>
      </c>
      <c r="N7" t="s">
        <v>12</v>
      </c>
      <c r="O7" t="s">
        <v>78</v>
      </c>
      <c r="S7">
        <v>0.25</v>
      </c>
      <c r="T7">
        <v>0.5</v>
      </c>
      <c r="U7">
        <v>0.75</v>
      </c>
      <c r="V7">
        <v>1</v>
      </c>
      <c r="W7">
        <v>1.25</v>
      </c>
      <c r="X7">
        <v>1.5</v>
      </c>
      <c r="Y7">
        <v>1.75</v>
      </c>
    </row>
    <row r="8" spans="1:25" ht="24">
      <c r="B8" s="5">
        <v>1</v>
      </c>
      <c r="C8" s="1" t="s">
        <v>13</v>
      </c>
      <c r="D8" s="1">
        <v>5.0999999999999996</v>
      </c>
      <c r="E8" s="6">
        <v>304032.24479999999</v>
      </c>
      <c r="F8" s="12"/>
      <c r="G8" s="5">
        <v>1</v>
      </c>
      <c r="H8" s="1" t="s">
        <v>13</v>
      </c>
      <c r="I8" s="1">
        <v>7.21</v>
      </c>
      <c r="J8" s="6">
        <v>289704.49339999998</v>
      </c>
      <c r="L8" s="1" t="s">
        <v>13</v>
      </c>
      <c r="M8">
        <f>(E13-E8)</f>
        <v>15978.616800000018</v>
      </c>
      <c r="N8">
        <f>(J13-J8)</f>
        <v>18009.987900000007</v>
      </c>
      <c r="O8">
        <f>(N8-M8)/J13</f>
        <v>6.6014803444350914E-3</v>
      </c>
      <c r="R8" s="1" t="s">
        <v>13</v>
      </c>
      <c r="S8">
        <f>O8</f>
        <v>6.6014803444350914E-3</v>
      </c>
      <c r="T8">
        <f>O18</f>
        <v>-2.6523547946656935E-3</v>
      </c>
      <c r="U8">
        <f>O28</f>
        <v>-3.5117222945891978E-3</v>
      </c>
      <c r="V8">
        <f>O38</f>
        <v>-1.3508670147223325E-3</v>
      </c>
      <c r="W8">
        <f>O48</f>
        <v>-8.9674747859728174E-4</v>
      </c>
      <c r="X8">
        <f>O58</f>
        <v>-2.6060088423550924E-4</v>
      </c>
      <c r="Y8">
        <f>O68</f>
        <v>1.8245469757841972E-3</v>
      </c>
    </row>
    <row r="9" spans="1:25" ht="24">
      <c r="B9" s="5">
        <v>2</v>
      </c>
      <c r="C9" s="1" t="s">
        <v>129</v>
      </c>
      <c r="D9" s="1">
        <v>0.77</v>
      </c>
      <c r="E9" s="6">
        <v>45749.912900000003</v>
      </c>
      <c r="F9" s="12"/>
      <c r="G9" s="5">
        <v>2</v>
      </c>
      <c r="H9" s="1" t="s">
        <v>129</v>
      </c>
      <c r="I9" s="1">
        <v>1.1100000000000001</v>
      </c>
      <c r="J9" s="6">
        <v>44646.826699999998</v>
      </c>
      <c r="L9" s="1" t="s">
        <v>14</v>
      </c>
      <c r="M9">
        <f t="shared" ref="M9:M10" si="0">(E14-E9)</f>
        <v>6429.002999999997</v>
      </c>
      <c r="N9">
        <f t="shared" ref="N9:N10" si="1">(J14-J9)</f>
        <v>6575.1579000000056</v>
      </c>
      <c r="O9">
        <f t="shared" ref="O9:O10" si="2">(N9-M9)/J14</f>
        <v>2.8533626945803389E-3</v>
      </c>
      <c r="R9" s="1" t="s">
        <v>14</v>
      </c>
      <c r="S9">
        <f t="shared" ref="S9:S10" si="3">O9</f>
        <v>2.8533626945803389E-3</v>
      </c>
      <c r="T9">
        <f t="shared" ref="T9:T10" si="4">O19</f>
        <v>-1.5821302316104278E-3</v>
      </c>
      <c r="U9">
        <f t="shared" ref="U9:U10" si="5">O29</f>
        <v>2.3833022928282286E-3</v>
      </c>
      <c r="V9">
        <f>O39</f>
        <v>-6.709095409660663E-3</v>
      </c>
      <c r="W9">
        <f t="shared" ref="W9:W10" si="6">O49</f>
        <v>-4.341641312381155E-3</v>
      </c>
      <c r="X9">
        <f t="shared" ref="X9:X10" si="7">O59</f>
        <v>1.4671436726075126E-3</v>
      </c>
      <c r="Y9">
        <f t="shared" ref="Y9:Y10" si="8">O69</f>
        <v>5.5289024436387443E-3</v>
      </c>
    </row>
    <row r="10" spans="1:25" ht="24">
      <c r="B10" s="7">
        <v>3</v>
      </c>
      <c r="C10" s="8" t="s">
        <v>15</v>
      </c>
      <c r="D10" s="8">
        <v>1.1399999999999999</v>
      </c>
      <c r="E10" s="9">
        <v>67882.200200000007</v>
      </c>
      <c r="F10" s="12"/>
      <c r="G10" s="7">
        <v>3</v>
      </c>
      <c r="H10" s="8" t="s">
        <v>15</v>
      </c>
      <c r="I10" s="8">
        <v>1.68</v>
      </c>
      <c r="J10" s="9">
        <v>67672.116699999999</v>
      </c>
      <c r="L10" s="8" t="s">
        <v>15</v>
      </c>
      <c r="M10">
        <f t="shared" si="0"/>
        <v>15315.680199999988</v>
      </c>
      <c r="N10">
        <f t="shared" si="1"/>
        <v>15541.319000000003</v>
      </c>
      <c r="O10">
        <f t="shared" si="2"/>
        <v>2.7115669254840677E-3</v>
      </c>
      <c r="R10" s="8" t="s">
        <v>15</v>
      </c>
      <c r="S10">
        <f t="shared" si="3"/>
        <v>2.7115669254840677E-3</v>
      </c>
      <c r="T10">
        <f t="shared" si="4"/>
        <v>-1.8254066500492626E-3</v>
      </c>
      <c r="U10">
        <f t="shared" si="5"/>
        <v>4.48012032832056E-4</v>
      </c>
      <c r="V10">
        <f t="shared" ref="V10" si="9">O40</f>
        <v>1.2598864440715391E-4</v>
      </c>
      <c r="W10">
        <f t="shared" si="6"/>
        <v>-2.1257606781918348E-4</v>
      </c>
      <c r="X10">
        <f t="shared" si="7"/>
        <v>2.9815991706814106E-3</v>
      </c>
      <c r="Y10">
        <f t="shared" si="8"/>
        <v>5.6051354279508464E-3</v>
      </c>
    </row>
    <row r="11" spans="1:25">
      <c r="B11" s="10">
        <v>0.25</v>
      </c>
      <c r="C11" s="10" t="s">
        <v>11</v>
      </c>
      <c r="D11" s="10" t="s">
        <v>10</v>
      </c>
      <c r="G11" s="10">
        <v>0.25</v>
      </c>
      <c r="H11" s="10" t="s">
        <v>11</v>
      </c>
      <c r="I11" s="10" t="s">
        <v>12</v>
      </c>
      <c r="L11" s="1"/>
      <c r="R11" s="1"/>
    </row>
    <row r="12" spans="1:25">
      <c r="B12" s="2"/>
      <c r="C12" s="3" t="s">
        <v>0</v>
      </c>
      <c r="D12" s="3" t="s">
        <v>1</v>
      </c>
      <c r="E12" s="4" t="s">
        <v>2</v>
      </c>
      <c r="G12" s="2"/>
      <c r="H12" s="3" t="s">
        <v>0</v>
      </c>
      <c r="I12" s="3" t="s">
        <v>1</v>
      </c>
      <c r="J12" s="4" t="s">
        <v>2</v>
      </c>
      <c r="L12" s="1"/>
      <c r="R12" s="1"/>
    </row>
    <row r="13" spans="1:25" ht="24">
      <c r="B13" s="5">
        <v>1</v>
      </c>
      <c r="C13" s="1" t="s">
        <v>13</v>
      </c>
      <c r="D13" s="1">
        <v>6.32</v>
      </c>
      <c r="E13" s="6">
        <v>320010.8616</v>
      </c>
      <c r="G13" s="5">
        <v>1</v>
      </c>
      <c r="H13" s="1" t="s">
        <v>13</v>
      </c>
      <c r="I13" s="1">
        <v>6.26</v>
      </c>
      <c r="J13" s="6">
        <v>307714.48129999998</v>
      </c>
      <c r="L13" s="1"/>
      <c r="R13" s="12"/>
    </row>
    <row r="14" spans="1:25" ht="24">
      <c r="B14" s="5">
        <v>2</v>
      </c>
      <c r="C14" s="1" t="s">
        <v>129</v>
      </c>
      <c r="D14" s="1">
        <v>1.03</v>
      </c>
      <c r="E14" s="6">
        <v>52178.9159</v>
      </c>
      <c r="G14" s="5">
        <v>2</v>
      </c>
      <c r="H14" s="1" t="s">
        <v>129</v>
      </c>
      <c r="I14" s="1">
        <v>1.04</v>
      </c>
      <c r="J14" s="6">
        <v>51221.984600000003</v>
      </c>
      <c r="L14" s="1"/>
    </row>
    <row r="15" spans="1:25" ht="24">
      <c r="B15" s="7">
        <v>3</v>
      </c>
      <c r="C15" s="8" t="s">
        <v>15</v>
      </c>
      <c r="D15" s="8">
        <v>1.64</v>
      </c>
      <c r="E15" s="9">
        <v>83197.880399999995</v>
      </c>
      <c r="G15" s="7">
        <v>3</v>
      </c>
      <c r="H15" s="8" t="s">
        <v>15</v>
      </c>
      <c r="I15" s="8">
        <v>1.69</v>
      </c>
      <c r="J15" s="9">
        <v>83213.435700000002</v>
      </c>
      <c r="L15" s="8"/>
    </row>
    <row r="16" spans="1:25">
      <c r="B16" s="10">
        <v>0.5</v>
      </c>
      <c r="C16" s="10" t="s">
        <v>9</v>
      </c>
      <c r="D16" s="10" t="s">
        <v>10</v>
      </c>
      <c r="G16" s="10">
        <v>0.5</v>
      </c>
      <c r="H16" s="10" t="s">
        <v>9</v>
      </c>
      <c r="I16" s="10" t="s">
        <v>12</v>
      </c>
    </row>
    <row r="17" spans="2:15">
      <c r="B17" s="2"/>
      <c r="C17" s="3" t="s">
        <v>0</v>
      </c>
      <c r="D17" s="3" t="s">
        <v>1</v>
      </c>
      <c r="E17" s="4" t="s">
        <v>2</v>
      </c>
      <c r="G17" s="2"/>
      <c r="H17" s="3" t="s">
        <v>0</v>
      </c>
      <c r="I17" s="3" t="s">
        <v>1</v>
      </c>
      <c r="J17" s="4" t="s">
        <v>2</v>
      </c>
      <c r="L17" s="14" t="s">
        <v>79</v>
      </c>
      <c r="M17" t="s">
        <v>10</v>
      </c>
      <c r="N17" t="s">
        <v>12</v>
      </c>
      <c r="O17" t="s">
        <v>78</v>
      </c>
    </row>
    <row r="18" spans="2:15" ht="24">
      <c r="B18" s="5">
        <v>1</v>
      </c>
      <c r="C18" s="1" t="s">
        <v>13</v>
      </c>
      <c r="D18" s="1">
        <v>5.93</v>
      </c>
      <c r="E18" s="6">
        <v>295751.05680000002</v>
      </c>
      <c r="G18" s="5">
        <v>1</v>
      </c>
      <c r="H18" s="1" t="s">
        <v>13</v>
      </c>
      <c r="I18" s="1">
        <v>5.14</v>
      </c>
      <c r="J18" s="6">
        <v>285220.69990000001</v>
      </c>
      <c r="L18" s="1" t="s">
        <v>28</v>
      </c>
      <c r="M18">
        <f>(E23-E18)</f>
        <v>30994.002199999988</v>
      </c>
      <c r="N18">
        <f>(J23-J18)</f>
        <v>30157.507299999997</v>
      </c>
      <c r="O18">
        <f>(N18-M18)/J23</f>
        <v>-2.6523547946656935E-3</v>
      </c>
    </row>
    <row r="19" spans="2:15" ht="24">
      <c r="B19" s="5">
        <v>2</v>
      </c>
      <c r="C19" s="1" t="s">
        <v>129</v>
      </c>
      <c r="D19" s="1">
        <v>0.84</v>
      </c>
      <c r="E19" s="6">
        <v>42022.853799999997</v>
      </c>
      <c r="G19" s="5">
        <v>2</v>
      </c>
      <c r="H19" s="1" t="s">
        <v>129</v>
      </c>
      <c r="I19" s="1">
        <v>0.75</v>
      </c>
      <c r="J19" s="6">
        <v>41418.697</v>
      </c>
      <c r="L19" s="1" t="s">
        <v>29</v>
      </c>
      <c r="M19">
        <f t="shared" ref="M19:M20" si="10">(E24-E19)</f>
        <v>10955.748299999999</v>
      </c>
      <c r="N19">
        <f t="shared" ref="N19:N20" si="11">(J24-J19)</f>
        <v>10873.016000000003</v>
      </c>
      <c r="O19">
        <f t="shared" ref="O19:O20" si="12">(N19-M19)/J24</f>
        <v>-1.5821302316104278E-3</v>
      </c>
    </row>
    <row r="20" spans="2:15" ht="24">
      <c r="B20" s="7">
        <v>3</v>
      </c>
      <c r="C20" s="8" t="s">
        <v>15</v>
      </c>
      <c r="D20" s="8">
        <v>1.23</v>
      </c>
      <c r="E20" s="9">
        <v>61499.2739</v>
      </c>
      <c r="G20" s="7">
        <v>3</v>
      </c>
      <c r="H20" s="8" t="s">
        <v>15</v>
      </c>
      <c r="I20" s="8">
        <v>1.1200000000000001</v>
      </c>
      <c r="J20" s="9">
        <v>62045.769200000002</v>
      </c>
      <c r="L20" s="1" t="s">
        <v>30</v>
      </c>
      <c r="M20">
        <f t="shared" si="10"/>
        <v>23157.925399999993</v>
      </c>
      <c r="N20">
        <f t="shared" si="11"/>
        <v>23002.677399999993</v>
      </c>
      <c r="O20">
        <f t="shared" si="12"/>
        <v>-1.8254066500492626E-3</v>
      </c>
    </row>
    <row r="21" spans="2:15">
      <c r="B21" s="10">
        <v>0.5</v>
      </c>
      <c r="C21" s="10" t="s">
        <v>11</v>
      </c>
      <c r="D21" s="10" t="s">
        <v>10</v>
      </c>
      <c r="G21" s="10">
        <v>0.5</v>
      </c>
      <c r="H21" s="10" t="s">
        <v>11</v>
      </c>
      <c r="I21" s="10" t="s">
        <v>12</v>
      </c>
    </row>
    <row r="22" spans="2:1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15" ht="24">
      <c r="B23" s="5">
        <v>1</v>
      </c>
      <c r="C23" s="1" t="s">
        <v>13</v>
      </c>
      <c r="D23" s="1">
        <v>6.33</v>
      </c>
      <c r="E23" s="6">
        <v>326745.05900000001</v>
      </c>
      <c r="G23" s="5">
        <v>1</v>
      </c>
      <c r="H23" s="1" t="s">
        <v>13</v>
      </c>
      <c r="I23" s="1">
        <v>6.27</v>
      </c>
      <c r="J23" s="6">
        <v>315378.2072</v>
      </c>
    </row>
    <row r="24" spans="2:15" ht="24">
      <c r="B24" s="5">
        <v>2</v>
      </c>
      <c r="C24" s="1" t="s">
        <v>129</v>
      </c>
      <c r="D24" s="1">
        <v>1.03</v>
      </c>
      <c r="E24" s="6">
        <v>52978.602099999996</v>
      </c>
      <c r="G24" s="5">
        <v>2</v>
      </c>
      <c r="H24" s="1" t="s">
        <v>129</v>
      </c>
      <c r="I24" s="1">
        <v>1.04</v>
      </c>
      <c r="J24" s="6">
        <v>52291.713000000003</v>
      </c>
    </row>
    <row r="25" spans="2:15" ht="24">
      <c r="B25" s="7">
        <v>3</v>
      </c>
      <c r="C25" s="8" t="s">
        <v>15</v>
      </c>
      <c r="D25" s="8">
        <v>1.64</v>
      </c>
      <c r="E25" s="9">
        <v>84657.199299999993</v>
      </c>
      <c r="G25" s="7">
        <v>3</v>
      </c>
      <c r="H25" s="8" t="s">
        <v>15</v>
      </c>
      <c r="I25" s="8">
        <v>1.69</v>
      </c>
      <c r="J25" s="9">
        <v>85048.446599999996</v>
      </c>
    </row>
    <row r="26" spans="2:15">
      <c r="B26" s="10">
        <v>0.75</v>
      </c>
      <c r="C26" s="10" t="s">
        <v>9</v>
      </c>
      <c r="D26" s="10" t="s">
        <v>10</v>
      </c>
      <c r="G26" s="10">
        <v>0.75</v>
      </c>
      <c r="H26" s="10" t="s">
        <v>9</v>
      </c>
      <c r="I26" s="10" t="s">
        <v>12</v>
      </c>
    </row>
    <row r="27" spans="2:1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79</v>
      </c>
      <c r="M27" t="s">
        <v>10</v>
      </c>
      <c r="N27" t="s">
        <v>12</v>
      </c>
      <c r="O27" t="s">
        <v>78</v>
      </c>
    </row>
    <row r="28" spans="2:15" ht="24">
      <c r="B28" s="5">
        <v>1</v>
      </c>
      <c r="C28" s="1" t="s">
        <v>13</v>
      </c>
      <c r="D28" s="1">
        <v>5.97</v>
      </c>
      <c r="E28" s="6">
        <v>284787.96759999997</v>
      </c>
      <c r="G28" s="5">
        <v>1</v>
      </c>
      <c r="H28" s="1" t="s">
        <v>13</v>
      </c>
      <c r="I28" s="1">
        <v>5.18</v>
      </c>
      <c r="J28" s="6">
        <v>274702.96010000003</v>
      </c>
      <c r="L28" s="1" t="s">
        <v>28</v>
      </c>
      <c r="M28">
        <f>(E33-E28)</f>
        <v>45500.089300000051</v>
      </c>
      <c r="N28">
        <f>(J33-J28)</f>
        <v>44379.560100000002</v>
      </c>
      <c r="O28">
        <f>(N28-M28)/J33</f>
        <v>-3.5117222945891978E-3</v>
      </c>
    </row>
    <row r="29" spans="2:15" ht="24">
      <c r="B29" s="5">
        <v>2</v>
      </c>
      <c r="C29" s="1" t="s">
        <v>129</v>
      </c>
      <c r="D29" s="1">
        <v>0.83</v>
      </c>
      <c r="E29" s="6">
        <v>39425.706899999997</v>
      </c>
      <c r="G29" s="5">
        <v>2</v>
      </c>
      <c r="H29" s="1" t="s">
        <v>129</v>
      </c>
      <c r="I29" s="1">
        <v>0.73</v>
      </c>
      <c r="J29" s="6">
        <v>38633.985699999997</v>
      </c>
      <c r="L29" s="1" t="s">
        <v>29</v>
      </c>
      <c r="M29">
        <f t="shared" ref="M29:M30" si="13">(E34-E29)</f>
        <v>14143.3318</v>
      </c>
      <c r="N29">
        <f t="shared" ref="N29:N30" si="14">(J34-J29)</f>
        <v>14269.416600000004</v>
      </c>
      <c r="O29">
        <f t="shared" ref="O29:O30" si="15">(N29-M29)/J34</f>
        <v>2.3833022928282286E-3</v>
      </c>
    </row>
    <row r="30" spans="2:15" ht="24">
      <c r="B30" s="7">
        <v>3</v>
      </c>
      <c r="C30" s="8" t="s">
        <v>15</v>
      </c>
      <c r="D30" s="8">
        <v>1.2</v>
      </c>
      <c r="E30" s="9">
        <v>57419.753700000001</v>
      </c>
      <c r="G30" s="7">
        <v>3</v>
      </c>
      <c r="H30" s="8" t="s">
        <v>15</v>
      </c>
      <c r="I30" s="8">
        <v>1.0900000000000001</v>
      </c>
      <c r="J30" s="9">
        <v>57886.922500000001</v>
      </c>
      <c r="L30" s="1" t="s">
        <v>30</v>
      </c>
      <c r="M30">
        <f t="shared" si="13"/>
        <v>28096.781600000002</v>
      </c>
      <c r="N30">
        <f t="shared" si="14"/>
        <v>28135.320600000006</v>
      </c>
      <c r="O30">
        <f t="shared" si="15"/>
        <v>4.48012032832056E-4</v>
      </c>
    </row>
    <row r="31" spans="2:15">
      <c r="B31" s="10">
        <v>0.75</v>
      </c>
      <c r="C31" s="10" t="s">
        <v>11</v>
      </c>
      <c r="D31" s="10" t="s">
        <v>10</v>
      </c>
      <c r="G31" s="10">
        <v>0.75</v>
      </c>
      <c r="H31" s="10" t="s">
        <v>11</v>
      </c>
      <c r="I31" s="10" t="s">
        <v>12</v>
      </c>
    </row>
    <row r="32" spans="2:15">
      <c r="B32" s="2"/>
      <c r="C32" s="3" t="s">
        <v>0</v>
      </c>
      <c r="D32" s="3" t="s">
        <v>1</v>
      </c>
      <c r="E32" s="4" t="s">
        <v>2</v>
      </c>
      <c r="G32" s="2"/>
      <c r="H32" s="3" t="s">
        <v>0</v>
      </c>
      <c r="I32" s="3" t="s">
        <v>1</v>
      </c>
      <c r="J32" s="4" t="s">
        <v>2</v>
      </c>
    </row>
    <row r="33" spans="2:15" ht="24">
      <c r="B33" s="5">
        <v>1</v>
      </c>
      <c r="C33" s="1" t="s">
        <v>13</v>
      </c>
      <c r="D33" s="1">
        <v>6.33</v>
      </c>
      <c r="E33" s="6">
        <v>330288.05690000003</v>
      </c>
      <c r="G33" s="5">
        <v>1</v>
      </c>
      <c r="H33" s="1" t="s">
        <v>13</v>
      </c>
      <c r="I33" s="1">
        <v>6.27</v>
      </c>
      <c r="J33" s="6">
        <v>319082.52020000003</v>
      </c>
    </row>
    <row r="34" spans="2:15" ht="24">
      <c r="B34" s="5">
        <v>2</v>
      </c>
      <c r="C34" s="1" t="s">
        <v>129</v>
      </c>
      <c r="D34" s="1">
        <v>1.03</v>
      </c>
      <c r="E34" s="6">
        <v>53569.038699999997</v>
      </c>
      <c r="G34" s="5">
        <v>2</v>
      </c>
      <c r="H34" s="1" t="s">
        <v>129</v>
      </c>
      <c r="I34" s="1">
        <v>1.04</v>
      </c>
      <c r="J34" s="6">
        <v>52903.402300000002</v>
      </c>
    </row>
    <row r="35" spans="2:15" ht="24">
      <c r="B35" s="7">
        <v>3</v>
      </c>
      <c r="C35" s="8" t="s">
        <v>15</v>
      </c>
      <c r="D35" s="8">
        <v>1.64</v>
      </c>
      <c r="E35" s="9">
        <v>85516.535300000003</v>
      </c>
      <c r="G35" s="7">
        <v>3</v>
      </c>
      <c r="H35" s="8" t="s">
        <v>15</v>
      </c>
      <c r="I35" s="8">
        <v>1.69</v>
      </c>
      <c r="J35" s="9">
        <v>86022.243100000007</v>
      </c>
    </row>
    <row r="36" spans="2:15">
      <c r="B36" s="10">
        <v>1</v>
      </c>
      <c r="C36" s="10" t="s">
        <v>9</v>
      </c>
      <c r="D36" s="10" t="s">
        <v>10</v>
      </c>
      <c r="G36" s="10">
        <v>1</v>
      </c>
      <c r="H36" s="10" t="s">
        <v>9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  <c r="L37" s="14" t="s">
        <v>79</v>
      </c>
      <c r="M37" t="s">
        <v>10</v>
      </c>
      <c r="N37" t="s">
        <v>12</v>
      </c>
      <c r="O37" t="s">
        <v>78</v>
      </c>
    </row>
    <row r="38" spans="2:15" ht="24">
      <c r="B38" s="5">
        <v>1</v>
      </c>
      <c r="C38" s="1" t="s">
        <v>13</v>
      </c>
      <c r="D38" s="1">
        <v>6</v>
      </c>
      <c r="E38" s="6">
        <v>274475.73300000001</v>
      </c>
      <c r="G38" s="5">
        <v>1</v>
      </c>
      <c r="H38" s="1" t="s">
        <v>13</v>
      </c>
      <c r="I38" s="1">
        <v>5.94</v>
      </c>
      <c r="J38" s="6">
        <v>264022.87070000003</v>
      </c>
      <c r="L38" s="1" t="s">
        <v>28</v>
      </c>
      <c r="M38">
        <f>(E43-E38)</f>
        <v>58099.384399999981</v>
      </c>
      <c r="N38">
        <f>(J43-J38)</f>
        <v>57664.827099999995</v>
      </c>
      <c r="O38">
        <f>(N38-M38)/J43</f>
        <v>-1.3508670147223325E-3</v>
      </c>
    </row>
    <row r="39" spans="2:15" ht="24">
      <c r="B39" s="5">
        <v>2</v>
      </c>
      <c r="C39" s="1" t="s">
        <v>129</v>
      </c>
      <c r="D39" s="1">
        <v>0.81</v>
      </c>
      <c r="E39" s="6">
        <v>37196.150699999998</v>
      </c>
      <c r="G39" s="5">
        <v>2</v>
      </c>
      <c r="H39" s="1" t="s">
        <v>129</v>
      </c>
      <c r="I39" s="1">
        <v>0.82</v>
      </c>
      <c r="J39" s="6">
        <v>36672.5648</v>
      </c>
      <c r="L39" s="1" t="s">
        <v>29</v>
      </c>
      <c r="M39">
        <f t="shared" ref="M39:M40" si="16">(E44-E39)</f>
        <v>16983.321600000003</v>
      </c>
      <c r="N39">
        <f>(J44-J39)</f>
        <v>16625.7382</v>
      </c>
      <c r="O39">
        <f>(N39-M39)/J44</f>
        <v>-6.709095409660663E-3</v>
      </c>
    </row>
    <row r="40" spans="2:15" ht="24">
      <c r="B40" s="7">
        <v>3</v>
      </c>
      <c r="C40" s="8" t="s">
        <v>15</v>
      </c>
      <c r="D40" s="8">
        <v>1.19</v>
      </c>
      <c r="E40" s="9">
        <v>54565.682399999998</v>
      </c>
      <c r="G40" s="7">
        <v>3</v>
      </c>
      <c r="H40" s="8" t="s">
        <v>15</v>
      </c>
      <c r="I40" s="8">
        <v>1.24</v>
      </c>
      <c r="J40" s="9">
        <v>55015.230900000002</v>
      </c>
      <c r="L40" s="1" t="s">
        <v>30</v>
      </c>
      <c r="M40">
        <f t="shared" si="16"/>
        <v>31595.154499999997</v>
      </c>
      <c r="N40">
        <f t="shared" ref="N40" si="17">(J45-J40)</f>
        <v>31606.067799999997</v>
      </c>
      <c r="O40">
        <f t="shared" ref="O40" si="18">(N40-M40)/J45</f>
        <v>1.2598864440715391E-4</v>
      </c>
    </row>
    <row r="41" spans="2:15">
      <c r="B41" s="10">
        <v>1</v>
      </c>
      <c r="C41" s="10" t="s">
        <v>11</v>
      </c>
      <c r="D41" s="10" t="s">
        <v>10</v>
      </c>
      <c r="G41" s="10">
        <v>1</v>
      </c>
      <c r="H41" s="10" t="s">
        <v>11</v>
      </c>
      <c r="I41" s="10" t="s">
        <v>12</v>
      </c>
    </row>
    <row r="42" spans="2:15">
      <c r="B42" s="2"/>
      <c r="C42" s="3" t="s">
        <v>0</v>
      </c>
      <c r="D42" s="3" t="s">
        <v>1</v>
      </c>
      <c r="E42" s="4" t="s">
        <v>2</v>
      </c>
      <c r="G42" s="2"/>
      <c r="H42" s="3" t="s">
        <v>0</v>
      </c>
      <c r="I42" s="3" t="s">
        <v>1</v>
      </c>
      <c r="J42" s="4" t="s">
        <v>2</v>
      </c>
    </row>
    <row r="43" spans="2:15" ht="24">
      <c r="B43" s="5">
        <v>1</v>
      </c>
      <c r="C43" s="1" t="s">
        <v>13</v>
      </c>
      <c r="D43" s="1">
        <v>6.33</v>
      </c>
      <c r="E43" s="6">
        <v>332575.11739999999</v>
      </c>
      <c r="G43" s="5">
        <v>1</v>
      </c>
      <c r="H43" s="1" t="s">
        <v>13</v>
      </c>
      <c r="I43" s="1">
        <v>6.27</v>
      </c>
      <c r="J43" s="6">
        <v>321687.69780000002</v>
      </c>
    </row>
    <row r="44" spans="2:15" ht="24">
      <c r="B44" s="5">
        <v>2</v>
      </c>
      <c r="C44" s="1" t="s">
        <v>129</v>
      </c>
      <c r="D44" s="1">
        <v>1.03</v>
      </c>
      <c r="E44" s="6">
        <v>54179.472300000001</v>
      </c>
      <c r="G44" s="5">
        <v>2</v>
      </c>
      <c r="H44" s="1" t="s">
        <v>129</v>
      </c>
      <c r="I44" s="1">
        <v>1.04</v>
      </c>
      <c r="J44" s="6">
        <v>53298.303</v>
      </c>
    </row>
    <row r="45" spans="2:15" ht="24">
      <c r="B45" s="7">
        <v>3</v>
      </c>
      <c r="C45" s="8" t="s">
        <v>15</v>
      </c>
      <c r="D45" s="8">
        <v>1.64</v>
      </c>
      <c r="E45" s="9">
        <v>86160.836899999995</v>
      </c>
      <c r="G45" s="7">
        <v>3</v>
      </c>
      <c r="H45" s="8" t="s">
        <v>15</v>
      </c>
      <c r="I45" s="8">
        <v>1.69</v>
      </c>
      <c r="J45" s="9">
        <v>86621.298699999999</v>
      </c>
    </row>
    <row r="46" spans="2:15">
      <c r="B46" s="10">
        <v>1.25</v>
      </c>
      <c r="C46" s="10" t="s">
        <v>9</v>
      </c>
      <c r="D46" s="10" t="s">
        <v>10</v>
      </c>
      <c r="G46" s="10">
        <v>1.25</v>
      </c>
      <c r="H46" s="10" t="s">
        <v>9</v>
      </c>
      <c r="I46" s="10" t="s">
        <v>12</v>
      </c>
    </row>
    <row r="47" spans="2:15">
      <c r="B47" s="2"/>
      <c r="C47" s="3" t="s">
        <v>0</v>
      </c>
      <c r="D47" s="3" t="s">
        <v>1</v>
      </c>
      <c r="E47" s="4" t="s">
        <v>2</v>
      </c>
      <c r="G47" s="2"/>
      <c r="H47" s="3" t="s">
        <v>0</v>
      </c>
      <c r="I47" s="3" t="s">
        <v>1</v>
      </c>
      <c r="J47" s="4" t="s">
        <v>2</v>
      </c>
      <c r="L47" s="14" t="s">
        <v>79</v>
      </c>
      <c r="M47" t="s">
        <v>10</v>
      </c>
      <c r="N47" t="s">
        <v>12</v>
      </c>
      <c r="O47" t="s">
        <v>78</v>
      </c>
    </row>
    <row r="48" spans="2:15" ht="24">
      <c r="B48" s="5">
        <v>1</v>
      </c>
      <c r="C48" s="1" t="s">
        <v>13</v>
      </c>
      <c r="D48" s="1">
        <v>6</v>
      </c>
      <c r="E48" s="6">
        <v>265022.75229999999</v>
      </c>
      <c r="G48" s="5">
        <v>1</v>
      </c>
      <c r="H48" s="1" t="s">
        <v>13</v>
      </c>
      <c r="I48" s="1">
        <v>5.94</v>
      </c>
      <c r="J48" s="6">
        <v>254602.0601</v>
      </c>
      <c r="L48" s="1" t="s">
        <v>28</v>
      </c>
      <c r="M48">
        <f>(E53-E48)</f>
        <v>69188.027300000016</v>
      </c>
      <c r="N48">
        <f>(J53-J48)</f>
        <v>68897.929499999969</v>
      </c>
      <c r="O48">
        <f>(N48-M48)/J53</f>
        <v>-8.9674747859728174E-4</v>
      </c>
    </row>
    <row r="49" spans="2:15" ht="24">
      <c r="B49" s="5">
        <v>2</v>
      </c>
      <c r="C49" s="1" t="s">
        <v>129</v>
      </c>
      <c r="D49" s="1">
        <v>0.81</v>
      </c>
      <c r="E49" s="6">
        <v>35788.784899999999</v>
      </c>
      <c r="G49" s="5">
        <v>2</v>
      </c>
      <c r="H49" s="1" t="s">
        <v>129</v>
      </c>
      <c r="I49" s="1">
        <v>0.82</v>
      </c>
      <c r="J49" s="6">
        <v>35202.746800000001</v>
      </c>
      <c r="L49" s="1" t="s">
        <v>29</v>
      </c>
      <c r="M49">
        <f t="shared" ref="M49:M50" si="19">(E54-E49)</f>
        <v>18494.8989</v>
      </c>
      <c r="N49">
        <f t="shared" ref="N49:N50" si="20">(J54-J49)</f>
        <v>18262.770799999998</v>
      </c>
      <c r="O49">
        <f t="shared" ref="O49:O50" si="21">(N49-M49)/J54</f>
        <v>-4.341641312381155E-3</v>
      </c>
    </row>
    <row r="50" spans="2:15" ht="24">
      <c r="B50" s="7">
        <v>3</v>
      </c>
      <c r="C50" s="8" t="s">
        <v>15</v>
      </c>
      <c r="D50" s="8">
        <v>1.19</v>
      </c>
      <c r="E50" s="9">
        <v>52569.826699999998</v>
      </c>
      <c r="G50" s="7">
        <v>3</v>
      </c>
      <c r="H50" s="8" t="s">
        <v>15</v>
      </c>
      <c r="I50" s="8">
        <v>1.24</v>
      </c>
      <c r="J50" s="9">
        <v>53013.631800000003</v>
      </c>
      <c r="L50" s="1" t="s">
        <v>30</v>
      </c>
      <c r="M50">
        <f t="shared" si="19"/>
        <v>33926.671800000004</v>
      </c>
      <c r="N50">
        <f t="shared" si="20"/>
        <v>33908.194300000003</v>
      </c>
      <c r="O50">
        <f t="shared" si="21"/>
        <v>-2.1257606781918348E-4</v>
      </c>
    </row>
    <row r="51" spans="2:15">
      <c r="B51" s="10">
        <v>1.25</v>
      </c>
      <c r="C51" s="10" t="s">
        <v>11</v>
      </c>
      <c r="D51" s="10" t="s">
        <v>10</v>
      </c>
      <c r="G51" s="10">
        <v>1.25</v>
      </c>
      <c r="H51" s="10" t="s">
        <v>11</v>
      </c>
      <c r="I51" s="10" t="s">
        <v>12</v>
      </c>
    </row>
    <row r="52" spans="2:15">
      <c r="B52" s="2"/>
      <c r="C52" s="3" t="s">
        <v>0</v>
      </c>
      <c r="D52" s="3" t="s">
        <v>1</v>
      </c>
      <c r="E52" s="4" t="s">
        <v>2</v>
      </c>
      <c r="G52" s="2"/>
      <c r="H52" s="3" t="s">
        <v>0</v>
      </c>
      <c r="I52" s="3" t="s">
        <v>1</v>
      </c>
      <c r="J52" s="4" t="s">
        <v>2</v>
      </c>
    </row>
    <row r="53" spans="2:15" ht="24">
      <c r="B53" s="5">
        <v>1</v>
      </c>
      <c r="C53" s="1" t="s">
        <v>13</v>
      </c>
      <c r="D53" s="1">
        <v>6.33</v>
      </c>
      <c r="E53" s="6">
        <v>334210.77960000001</v>
      </c>
      <c r="G53" s="5">
        <v>1</v>
      </c>
      <c r="H53" s="1" t="s">
        <v>13</v>
      </c>
      <c r="I53" s="1">
        <v>6.28</v>
      </c>
      <c r="J53" s="6">
        <v>323499.98959999997</v>
      </c>
    </row>
    <row r="54" spans="2:15" ht="24">
      <c r="B54" s="5">
        <v>2</v>
      </c>
      <c r="C54" s="1" t="s">
        <v>129</v>
      </c>
      <c r="D54" s="1">
        <v>1.03</v>
      </c>
      <c r="E54" s="6">
        <v>54283.683799999999</v>
      </c>
      <c r="G54" s="5">
        <v>2</v>
      </c>
      <c r="H54" s="1" t="s">
        <v>129</v>
      </c>
      <c r="I54" s="1">
        <v>1.04</v>
      </c>
      <c r="J54" s="6">
        <v>53465.517599999999</v>
      </c>
    </row>
    <row r="55" spans="2:15" ht="24">
      <c r="B55" s="7">
        <v>3</v>
      </c>
      <c r="C55" s="8" t="s">
        <v>15</v>
      </c>
      <c r="D55" s="8">
        <v>1.64</v>
      </c>
      <c r="E55" s="9">
        <v>86496.498500000002</v>
      </c>
      <c r="G55" s="7">
        <v>3</v>
      </c>
      <c r="H55" s="8" t="s">
        <v>15</v>
      </c>
      <c r="I55" s="8">
        <v>1.69</v>
      </c>
      <c r="J55" s="9">
        <v>86921.826100000006</v>
      </c>
    </row>
    <row r="56" spans="2:15">
      <c r="B56" s="10">
        <v>1.5</v>
      </c>
      <c r="C56" s="10" t="s">
        <v>9</v>
      </c>
      <c r="D56" s="10" t="s">
        <v>10</v>
      </c>
      <c r="G56" s="10">
        <v>1.5</v>
      </c>
      <c r="H56" s="10" t="s">
        <v>9</v>
      </c>
      <c r="I56" s="10" t="s">
        <v>12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  <c r="L57" s="14" t="s">
        <v>79</v>
      </c>
      <c r="M57" t="s">
        <v>10</v>
      </c>
      <c r="N57" t="s">
        <v>12</v>
      </c>
      <c r="O57" t="s">
        <v>78</v>
      </c>
    </row>
    <row r="58" spans="2:15" ht="24">
      <c r="B58" s="5">
        <v>1</v>
      </c>
      <c r="C58" s="1" t="s">
        <v>13</v>
      </c>
      <c r="D58" s="1">
        <v>6</v>
      </c>
      <c r="E58" s="6">
        <v>256784.8272</v>
      </c>
      <c r="G58" s="5">
        <v>1</v>
      </c>
      <c r="H58" s="1" t="s">
        <v>13</v>
      </c>
      <c r="I58" s="1">
        <v>5.94</v>
      </c>
      <c r="J58" s="6">
        <v>246210.37419999999</v>
      </c>
      <c r="L58" s="1" t="s">
        <v>28</v>
      </c>
      <c r="M58">
        <f>(E63-E58)</f>
        <v>78813.340800000005</v>
      </c>
      <c r="N58">
        <f>(J63-J58)</f>
        <v>78728.661400000012</v>
      </c>
      <c r="O58">
        <f>(N58-M58)/J63</f>
        <v>-2.6060088423550924E-4</v>
      </c>
    </row>
    <row r="59" spans="2:15" ht="24">
      <c r="B59" s="5">
        <v>2</v>
      </c>
      <c r="C59" s="1" t="s">
        <v>129</v>
      </c>
      <c r="D59" s="1">
        <v>0.81</v>
      </c>
      <c r="E59" s="6">
        <v>34748.020100000002</v>
      </c>
      <c r="G59" s="5">
        <v>2</v>
      </c>
      <c r="H59" s="1" t="s">
        <v>129</v>
      </c>
      <c r="I59" s="1">
        <v>0.82</v>
      </c>
      <c r="J59" s="6">
        <v>33913.130899999996</v>
      </c>
      <c r="L59" s="1" t="s">
        <v>29</v>
      </c>
      <c r="M59">
        <f t="shared" ref="M59:M60" si="22">(E64-E59)</f>
        <v>19686.021799999995</v>
      </c>
      <c r="N59">
        <f t="shared" ref="N59:N60" si="23">(J64-J59)</f>
        <v>19764.775000000001</v>
      </c>
      <c r="O59">
        <f t="shared" ref="O59:O60" si="24">(N59-M59)/J64</f>
        <v>1.4671436726075126E-3</v>
      </c>
    </row>
    <row r="60" spans="2:15" ht="24">
      <c r="B60" s="7">
        <v>3</v>
      </c>
      <c r="C60" s="8" t="s">
        <v>15</v>
      </c>
      <c r="D60" s="8">
        <v>1.19</v>
      </c>
      <c r="E60" s="9">
        <v>51085.0988</v>
      </c>
      <c r="G60" s="7">
        <v>3</v>
      </c>
      <c r="H60" s="8" t="s">
        <v>15</v>
      </c>
      <c r="I60" s="8">
        <v>1.24</v>
      </c>
      <c r="J60" s="9">
        <v>51400.162900000003</v>
      </c>
      <c r="L60" s="1" t="s">
        <v>30</v>
      </c>
      <c r="M60">
        <f t="shared" si="22"/>
        <v>35683.513299999999</v>
      </c>
      <c r="N60">
        <f t="shared" si="23"/>
        <v>35943.938399999992</v>
      </c>
      <c r="O60">
        <f t="shared" si="24"/>
        <v>2.9815991706814106E-3</v>
      </c>
    </row>
    <row r="61" spans="2:15">
      <c r="B61" s="10">
        <v>1.5</v>
      </c>
      <c r="C61" s="10" t="s">
        <v>11</v>
      </c>
      <c r="D61" s="10" t="s">
        <v>10</v>
      </c>
      <c r="G61" s="10">
        <v>1.5</v>
      </c>
      <c r="H61" s="10" t="s">
        <v>11</v>
      </c>
      <c r="I61" s="10" t="s">
        <v>12</v>
      </c>
    </row>
    <row r="62" spans="2:15">
      <c r="B62" s="2"/>
      <c r="C62" s="3" t="s">
        <v>0</v>
      </c>
      <c r="D62" s="3" t="s">
        <v>1</v>
      </c>
      <c r="E62" s="4" t="s">
        <v>2</v>
      </c>
      <c r="G62" s="2"/>
      <c r="H62" s="3" t="s">
        <v>0</v>
      </c>
      <c r="I62" s="3" t="s">
        <v>1</v>
      </c>
      <c r="J62" s="4" t="s">
        <v>2</v>
      </c>
    </row>
    <row r="63" spans="2:15" ht="24">
      <c r="B63" s="5">
        <v>1</v>
      </c>
      <c r="C63" s="1" t="s">
        <v>13</v>
      </c>
      <c r="D63" s="1">
        <v>6.33</v>
      </c>
      <c r="E63" s="6">
        <v>335598.16800000001</v>
      </c>
      <c r="G63" s="5">
        <v>1</v>
      </c>
      <c r="H63" s="1" t="s">
        <v>13</v>
      </c>
      <c r="I63" s="1">
        <v>6.28</v>
      </c>
      <c r="J63" s="6">
        <v>324939.0356</v>
      </c>
    </row>
    <row r="64" spans="2:15" ht="24">
      <c r="B64" s="5">
        <v>2</v>
      </c>
      <c r="C64" s="1" t="s">
        <v>129</v>
      </c>
      <c r="D64" s="1">
        <v>1.03</v>
      </c>
      <c r="E64" s="6">
        <v>54434.041899999997</v>
      </c>
      <c r="G64" s="5">
        <v>2</v>
      </c>
      <c r="H64" s="1" t="s">
        <v>129</v>
      </c>
      <c r="I64" s="1">
        <v>1.04</v>
      </c>
      <c r="J64" s="6">
        <v>53677.905899999998</v>
      </c>
    </row>
    <row r="65" spans="2:15" ht="24">
      <c r="B65" s="7">
        <v>3</v>
      </c>
      <c r="C65" s="8" t="s">
        <v>15</v>
      </c>
      <c r="D65" s="8">
        <v>1.64</v>
      </c>
      <c r="E65" s="9">
        <v>86768.612099999998</v>
      </c>
      <c r="G65" s="7">
        <v>3</v>
      </c>
      <c r="H65" s="8" t="s">
        <v>15</v>
      </c>
      <c r="I65" s="8">
        <v>1.69</v>
      </c>
      <c r="J65" s="9">
        <v>87344.101299999995</v>
      </c>
    </row>
    <row r="66" spans="2:15">
      <c r="B66" s="10">
        <v>1.75</v>
      </c>
      <c r="C66" s="10" t="s">
        <v>9</v>
      </c>
      <c r="D66" s="10" t="s">
        <v>10</v>
      </c>
      <c r="G66" s="10">
        <v>1.75</v>
      </c>
      <c r="H66" s="10" t="s">
        <v>9</v>
      </c>
      <c r="I66" s="10" t="s">
        <v>12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79</v>
      </c>
      <c r="M67" t="s">
        <v>10</v>
      </c>
      <c r="N67" t="s">
        <v>12</v>
      </c>
      <c r="O67" t="s">
        <v>78</v>
      </c>
    </row>
    <row r="68" spans="2:15" ht="24">
      <c r="B68" s="5">
        <v>1</v>
      </c>
      <c r="C68" s="1" t="s">
        <v>13</v>
      </c>
      <c r="D68" s="1">
        <v>5.99</v>
      </c>
      <c r="E68" s="6">
        <v>249800.04250000001</v>
      </c>
      <c r="G68" s="5">
        <v>1</v>
      </c>
      <c r="H68" s="1" t="s">
        <v>13</v>
      </c>
      <c r="I68" s="1">
        <v>5.93</v>
      </c>
      <c r="J68" s="6">
        <v>238743.53890000001</v>
      </c>
      <c r="L68" s="1" t="s">
        <v>28</v>
      </c>
      <c r="M68">
        <f>(E73-E68)</f>
        <v>86791.801699999982</v>
      </c>
      <c r="N68">
        <f>(J73-J68)</f>
        <v>87386.84189999997</v>
      </c>
      <c r="O68">
        <f>(N68-M68)/J73</f>
        <v>1.8245469757841972E-3</v>
      </c>
    </row>
    <row r="69" spans="2:15" ht="24">
      <c r="B69" s="5">
        <v>2</v>
      </c>
      <c r="C69" s="1" t="s">
        <v>129</v>
      </c>
      <c r="D69" s="1">
        <v>0.81</v>
      </c>
      <c r="E69" s="6">
        <v>34000.801899999999</v>
      </c>
      <c r="G69" s="5">
        <v>2</v>
      </c>
      <c r="H69" s="1" t="s">
        <v>129</v>
      </c>
      <c r="I69" s="1">
        <v>0.82</v>
      </c>
      <c r="J69" s="6">
        <v>33063.725100000003</v>
      </c>
      <c r="L69" s="1" t="s">
        <v>29</v>
      </c>
      <c r="M69">
        <f t="shared" ref="M69:M70" si="25">(E74-E69)</f>
        <v>20549.213499999998</v>
      </c>
      <c r="N69">
        <f t="shared" ref="N69:N70" si="26">(J74-J69)</f>
        <v>20847.282199999994</v>
      </c>
      <c r="O69">
        <f>(N69-M69)/J74</f>
        <v>5.5289024436387443E-3</v>
      </c>
    </row>
    <row r="70" spans="2:15" ht="24">
      <c r="B70" s="7">
        <v>3</v>
      </c>
      <c r="C70" s="8" t="s">
        <v>15</v>
      </c>
      <c r="D70" s="8">
        <v>1.2</v>
      </c>
      <c r="E70" s="9">
        <v>50003.864500000003</v>
      </c>
      <c r="G70" s="7">
        <v>3</v>
      </c>
      <c r="H70" s="8" t="s">
        <v>15</v>
      </c>
      <c r="I70" s="8">
        <v>1.25</v>
      </c>
      <c r="J70" s="9">
        <v>50161.324000000001</v>
      </c>
      <c r="L70" s="1" t="s">
        <v>30</v>
      </c>
      <c r="M70">
        <f t="shared" si="25"/>
        <v>36990.906899999994</v>
      </c>
      <c r="N70">
        <f t="shared" si="26"/>
        <v>37482.160500000005</v>
      </c>
      <c r="O70">
        <f t="shared" ref="O70" si="27">(N70-M70)/J75</f>
        <v>5.6051354279508464E-3</v>
      </c>
    </row>
    <row r="71" spans="2:15">
      <c r="B71" s="10">
        <v>1.75</v>
      </c>
      <c r="C71" s="10" t="s">
        <v>11</v>
      </c>
      <c r="D71" s="10" t="s">
        <v>10</v>
      </c>
      <c r="G71" s="10">
        <v>1.75</v>
      </c>
      <c r="H71" s="10" t="s">
        <v>11</v>
      </c>
      <c r="I71" s="10" t="s">
        <v>12</v>
      </c>
    </row>
    <row r="72" spans="2:15">
      <c r="B72" s="2"/>
      <c r="C72" s="3" t="s">
        <v>0</v>
      </c>
      <c r="D72" s="3" t="s">
        <v>1</v>
      </c>
      <c r="E72" s="4" t="s">
        <v>2</v>
      </c>
      <c r="G72" s="2"/>
      <c r="H72" s="3" t="s">
        <v>0</v>
      </c>
      <c r="I72" s="3" t="s">
        <v>1</v>
      </c>
      <c r="J72" s="4" t="s">
        <v>2</v>
      </c>
    </row>
    <row r="73" spans="2:15" ht="24">
      <c r="B73" s="5">
        <v>1</v>
      </c>
      <c r="C73" s="1" t="s">
        <v>13</v>
      </c>
      <c r="D73" s="1">
        <v>6.34</v>
      </c>
      <c r="E73" s="6">
        <v>336591.84419999999</v>
      </c>
      <c r="G73" s="5">
        <v>1</v>
      </c>
      <c r="H73" s="1" t="s">
        <v>13</v>
      </c>
      <c r="I73" s="1">
        <v>6.28</v>
      </c>
      <c r="J73" s="6">
        <v>326130.38079999998</v>
      </c>
    </row>
    <row r="74" spans="2:15" ht="24">
      <c r="B74" s="5">
        <v>2</v>
      </c>
      <c r="C74" s="1" t="s">
        <v>129</v>
      </c>
      <c r="D74" s="1">
        <v>1.03</v>
      </c>
      <c r="E74" s="6">
        <v>54550.015399999997</v>
      </c>
      <c r="G74" s="5">
        <v>2</v>
      </c>
      <c r="H74" s="1" t="s">
        <v>129</v>
      </c>
      <c r="I74" s="1">
        <v>1.04</v>
      </c>
      <c r="J74" s="6">
        <v>53911.007299999997</v>
      </c>
    </row>
    <row r="75" spans="2:15" ht="24">
      <c r="B75" s="7">
        <v>3</v>
      </c>
      <c r="C75" s="8" t="s">
        <v>15</v>
      </c>
      <c r="D75" s="8">
        <v>1.64</v>
      </c>
      <c r="E75" s="9">
        <v>86994.771399999998</v>
      </c>
      <c r="G75" s="7">
        <v>3</v>
      </c>
      <c r="H75" s="8" t="s">
        <v>15</v>
      </c>
      <c r="I75" s="8">
        <v>1.69</v>
      </c>
      <c r="J75" s="9">
        <v>87643.484500000006</v>
      </c>
    </row>
    <row r="76" spans="2:15">
      <c r="B76" s="12"/>
      <c r="C76" s="12"/>
      <c r="D76" s="12"/>
      <c r="E76" s="12"/>
      <c r="G76" s="12"/>
      <c r="H76" s="12"/>
      <c r="I76" s="12"/>
      <c r="J76" s="12"/>
    </row>
    <row r="77" spans="2:15">
      <c r="B77" s="12"/>
      <c r="C77" s="12"/>
      <c r="D77" s="12"/>
      <c r="E77" s="12"/>
      <c r="G77" s="12"/>
      <c r="H77" s="12"/>
      <c r="I77" s="12"/>
      <c r="J77" s="12"/>
    </row>
    <row r="78" spans="2:15">
      <c r="B78" s="12"/>
      <c r="C78" s="12"/>
      <c r="D78" s="12"/>
      <c r="E78" s="12"/>
      <c r="G78" s="12"/>
      <c r="H78" s="12"/>
      <c r="I78" s="12"/>
      <c r="J78" s="12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2D2A-7E8F-4962-835C-DE3839A1654A}">
  <dimension ref="A1:Y78"/>
  <sheetViews>
    <sheetView topLeftCell="A60" workbookViewId="0">
      <selection activeCell="I72" sqref="I72"/>
    </sheetView>
  </sheetViews>
  <sheetFormatPr baseColWidth="10" defaultColWidth="8.83203125" defaultRowHeight="15"/>
  <cols>
    <col min="2" max="10" width="9.1640625" style="10"/>
  </cols>
  <sheetData>
    <row r="1" spans="1:25">
      <c r="A1" t="s">
        <v>20</v>
      </c>
      <c r="B1"/>
      <c r="C1"/>
    </row>
    <row r="2" spans="1:25">
      <c r="A2" t="s">
        <v>120</v>
      </c>
      <c r="B2" t="s">
        <v>119</v>
      </c>
      <c r="C2" t="s">
        <v>121</v>
      </c>
    </row>
    <row r="3" spans="1:25">
      <c r="A3" s="15" t="s">
        <v>122</v>
      </c>
      <c r="B3" s="15" t="s">
        <v>124</v>
      </c>
      <c r="C3" s="15" t="s">
        <v>24</v>
      </c>
    </row>
    <row r="4" spans="1:25">
      <c r="A4" s="15" t="s">
        <v>123</v>
      </c>
      <c r="B4" s="15" t="s">
        <v>125</v>
      </c>
      <c r="C4" s="15" t="s">
        <v>24</v>
      </c>
    </row>
    <row r="6" spans="1:25">
      <c r="B6" s="10">
        <v>0.25</v>
      </c>
      <c r="C6" s="10" t="s">
        <v>9</v>
      </c>
      <c r="D6" s="10" t="s">
        <v>10</v>
      </c>
      <c r="G6" s="10">
        <v>0.25</v>
      </c>
      <c r="H6" s="10" t="s">
        <v>9</v>
      </c>
      <c r="I6" s="10" t="s">
        <v>12</v>
      </c>
      <c r="L6" s="14"/>
    </row>
    <row r="7" spans="1:25">
      <c r="B7" s="2"/>
      <c r="C7" s="3" t="s">
        <v>0</v>
      </c>
      <c r="D7" s="3" t="s">
        <v>1</v>
      </c>
      <c r="E7" s="4" t="s">
        <v>2</v>
      </c>
      <c r="F7" s="11"/>
      <c r="G7" s="2"/>
      <c r="H7" s="3" t="s">
        <v>0</v>
      </c>
      <c r="I7" s="3" t="s">
        <v>1</v>
      </c>
      <c r="J7" s="4" t="s">
        <v>2</v>
      </c>
      <c r="L7" s="14" t="s">
        <v>79</v>
      </c>
      <c r="M7" t="s">
        <v>10</v>
      </c>
      <c r="N7" t="s">
        <v>12</v>
      </c>
      <c r="O7" t="s">
        <v>78</v>
      </c>
      <c r="S7">
        <v>0.25</v>
      </c>
      <c r="T7">
        <v>0.5</v>
      </c>
      <c r="U7">
        <v>0.75</v>
      </c>
      <c r="V7">
        <v>1</v>
      </c>
      <c r="W7">
        <v>1.25</v>
      </c>
      <c r="X7">
        <v>1.5</v>
      </c>
      <c r="Y7">
        <v>1.75</v>
      </c>
    </row>
    <row r="8" spans="1:25" ht="24">
      <c r="B8" s="5">
        <v>1</v>
      </c>
      <c r="C8" s="1" t="s">
        <v>13</v>
      </c>
      <c r="D8" s="1">
        <v>5.0999999999999996</v>
      </c>
      <c r="E8" s="6">
        <v>303950.69549999997</v>
      </c>
      <c r="F8" s="12"/>
      <c r="G8" s="5">
        <v>1</v>
      </c>
      <c r="H8" s="1" t="s">
        <v>13</v>
      </c>
      <c r="I8" s="1">
        <v>5.0999999999999996</v>
      </c>
      <c r="J8" s="6">
        <v>300715.01500000001</v>
      </c>
      <c r="L8" s="1" t="s">
        <v>28</v>
      </c>
      <c r="M8">
        <f>(E13-E8)</f>
        <v>16395.538800000038</v>
      </c>
      <c r="N8">
        <f>(J13-J8)</f>
        <v>16473.035499999998</v>
      </c>
      <c r="O8">
        <f>(N8-M8)/J13</f>
        <v>2.4432414738763831E-4</v>
      </c>
      <c r="R8" s="1" t="s">
        <v>13</v>
      </c>
      <c r="S8">
        <f>O8</f>
        <v>2.4432414738763831E-4</v>
      </c>
      <c r="T8">
        <f>O18</f>
        <v>2.2888299669835744E-3</v>
      </c>
      <c r="U8">
        <f>O28</f>
        <v>4.286542971924311E-3</v>
      </c>
      <c r="V8">
        <f>O38</f>
        <v>5.4577357483146949E-3</v>
      </c>
      <c r="W8">
        <f>O48</f>
        <v>7.6483744190236217E-3</v>
      </c>
      <c r="X8">
        <f>O58</f>
        <v>8.8176042847602203E-3</v>
      </c>
      <c r="Y8">
        <f>O68</f>
        <v>1.2406539512450436E-2</v>
      </c>
    </row>
    <row r="9" spans="1:25" ht="24">
      <c r="B9" s="5">
        <v>2</v>
      </c>
      <c r="C9" s="1" t="s">
        <v>129</v>
      </c>
      <c r="D9" s="1">
        <v>0.77</v>
      </c>
      <c r="E9" s="6">
        <v>45766.010999999999</v>
      </c>
      <c r="F9" s="12"/>
      <c r="G9" s="5">
        <v>2</v>
      </c>
      <c r="H9" s="1" t="s">
        <v>129</v>
      </c>
      <c r="I9" s="1">
        <v>0.77</v>
      </c>
      <c r="J9" s="6">
        <v>45533.000399999997</v>
      </c>
      <c r="L9" s="1" t="s">
        <v>29</v>
      </c>
      <c r="M9">
        <f t="shared" ref="M9:M10" si="0">(E14-E9)</f>
        <v>6448.4202000000005</v>
      </c>
      <c r="N9">
        <f t="shared" ref="N9:N10" si="1">(J14-J9)</f>
        <v>6649.9475999999995</v>
      </c>
      <c r="O9">
        <f t="shared" ref="O9:O10" si="2">(N9-M9)/J14</f>
        <v>3.8619397278973019E-3</v>
      </c>
      <c r="R9" s="1" t="s">
        <v>14</v>
      </c>
      <c r="S9">
        <f t="shared" ref="S9:S10" si="3">O9</f>
        <v>3.8619397278973019E-3</v>
      </c>
      <c r="T9">
        <f t="shared" ref="T9:T10" si="4">O19</f>
        <v>7.2379018105489601E-3</v>
      </c>
      <c r="U9">
        <f t="shared" ref="U9:U10" si="5">O29</f>
        <v>2.6754673864644277E-3</v>
      </c>
      <c r="V9">
        <f>O39</f>
        <v>9.4385885470612985E-3</v>
      </c>
      <c r="W9">
        <f t="shared" ref="W9:W10" si="6">O49</f>
        <v>9.0727892060576427E-3</v>
      </c>
      <c r="X9">
        <f t="shared" ref="X9:X10" si="7">O59</f>
        <v>9.9381863969178145E-3</v>
      </c>
      <c r="Y9">
        <f t="shared" ref="Y9:Y10" si="8">O69</f>
        <v>1.5178420113233209E-2</v>
      </c>
    </row>
    <row r="10" spans="1:25" ht="24">
      <c r="B10" s="7">
        <v>3</v>
      </c>
      <c r="C10" s="8" t="s">
        <v>15</v>
      </c>
      <c r="D10" s="8">
        <v>1.1399999999999999</v>
      </c>
      <c r="E10" s="9">
        <v>67826.6872</v>
      </c>
      <c r="F10" s="12"/>
      <c r="G10" s="7">
        <v>3</v>
      </c>
      <c r="H10" s="8" t="s">
        <v>15</v>
      </c>
      <c r="I10" s="8">
        <v>1.1299999999999999</v>
      </c>
      <c r="J10" s="9">
        <v>66732.129400000005</v>
      </c>
      <c r="L10" s="1" t="s">
        <v>30</v>
      </c>
      <c r="M10">
        <f t="shared" si="0"/>
        <v>15472.459300000002</v>
      </c>
      <c r="N10">
        <f t="shared" si="1"/>
        <v>15479.345199999996</v>
      </c>
      <c r="O10">
        <f t="shared" si="2"/>
        <v>8.3758380852517309E-5</v>
      </c>
      <c r="R10" s="8" t="s">
        <v>15</v>
      </c>
      <c r="S10">
        <f t="shared" si="3"/>
        <v>8.3758380852517309E-5</v>
      </c>
      <c r="T10">
        <f t="shared" si="4"/>
        <v>2.2961218502701788E-3</v>
      </c>
      <c r="U10">
        <f t="shared" si="5"/>
        <v>3.4595689003921711E-3</v>
      </c>
      <c r="V10">
        <f t="shared" ref="V10" si="9">O40</f>
        <v>5.8603637578073294E-3</v>
      </c>
      <c r="W10">
        <f t="shared" si="6"/>
        <v>5.8004907019298686E-3</v>
      </c>
      <c r="X10">
        <f t="shared" si="7"/>
        <v>6.7133380342769156E-3</v>
      </c>
      <c r="Y10">
        <f t="shared" si="8"/>
        <v>1.0259280056428529E-2</v>
      </c>
    </row>
    <row r="11" spans="1:25">
      <c r="B11" s="10">
        <v>0.25</v>
      </c>
      <c r="C11" s="10" t="s">
        <v>11</v>
      </c>
      <c r="D11" s="10" t="s">
        <v>10</v>
      </c>
      <c r="G11" s="10">
        <v>0.25</v>
      </c>
      <c r="H11" s="10" t="s">
        <v>11</v>
      </c>
      <c r="I11" s="10" t="s">
        <v>12</v>
      </c>
      <c r="L11" s="1"/>
      <c r="R11" s="1"/>
    </row>
    <row r="12" spans="1:25">
      <c r="B12" s="2"/>
      <c r="C12" s="3" t="s">
        <v>0</v>
      </c>
      <c r="D12" s="3" t="s">
        <v>1</v>
      </c>
      <c r="E12" s="4" t="s">
        <v>2</v>
      </c>
      <c r="G12" s="2"/>
      <c r="H12" s="3" t="s">
        <v>0</v>
      </c>
      <c r="I12" s="3" t="s">
        <v>1</v>
      </c>
      <c r="J12" s="4" t="s">
        <v>2</v>
      </c>
      <c r="L12" s="1"/>
      <c r="R12" s="1"/>
    </row>
    <row r="13" spans="1:25" ht="24">
      <c r="B13" s="5">
        <v>1</v>
      </c>
      <c r="C13" s="1" t="s">
        <v>13</v>
      </c>
      <c r="D13" s="1">
        <v>6.32</v>
      </c>
      <c r="E13" s="6">
        <v>320346.23430000001</v>
      </c>
      <c r="G13" s="5">
        <v>1</v>
      </c>
      <c r="H13" s="1" t="s">
        <v>13</v>
      </c>
      <c r="I13" s="1">
        <v>6.32</v>
      </c>
      <c r="J13" s="6">
        <v>317188.05050000001</v>
      </c>
      <c r="L13" s="1"/>
      <c r="R13" s="12"/>
    </row>
    <row r="14" spans="1:25" ht="24">
      <c r="B14" s="5">
        <v>2</v>
      </c>
      <c r="C14" s="1" t="s">
        <v>129</v>
      </c>
      <c r="D14" s="1">
        <v>1.03</v>
      </c>
      <c r="E14" s="6">
        <v>52214.431199999999</v>
      </c>
      <c r="G14" s="5">
        <v>2</v>
      </c>
      <c r="H14" s="1" t="s">
        <v>129</v>
      </c>
      <c r="I14" s="1">
        <v>1.04</v>
      </c>
      <c r="J14" s="6">
        <v>52182.947999999997</v>
      </c>
      <c r="L14" s="1"/>
    </row>
    <row r="15" spans="1:25" ht="24">
      <c r="B15" s="7">
        <v>3</v>
      </c>
      <c r="C15" s="8" t="s">
        <v>15</v>
      </c>
      <c r="D15" s="8">
        <v>1.64</v>
      </c>
      <c r="E15" s="9">
        <v>83299.146500000003</v>
      </c>
      <c r="G15" s="7">
        <v>3</v>
      </c>
      <c r="H15" s="8" t="s">
        <v>15</v>
      </c>
      <c r="I15" s="8">
        <v>1.64</v>
      </c>
      <c r="J15" s="9">
        <v>82211.474600000001</v>
      </c>
      <c r="L15" s="8"/>
    </row>
    <row r="16" spans="1:25">
      <c r="B16" s="10">
        <v>0.5</v>
      </c>
      <c r="C16" s="10" t="s">
        <v>9</v>
      </c>
      <c r="D16" s="10" t="s">
        <v>10</v>
      </c>
      <c r="G16" s="10">
        <v>0.5</v>
      </c>
      <c r="H16" s="10" t="s">
        <v>9</v>
      </c>
      <c r="I16" s="10" t="s">
        <v>12</v>
      </c>
    </row>
    <row r="17" spans="2:15">
      <c r="B17" s="2"/>
      <c r="C17" s="3" t="s">
        <v>0</v>
      </c>
      <c r="D17" s="3" t="s">
        <v>1</v>
      </c>
      <c r="E17" s="4" t="s">
        <v>2</v>
      </c>
      <c r="G17" s="2"/>
      <c r="H17" s="3" t="s">
        <v>0</v>
      </c>
      <c r="I17" s="3" t="s">
        <v>1</v>
      </c>
      <c r="J17" s="4" t="s">
        <v>2</v>
      </c>
      <c r="L17" s="14" t="s">
        <v>79</v>
      </c>
      <c r="M17" t="s">
        <v>10</v>
      </c>
      <c r="N17" t="s">
        <v>12</v>
      </c>
      <c r="O17" t="s">
        <v>78</v>
      </c>
    </row>
    <row r="18" spans="2:15" ht="24">
      <c r="B18" s="5">
        <v>1</v>
      </c>
      <c r="C18" s="1" t="s">
        <v>13</v>
      </c>
      <c r="D18" s="1">
        <v>5.92</v>
      </c>
      <c r="E18" s="6">
        <v>295956.98550000001</v>
      </c>
      <c r="G18" s="5">
        <v>1</v>
      </c>
      <c r="H18" s="1" t="s">
        <v>13</v>
      </c>
      <c r="I18" s="1">
        <v>5.93</v>
      </c>
      <c r="J18" s="6">
        <v>292257.66810000001</v>
      </c>
      <c r="L18" s="1" t="s">
        <v>28</v>
      </c>
      <c r="M18">
        <f>(E23-E18)</f>
        <v>30817.056799999962</v>
      </c>
      <c r="N18">
        <f>(J23-J18)</f>
        <v>31558.216299999971</v>
      </c>
      <c r="O18">
        <f>(N18-M18)/J23</f>
        <v>2.2888299669835744E-3</v>
      </c>
    </row>
    <row r="19" spans="2:15" ht="24">
      <c r="B19" s="5">
        <v>2</v>
      </c>
      <c r="C19" s="1" t="s">
        <v>129</v>
      </c>
      <c r="D19" s="1">
        <v>0.85</v>
      </c>
      <c r="E19" s="6">
        <v>42334.837399999997</v>
      </c>
      <c r="G19" s="5">
        <v>2</v>
      </c>
      <c r="H19" s="1" t="s">
        <v>129</v>
      </c>
      <c r="I19" s="1">
        <v>0.85</v>
      </c>
      <c r="J19" s="6">
        <v>41775.345699999998</v>
      </c>
      <c r="L19" s="1" t="s">
        <v>29</v>
      </c>
      <c r="M19">
        <f t="shared" ref="M19:M20" si="10">(E24-E19)</f>
        <v>10943.876100000001</v>
      </c>
      <c r="N19">
        <f t="shared" ref="N19:N20" si="11">(J24-J19)</f>
        <v>11328.234600000003</v>
      </c>
      <c r="O19">
        <f t="shared" ref="O19:O20" si="12">(N19-M19)/J24</f>
        <v>7.2379018105489601E-3</v>
      </c>
    </row>
    <row r="20" spans="2:15" ht="24">
      <c r="B20" s="7">
        <v>3</v>
      </c>
      <c r="C20" s="8" t="s">
        <v>15</v>
      </c>
      <c r="D20" s="8">
        <v>1.23</v>
      </c>
      <c r="E20" s="9">
        <v>61559.213600000003</v>
      </c>
      <c r="G20" s="7">
        <v>3</v>
      </c>
      <c r="H20" s="8" t="s">
        <v>15</v>
      </c>
      <c r="I20" s="8">
        <v>1.22</v>
      </c>
      <c r="J20" s="9">
        <v>60206.190399999999</v>
      </c>
      <c r="L20" s="1" t="s">
        <v>30</v>
      </c>
      <c r="M20">
        <f t="shared" si="10"/>
        <v>23254.392699999997</v>
      </c>
      <c r="N20">
        <f t="shared" si="11"/>
        <v>23446.469399999994</v>
      </c>
      <c r="O20">
        <f t="shared" si="12"/>
        <v>2.2961218502701788E-3</v>
      </c>
    </row>
    <row r="21" spans="2:15">
      <c r="B21" s="10">
        <v>0.5</v>
      </c>
      <c r="C21" s="10" t="s">
        <v>11</v>
      </c>
      <c r="D21" s="10" t="s">
        <v>10</v>
      </c>
      <c r="G21" s="10">
        <v>0.5</v>
      </c>
      <c r="H21" s="10" t="s">
        <v>11</v>
      </c>
      <c r="I21" s="10" t="s">
        <v>12</v>
      </c>
    </row>
    <row r="22" spans="2:1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15" ht="24">
      <c r="B23" s="5">
        <v>1</v>
      </c>
      <c r="C23" s="1" t="s">
        <v>13</v>
      </c>
      <c r="D23" s="1">
        <v>6.33</v>
      </c>
      <c r="E23" s="6">
        <v>326774.04229999997</v>
      </c>
      <c r="G23" s="5">
        <v>1</v>
      </c>
      <c r="H23" s="1" t="s">
        <v>13</v>
      </c>
      <c r="I23" s="1">
        <v>6.33</v>
      </c>
      <c r="J23" s="6">
        <v>323815.88439999998</v>
      </c>
    </row>
    <row r="24" spans="2:15" ht="24">
      <c r="B24" s="5">
        <v>2</v>
      </c>
      <c r="C24" s="1" t="s">
        <v>129</v>
      </c>
      <c r="D24" s="1">
        <v>1.03</v>
      </c>
      <c r="E24" s="6">
        <v>53278.713499999998</v>
      </c>
      <c r="G24" s="5">
        <v>2</v>
      </c>
      <c r="H24" s="1" t="s">
        <v>129</v>
      </c>
      <c r="I24" s="1">
        <v>1.04</v>
      </c>
      <c r="J24" s="6">
        <v>53103.580300000001</v>
      </c>
    </row>
    <row r="25" spans="2:15" ht="24">
      <c r="B25" s="7">
        <v>3</v>
      </c>
      <c r="C25" s="8" t="s">
        <v>15</v>
      </c>
      <c r="D25" s="8">
        <v>1.64</v>
      </c>
      <c r="E25" s="9">
        <v>84813.606299999999</v>
      </c>
      <c r="G25" s="7">
        <v>3</v>
      </c>
      <c r="H25" s="8" t="s">
        <v>15</v>
      </c>
      <c r="I25" s="8">
        <v>1.63</v>
      </c>
      <c r="J25" s="9">
        <v>83652.659799999994</v>
      </c>
    </row>
    <row r="26" spans="2:15">
      <c r="B26" s="10">
        <v>0.75</v>
      </c>
      <c r="C26" s="10" t="s">
        <v>9</v>
      </c>
      <c r="D26" s="10" t="s">
        <v>10</v>
      </c>
      <c r="G26" s="10">
        <v>0.75</v>
      </c>
      <c r="H26" s="10" t="s">
        <v>9</v>
      </c>
      <c r="I26" s="10" t="s">
        <v>12</v>
      </c>
    </row>
    <row r="27" spans="2:1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79</v>
      </c>
      <c r="M27" t="s">
        <v>10</v>
      </c>
      <c r="N27" t="s">
        <v>12</v>
      </c>
      <c r="O27" t="s">
        <v>78</v>
      </c>
    </row>
    <row r="28" spans="2:15" ht="24">
      <c r="B28" s="5">
        <v>1</v>
      </c>
      <c r="C28" s="1" t="s">
        <v>13</v>
      </c>
      <c r="D28" s="1">
        <v>5.98</v>
      </c>
      <c r="E28" s="6">
        <v>285008.5552</v>
      </c>
      <c r="G28" s="5">
        <v>1</v>
      </c>
      <c r="H28" s="1" t="s">
        <v>13</v>
      </c>
      <c r="I28" s="1">
        <v>5.98</v>
      </c>
      <c r="J28" s="6">
        <v>280651.47690000001</v>
      </c>
      <c r="L28" s="1" t="s">
        <v>28</v>
      </c>
      <c r="M28">
        <f>(E33-E28)</f>
        <v>45036.985800000024</v>
      </c>
      <c r="N28">
        <f>(J33-J28)</f>
        <v>46439.073499999999</v>
      </c>
      <c r="O28">
        <f>(N28-M28)/J33</f>
        <v>4.286542971924311E-3</v>
      </c>
    </row>
    <row r="29" spans="2:15" ht="24">
      <c r="B29" s="5">
        <v>2</v>
      </c>
      <c r="C29" s="1" t="s">
        <v>129</v>
      </c>
      <c r="D29" s="1">
        <v>0.82</v>
      </c>
      <c r="E29" s="6">
        <v>39248.677499999998</v>
      </c>
      <c r="G29" s="5">
        <v>2</v>
      </c>
      <c r="H29" s="1" t="s">
        <v>129</v>
      </c>
      <c r="I29" s="1">
        <v>0.83</v>
      </c>
      <c r="J29" s="6">
        <v>38874.674500000001</v>
      </c>
      <c r="L29" s="1" t="s">
        <v>29</v>
      </c>
      <c r="M29">
        <f t="shared" ref="M29:M30" si="13">(E34-E29)</f>
        <v>14707.038800000002</v>
      </c>
      <c r="N29">
        <f t="shared" ref="N29:N30" si="14">(J34-J29)</f>
        <v>14850.779499999997</v>
      </c>
      <c r="O29">
        <f t="shared" ref="O29:O30" si="15">(N29-M29)/J34</f>
        <v>2.6754673864644277E-3</v>
      </c>
    </row>
    <row r="30" spans="2:15" ht="24">
      <c r="B30" s="7">
        <v>3</v>
      </c>
      <c r="C30" s="8" t="s">
        <v>15</v>
      </c>
      <c r="D30" s="8">
        <v>1.2</v>
      </c>
      <c r="E30" s="9">
        <v>57303.659299999999</v>
      </c>
      <c r="G30" s="7">
        <v>3</v>
      </c>
      <c r="H30" s="8" t="s">
        <v>15</v>
      </c>
      <c r="I30" s="8">
        <v>1.19</v>
      </c>
      <c r="J30" s="9">
        <v>55886.8361</v>
      </c>
      <c r="L30" s="1" t="s">
        <v>30</v>
      </c>
      <c r="M30">
        <f t="shared" si="13"/>
        <v>28370.671600000001</v>
      </c>
      <c r="N30">
        <f t="shared" si="14"/>
        <v>28663.178199999995</v>
      </c>
      <c r="O30">
        <f t="shared" si="15"/>
        <v>3.4595689003921711E-3</v>
      </c>
    </row>
    <row r="31" spans="2:15">
      <c r="B31" s="10">
        <v>0.75</v>
      </c>
      <c r="C31" s="10" t="s">
        <v>11</v>
      </c>
      <c r="D31" s="10" t="s">
        <v>10</v>
      </c>
      <c r="G31" s="10">
        <v>0.75</v>
      </c>
      <c r="H31" s="10" t="s">
        <v>11</v>
      </c>
      <c r="I31" s="10" t="s">
        <v>12</v>
      </c>
    </row>
    <row r="32" spans="2:15">
      <c r="B32" s="2"/>
      <c r="C32" s="3" t="s">
        <v>0</v>
      </c>
      <c r="D32" s="3" t="s">
        <v>1</v>
      </c>
      <c r="E32" s="4" t="s">
        <v>2</v>
      </c>
      <c r="G32" s="2"/>
      <c r="H32" s="3" t="s">
        <v>0</v>
      </c>
      <c r="I32" s="3" t="s">
        <v>1</v>
      </c>
      <c r="J32" s="4" t="s">
        <v>2</v>
      </c>
    </row>
    <row r="33" spans="2:15" ht="24">
      <c r="B33" s="5">
        <v>1</v>
      </c>
      <c r="C33" s="1" t="s">
        <v>13</v>
      </c>
      <c r="D33" s="1">
        <v>6.32</v>
      </c>
      <c r="E33" s="6">
        <v>330045.54100000003</v>
      </c>
      <c r="G33" s="5">
        <v>1</v>
      </c>
      <c r="H33" s="1" t="s">
        <v>13</v>
      </c>
      <c r="I33" s="1">
        <v>6.33</v>
      </c>
      <c r="J33" s="6">
        <v>327090.55040000001</v>
      </c>
    </row>
    <row r="34" spans="2:15" ht="24">
      <c r="B34" s="5">
        <v>2</v>
      </c>
      <c r="C34" s="1" t="s">
        <v>129</v>
      </c>
      <c r="D34" s="1">
        <v>1.03</v>
      </c>
      <c r="E34" s="6">
        <v>53955.7163</v>
      </c>
      <c r="G34" s="5">
        <v>2</v>
      </c>
      <c r="H34" s="1" t="s">
        <v>129</v>
      </c>
      <c r="I34" s="1">
        <v>1.04</v>
      </c>
      <c r="J34" s="6">
        <v>53725.453999999998</v>
      </c>
    </row>
    <row r="35" spans="2:15" ht="24">
      <c r="B35" s="7">
        <v>3</v>
      </c>
      <c r="C35" s="8" t="s">
        <v>15</v>
      </c>
      <c r="D35" s="8">
        <v>1.64</v>
      </c>
      <c r="E35" s="9">
        <v>85674.330900000001</v>
      </c>
      <c r="G35" s="7">
        <v>3</v>
      </c>
      <c r="H35" s="8" t="s">
        <v>15</v>
      </c>
      <c r="I35" s="8">
        <v>1.64</v>
      </c>
      <c r="J35" s="9">
        <v>84550.014299999995</v>
      </c>
    </row>
    <row r="36" spans="2:15">
      <c r="B36" s="10">
        <v>1</v>
      </c>
      <c r="C36" s="10" t="s">
        <v>9</v>
      </c>
      <c r="D36" s="10" t="s">
        <v>10</v>
      </c>
      <c r="G36" s="10">
        <v>1</v>
      </c>
      <c r="H36" s="10" t="s">
        <v>9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  <c r="L37" s="14" t="s">
        <v>79</v>
      </c>
      <c r="M37" t="s">
        <v>10</v>
      </c>
      <c r="N37" t="s">
        <v>12</v>
      </c>
      <c r="O37" t="s">
        <v>78</v>
      </c>
    </row>
    <row r="38" spans="2:15" ht="24">
      <c r="B38" s="5">
        <v>1</v>
      </c>
      <c r="C38" s="1" t="s">
        <v>13</v>
      </c>
      <c r="D38" s="1">
        <v>5.99</v>
      </c>
      <c r="E38" s="6">
        <v>274380.49400000001</v>
      </c>
      <c r="G38" s="5">
        <v>1</v>
      </c>
      <c r="H38" s="1" t="s">
        <v>13</v>
      </c>
      <c r="I38" s="1">
        <v>6</v>
      </c>
      <c r="J38" s="6">
        <v>269536.12410000002</v>
      </c>
      <c r="L38" s="1" t="s">
        <v>28</v>
      </c>
      <c r="M38">
        <f>(E43-E38)</f>
        <v>58146.230700000015</v>
      </c>
      <c r="N38">
        <f>(J43-J38)</f>
        <v>59944.448600000003</v>
      </c>
      <c r="O38">
        <f>(N38-M38)/J43</f>
        <v>5.4577357483146949E-3</v>
      </c>
    </row>
    <row r="39" spans="2:15" ht="24">
      <c r="B39" s="5">
        <v>2</v>
      </c>
      <c r="C39" s="1" t="s">
        <v>129</v>
      </c>
      <c r="D39" s="1">
        <v>0.81</v>
      </c>
      <c r="E39" s="6">
        <v>37274.373699999996</v>
      </c>
      <c r="G39" s="5">
        <v>2</v>
      </c>
      <c r="H39" s="1" t="s">
        <v>129</v>
      </c>
      <c r="I39" s="1">
        <v>0.82</v>
      </c>
      <c r="J39" s="6">
        <v>36792.237999999998</v>
      </c>
      <c r="L39" s="1" t="s">
        <v>29</v>
      </c>
      <c r="M39">
        <f t="shared" ref="M39:M40" si="16">(E44-E39)</f>
        <v>16713.948300000004</v>
      </c>
      <c r="N39">
        <f>(J44-J39)</f>
        <v>17223.783300000003</v>
      </c>
      <c r="O39">
        <f>(N39-M39)/J44</f>
        <v>9.4385885470612985E-3</v>
      </c>
    </row>
    <row r="40" spans="2:15" ht="24">
      <c r="B40" s="7">
        <v>3</v>
      </c>
      <c r="C40" s="8" t="s">
        <v>15</v>
      </c>
      <c r="D40" s="8">
        <v>1.19</v>
      </c>
      <c r="E40" s="9">
        <v>54506.25</v>
      </c>
      <c r="G40" s="7">
        <v>3</v>
      </c>
      <c r="H40" s="8" t="s">
        <v>15</v>
      </c>
      <c r="I40" s="8">
        <v>1.18</v>
      </c>
      <c r="J40" s="9">
        <v>52928.629200000003</v>
      </c>
      <c r="L40" s="1" t="s">
        <v>30</v>
      </c>
      <c r="M40">
        <f t="shared" si="16"/>
        <v>31566.485000000001</v>
      </c>
      <c r="N40">
        <f t="shared" ref="N40" si="17">(J45-J40)</f>
        <v>32064.576099999998</v>
      </c>
      <c r="O40">
        <f t="shared" ref="O40" si="18">(N40-M40)/J45</f>
        <v>5.8603637578073294E-3</v>
      </c>
    </row>
    <row r="41" spans="2:15">
      <c r="B41" s="10">
        <v>1</v>
      </c>
      <c r="C41" s="10" t="s">
        <v>11</v>
      </c>
      <c r="D41" s="10" t="s">
        <v>10</v>
      </c>
      <c r="G41" s="10">
        <v>1</v>
      </c>
      <c r="H41" s="10" t="s">
        <v>11</v>
      </c>
      <c r="I41" s="10" t="s">
        <v>12</v>
      </c>
    </row>
    <row r="42" spans="2:15">
      <c r="B42" s="2"/>
      <c r="C42" s="3" t="s">
        <v>0</v>
      </c>
      <c r="D42" s="3" t="s">
        <v>1</v>
      </c>
      <c r="E42" s="4" t="s">
        <v>2</v>
      </c>
      <c r="G42" s="2"/>
      <c r="H42" s="3" t="s">
        <v>0</v>
      </c>
      <c r="I42" s="3" t="s">
        <v>1</v>
      </c>
      <c r="J42" s="4" t="s">
        <v>2</v>
      </c>
    </row>
    <row r="43" spans="2:15" ht="24">
      <c r="B43" s="5">
        <v>1</v>
      </c>
      <c r="C43" s="1" t="s">
        <v>13</v>
      </c>
      <c r="D43" s="1">
        <v>6.33</v>
      </c>
      <c r="E43" s="6">
        <v>332526.72470000002</v>
      </c>
      <c r="G43" s="5">
        <v>1</v>
      </c>
      <c r="H43" s="1" t="s">
        <v>13</v>
      </c>
      <c r="I43" s="1">
        <v>6.33</v>
      </c>
      <c r="J43" s="6">
        <v>329480.57270000002</v>
      </c>
    </row>
    <row r="44" spans="2:15" ht="24">
      <c r="B44" s="5">
        <v>2</v>
      </c>
      <c r="C44" s="1" t="s">
        <v>129</v>
      </c>
      <c r="D44" s="1">
        <v>1.03</v>
      </c>
      <c r="E44" s="6">
        <v>53988.322</v>
      </c>
      <c r="G44" s="5">
        <v>2</v>
      </c>
      <c r="H44" s="1" t="s">
        <v>129</v>
      </c>
      <c r="I44" s="1">
        <v>1.04</v>
      </c>
      <c r="J44" s="6">
        <v>54016.0213</v>
      </c>
    </row>
    <row r="45" spans="2:15" ht="24">
      <c r="B45" s="7">
        <v>3</v>
      </c>
      <c r="C45" s="8" t="s">
        <v>15</v>
      </c>
      <c r="D45" s="8">
        <v>1.64</v>
      </c>
      <c r="E45" s="9">
        <v>86072.735000000001</v>
      </c>
      <c r="G45" s="7">
        <v>3</v>
      </c>
      <c r="H45" s="8" t="s">
        <v>15</v>
      </c>
      <c r="I45" s="8">
        <v>1.63</v>
      </c>
      <c r="J45" s="9">
        <v>84993.205300000001</v>
      </c>
    </row>
    <row r="46" spans="2:15">
      <c r="B46" s="10">
        <v>1.25</v>
      </c>
      <c r="C46" s="10" t="s">
        <v>9</v>
      </c>
      <c r="D46" s="10" t="s">
        <v>10</v>
      </c>
      <c r="G46" s="10">
        <v>1.25</v>
      </c>
      <c r="H46" s="10" t="s">
        <v>9</v>
      </c>
      <c r="I46" s="10" t="s">
        <v>12</v>
      </c>
    </row>
    <row r="47" spans="2:15">
      <c r="B47" s="2"/>
      <c r="C47" s="3" t="s">
        <v>0</v>
      </c>
      <c r="D47" s="3" t="s">
        <v>1</v>
      </c>
      <c r="E47" s="4" t="s">
        <v>2</v>
      </c>
      <c r="G47" s="2"/>
      <c r="H47" s="3" t="s">
        <v>0</v>
      </c>
      <c r="I47" s="3" t="s">
        <v>1</v>
      </c>
      <c r="J47" s="4" t="s">
        <v>2</v>
      </c>
      <c r="L47" s="14" t="s">
        <v>79</v>
      </c>
      <c r="M47" t="s">
        <v>10</v>
      </c>
      <c r="N47" t="s">
        <v>12</v>
      </c>
      <c r="O47" t="s">
        <v>78</v>
      </c>
    </row>
    <row r="48" spans="2:15" ht="24">
      <c r="B48" s="5">
        <v>1</v>
      </c>
      <c r="C48" s="1" t="s">
        <v>13</v>
      </c>
      <c r="D48" s="1">
        <v>6</v>
      </c>
      <c r="E48" s="6">
        <v>264988.64179999998</v>
      </c>
      <c r="G48" s="5">
        <v>1</v>
      </c>
      <c r="H48" s="1" t="s">
        <v>13</v>
      </c>
      <c r="I48" s="1">
        <v>6</v>
      </c>
      <c r="J48" s="6">
        <v>259392.4743</v>
      </c>
      <c r="L48" s="1" t="s">
        <v>28</v>
      </c>
      <c r="M48">
        <f>(E53-E48)</f>
        <v>69277.717600000033</v>
      </c>
      <c r="N48">
        <f>(J53-J48)</f>
        <v>71810.884900000005</v>
      </c>
      <c r="O48">
        <f>(N48-M48)/J53</f>
        <v>7.6483744190236217E-3</v>
      </c>
    </row>
    <row r="49" spans="2:15" ht="24">
      <c r="B49" s="5">
        <v>2</v>
      </c>
      <c r="C49" s="1" t="s">
        <v>129</v>
      </c>
      <c r="D49" s="1">
        <v>0.81</v>
      </c>
      <c r="E49" s="6">
        <v>35827.143900000003</v>
      </c>
      <c r="G49" s="5">
        <v>2</v>
      </c>
      <c r="H49" s="1" t="s">
        <v>129</v>
      </c>
      <c r="I49" s="1">
        <v>0.82</v>
      </c>
      <c r="J49" s="6">
        <v>35348.862099999998</v>
      </c>
      <c r="L49" s="1" t="s">
        <v>29</v>
      </c>
      <c r="M49">
        <f t="shared" ref="M49:M50" si="19">(E54-E49)</f>
        <v>18416.539199999999</v>
      </c>
      <c r="N49">
        <f t="shared" ref="N49:N50" si="20">(J54-J49)</f>
        <v>18908.8076</v>
      </c>
      <c r="O49">
        <f t="shared" ref="O49:O50" si="21">(N49-M49)/J54</f>
        <v>9.0727892060576427E-3</v>
      </c>
    </row>
    <row r="50" spans="2:15" ht="24">
      <c r="B50" s="7">
        <v>3</v>
      </c>
      <c r="C50" s="8" t="s">
        <v>15</v>
      </c>
      <c r="D50" s="8">
        <v>1.19</v>
      </c>
      <c r="E50" s="9">
        <v>52525.712099999997</v>
      </c>
      <c r="G50" s="7">
        <v>3</v>
      </c>
      <c r="H50" s="8" t="s">
        <v>15</v>
      </c>
      <c r="I50" s="8">
        <v>1.18</v>
      </c>
      <c r="J50" s="9">
        <v>50870.250599999999</v>
      </c>
      <c r="L50" s="1" t="s">
        <v>30</v>
      </c>
      <c r="M50">
        <f t="shared" si="19"/>
        <v>33968.44920000001</v>
      </c>
      <c r="N50">
        <f t="shared" si="20"/>
        <v>34463.426399999997</v>
      </c>
      <c r="O50">
        <f t="shared" si="21"/>
        <v>5.8004907019298686E-3</v>
      </c>
    </row>
    <row r="51" spans="2:15">
      <c r="B51" s="10">
        <v>1.25</v>
      </c>
      <c r="C51" s="10" t="s">
        <v>11</v>
      </c>
      <c r="D51" s="10" t="s">
        <v>10</v>
      </c>
      <c r="G51" s="10">
        <v>1.25</v>
      </c>
      <c r="H51" s="10" t="s">
        <v>11</v>
      </c>
      <c r="I51" s="10" t="s">
        <v>12</v>
      </c>
    </row>
    <row r="52" spans="2:15">
      <c r="B52" s="2"/>
      <c r="C52" s="3" t="s">
        <v>0</v>
      </c>
      <c r="D52" s="3" t="s">
        <v>1</v>
      </c>
      <c r="E52" s="4" t="s">
        <v>2</v>
      </c>
      <c r="G52" s="2"/>
      <c r="H52" s="3" t="s">
        <v>0</v>
      </c>
      <c r="I52" s="3" t="s">
        <v>1</v>
      </c>
      <c r="J52" s="4" t="s">
        <v>2</v>
      </c>
    </row>
    <row r="53" spans="2:15" ht="24">
      <c r="B53" s="5">
        <v>1</v>
      </c>
      <c r="C53" s="1" t="s">
        <v>13</v>
      </c>
      <c r="D53" s="1">
        <v>6.33</v>
      </c>
      <c r="E53" s="6">
        <v>334266.35940000002</v>
      </c>
      <c r="G53" s="5">
        <v>1</v>
      </c>
      <c r="H53" s="1" t="s">
        <v>13</v>
      </c>
      <c r="I53" s="1">
        <v>6.33</v>
      </c>
      <c r="J53" s="6">
        <v>331203.35920000001</v>
      </c>
    </row>
    <row r="54" spans="2:15" ht="24">
      <c r="B54" s="5">
        <v>2</v>
      </c>
      <c r="C54" s="1" t="s">
        <v>129</v>
      </c>
      <c r="D54" s="1">
        <v>1.03</v>
      </c>
      <c r="E54" s="6">
        <v>54243.683100000002</v>
      </c>
      <c r="G54" s="5">
        <v>2</v>
      </c>
      <c r="H54" s="1" t="s">
        <v>129</v>
      </c>
      <c r="I54" s="1">
        <v>1.04</v>
      </c>
      <c r="J54" s="6">
        <v>54257.669699999999</v>
      </c>
    </row>
    <row r="55" spans="2:15" ht="24">
      <c r="B55" s="7">
        <v>3</v>
      </c>
      <c r="C55" s="8" t="s">
        <v>15</v>
      </c>
      <c r="D55" s="8">
        <v>1.64</v>
      </c>
      <c r="E55" s="9">
        <v>86494.161300000007</v>
      </c>
      <c r="G55" s="7">
        <v>3</v>
      </c>
      <c r="H55" s="8" t="s">
        <v>15</v>
      </c>
      <c r="I55" s="8">
        <v>1.63</v>
      </c>
      <c r="J55" s="9">
        <v>85333.676999999996</v>
      </c>
    </row>
    <row r="56" spans="2:15">
      <c r="B56" s="10">
        <v>1.5</v>
      </c>
      <c r="C56" s="10" t="s">
        <v>9</v>
      </c>
      <c r="D56" s="10" t="s">
        <v>10</v>
      </c>
      <c r="G56" s="10">
        <v>1.5</v>
      </c>
      <c r="H56" s="10" t="s">
        <v>9</v>
      </c>
      <c r="I56" s="10" t="s">
        <v>12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  <c r="L57" s="14" t="s">
        <v>79</v>
      </c>
      <c r="M57" t="s">
        <v>10</v>
      </c>
      <c r="N57" t="s">
        <v>12</v>
      </c>
      <c r="O57" t="s">
        <v>78</v>
      </c>
    </row>
    <row r="58" spans="2:15" ht="24">
      <c r="B58" s="5">
        <v>1</v>
      </c>
      <c r="C58" s="1" t="s">
        <v>13</v>
      </c>
      <c r="D58" s="1">
        <v>6</v>
      </c>
      <c r="E58" s="6">
        <v>256860.09589999999</v>
      </c>
      <c r="G58" s="5">
        <v>1</v>
      </c>
      <c r="H58" s="1" t="s">
        <v>13</v>
      </c>
      <c r="I58" s="1">
        <v>6</v>
      </c>
      <c r="J58" s="6">
        <v>250461.07560000001</v>
      </c>
      <c r="L58" s="1" t="s">
        <v>28</v>
      </c>
      <c r="M58">
        <f>(E63-E58)</f>
        <v>78978.651600000012</v>
      </c>
      <c r="N58">
        <f>(J63-J58)</f>
        <v>81909.362599999964</v>
      </c>
      <c r="O58">
        <f>(N58-M58)/J63</f>
        <v>8.8176042847602203E-3</v>
      </c>
    </row>
    <row r="59" spans="2:15" ht="24">
      <c r="B59" s="5">
        <v>2</v>
      </c>
      <c r="C59" s="1" t="s">
        <v>129</v>
      </c>
      <c r="D59" s="1">
        <v>0.81</v>
      </c>
      <c r="E59" s="6">
        <v>34669.628799999999</v>
      </c>
      <c r="G59" s="5">
        <v>2</v>
      </c>
      <c r="H59" s="1" t="s">
        <v>129</v>
      </c>
      <c r="I59" s="1">
        <v>0.82</v>
      </c>
      <c r="J59" s="6">
        <v>34126.950599999996</v>
      </c>
      <c r="L59" s="1" t="s">
        <v>29</v>
      </c>
      <c r="M59">
        <f t="shared" ref="M59:M60" si="22">(E64-E59)</f>
        <v>19908.549700000003</v>
      </c>
      <c r="N59">
        <f t="shared" ref="N59:N60" si="23">(J64-J59)</f>
        <v>20450.955100000006</v>
      </c>
      <c r="O59">
        <f t="shared" ref="O59:O60" si="24">(N59-M59)/J64</f>
        <v>9.9381863969178145E-3</v>
      </c>
    </row>
    <row r="60" spans="2:15" ht="24">
      <c r="B60" s="7">
        <v>3</v>
      </c>
      <c r="C60" s="8" t="s">
        <v>15</v>
      </c>
      <c r="D60" s="8">
        <v>1.19</v>
      </c>
      <c r="E60" s="9">
        <v>51017.556199999999</v>
      </c>
      <c r="G60" s="7">
        <v>3</v>
      </c>
      <c r="H60" s="8" t="s">
        <v>15</v>
      </c>
      <c r="I60" s="8">
        <v>1.18</v>
      </c>
      <c r="J60" s="9">
        <v>49251.915699999998</v>
      </c>
      <c r="L60" s="1" t="s">
        <v>30</v>
      </c>
      <c r="M60">
        <f t="shared" si="22"/>
        <v>35867.355300000003</v>
      </c>
      <c r="N60">
        <f t="shared" si="23"/>
        <v>36442.651899999997</v>
      </c>
      <c r="O60">
        <f t="shared" si="24"/>
        <v>6.7133380342769156E-3</v>
      </c>
    </row>
    <row r="61" spans="2:15">
      <c r="B61" s="10">
        <v>1.5</v>
      </c>
      <c r="C61" s="10" t="s">
        <v>11</v>
      </c>
      <c r="D61" s="10" t="s">
        <v>10</v>
      </c>
      <c r="G61" s="10">
        <v>1.5</v>
      </c>
      <c r="H61" s="10" t="s">
        <v>11</v>
      </c>
      <c r="I61" s="10" t="s">
        <v>12</v>
      </c>
    </row>
    <row r="62" spans="2:15">
      <c r="B62" s="2"/>
      <c r="C62" s="3" t="s">
        <v>0</v>
      </c>
      <c r="D62" s="3" t="s">
        <v>1</v>
      </c>
      <c r="E62" s="4" t="s">
        <v>2</v>
      </c>
      <c r="G62" s="2"/>
      <c r="H62" s="3" t="s">
        <v>0</v>
      </c>
      <c r="I62" s="3" t="s">
        <v>1</v>
      </c>
      <c r="J62" s="4" t="s">
        <v>2</v>
      </c>
    </row>
    <row r="63" spans="2:15" ht="24">
      <c r="B63" s="5">
        <v>1</v>
      </c>
      <c r="C63" s="1" t="s">
        <v>13</v>
      </c>
      <c r="D63" s="1">
        <v>6.33</v>
      </c>
      <c r="E63" s="6">
        <v>335838.7475</v>
      </c>
      <c r="G63" s="5">
        <v>1</v>
      </c>
      <c r="H63" s="1" t="s">
        <v>13</v>
      </c>
      <c r="I63" s="1">
        <v>6.33</v>
      </c>
      <c r="J63" s="6">
        <v>332370.43819999998</v>
      </c>
    </row>
    <row r="64" spans="2:15" ht="24">
      <c r="B64" s="5">
        <v>2</v>
      </c>
      <c r="C64" s="1" t="s">
        <v>129</v>
      </c>
      <c r="D64" s="1">
        <v>1.03</v>
      </c>
      <c r="E64" s="6">
        <v>54578.178500000002</v>
      </c>
      <c r="G64" s="5">
        <v>2</v>
      </c>
      <c r="H64" s="1" t="s">
        <v>129</v>
      </c>
      <c r="I64" s="1">
        <v>1.04</v>
      </c>
      <c r="J64" s="6">
        <v>54577.905700000003</v>
      </c>
    </row>
    <row r="65" spans="2:15" ht="24">
      <c r="B65" s="7">
        <v>3</v>
      </c>
      <c r="C65" s="8" t="s">
        <v>15</v>
      </c>
      <c r="D65" s="8">
        <v>1.64</v>
      </c>
      <c r="E65" s="9">
        <v>86884.911500000002</v>
      </c>
      <c r="G65" s="7">
        <v>3</v>
      </c>
      <c r="H65" s="8" t="s">
        <v>15</v>
      </c>
      <c r="I65" s="8">
        <v>1.63</v>
      </c>
      <c r="J65" s="9">
        <v>85694.567599999995</v>
      </c>
    </row>
    <row r="66" spans="2:15">
      <c r="B66" s="10">
        <v>1.75</v>
      </c>
      <c r="C66" s="10" t="s">
        <v>9</v>
      </c>
      <c r="D66" s="10" t="s">
        <v>10</v>
      </c>
      <c r="G66" s="10">
        <v>1.75</v>
      </c>
      <c r="H66" s="10" t="s">
        <v>9</v>
      </c>
      <c r="I66" s="10" t="s">
        <v>12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79</v>
      </c>
      <c r="M67" t="s">
        <v>10</v>
      </c>
      <c r="N67" t="s">
        <v>12</v>
      </c>
      <c r="O67" t="s">
        <v>78</v>
      </c>
    </row>
    <row r="68" spans="2:15" ht="24">
      <c r="B68" s="5">
        <v>1</v>
      </c>
      <c r="C68" s="1" t="s">
        <v>13</v>
      </c>
      <c r="D68" s="1">
        <v>5.99</v>
      </c>
      <c r="E68" s="6">
        <v>249987.60889999999</v>
      </c>
      <c r="G68" s="5">
        <v>1</v>
      </c>
      <c r="H68" s="1" t="s">
        <v>13</v>
      </c>
      <c r="I68" s="1">
        <v>6</v>
      </c>
      <c r="J68" s="6">
        <v>242903.96479999999</v>
      </c>
      <c r="L68" s="1" t="s">
        <v>28</v>
      </c>
      <c r="M68">
        <f>(E73-E68)</f>
        <v>86512.120200000005</v>
      </c>
      <c r="N68">
        <f>(J73-J68)</f>
        <v>90650.375299999985</v>
      </c>
      <c r="O68">
        <f>(N68-M68)/J73</f>
        <v>1.2406539512450436E-2</v>
      </c>
    </row>
    <row r="69" spans="2:15" ht="24">
      <c r="B69" s="5">
        <v>2</v>
      </c>
      <c r="C69" s="1" t="s">
        <v>129</v>
      </c>
      <c r="D69" s="1">
        <v>0.81</v>
      </c>
      <c r="E69" s="6">
        <v>34018.835899999998</v>
      </c>
      <c r="G69" s="5">
        <v>2</v>
      </c>
      <c r="H69" s="1" t="s">
        <v>129</v>
      </c>
      <c r="I69" s="1">
        <v>0.81</v>
      </c>
      <c r="J69" s="6">
        <v>32980.511599999998</v>
      </c>
      <c r="L69" s="1" t="s">
        <v>29</v>
      </c>
      <c r="M69">
        <f t="shared" ref="M69:M70" si="25">(E74-E69)</f>
        <v>20934.654699999999</v>
      </c>
      <c r="N69">
        <f t="shared" ref="N69:N70" si="26">(J74-J69)</f>
        <v>21765.614399999999</v>
      </c>
      <c r="O69">
        <f t="shared" ref="O69:O70" si="27">(N69-M69)/J74</f>
        <v>1.5178420113233209E-2</v>
      </c>
    </row>
    <row r="70" spans="2:15" ht="24">
      <c r="B70" s="7">
        <v>3</v>
      </c>
      <c r="C70" s="8" t="s">
        <v>15</v>
      </c>
      <c r="D70" s="8">
        <v>1.2</v>
      </c>
      <c r="E70" s="9">
        <v>49948.764999999999</v>
      </c>
      <c r="G70" s="7">
        <v>3</v>
      </c>
      <c r="H70" s="8" t="s">
        <v>15</v>
      </c>
      <c r="I70" s="8">
        <v>1.18</v>
      </c>
      <c r="J70" s="9">
        <v>47892.152900000001</v>
      </c>
      <c r="L70" s="1" t="s">
        <v>30</v>
      </c>
      <c r="M70">
        <f t="shared" si="25"/>
        <v>37235.371400000004</v>
      </c>
      <c r="N70">
        <f t="shared" si="26"/>
        <v>38117.771299999993</v>
      </c>
      <c r="O70">
        <f t="shared" si="27"/>
        <v>1.0259280056428529E-2</v>
      </c>
    </row>
    <row r="71" spans="2:15">
      <c r="B71" s="10">
        <v>1.75</v>
      </c>
      <c r="C71" s="10" t="s">
        <v>11</v>
      </c>
      <c r="D71" s="10" t="s">
        <v>10</v>
      </c>
      <c r="G71" s="10">
        <v>1.75</v>
      </c>
      <c r="H71" s="10" t="s">
        <v>11</v>
      </c>
      <c r="I71" s="10" t="s">
        <v>12</v>
      </c>
    </row>
    <row r="72" spans="2:15">
      <c r="B72" s="2"/>
      <c r="C72" s="3" t="s">
        <v>0</v>
      </c>
      <c r="D72" s="3" t="s">
        <v>1</v>
      </c>
      <c r="E72" s="4" t="s">
        <v>2</v>
      </c>
      <c r="G72" s="2"/>
      <c r="H72" s="3" t="s">
        <v>0</v>
      </c>
      <c r="I72" s="3" t="s">
        <v>1</v>
      </c>
      <c r="J72" s="4" t="s">
        <v>2</v>
      </c>
    </row>
    <row r="73" spans="2:15" ht="24">
      <c r="B73" s="5">
        <v>1</v>
      </c>
      <c r="C73" s="1" t="s">
        <v>13</v>
      </c>
      <c r="D73" s="1">
        <v>6.33</v>
      </c>
      <c r="E73" s="6">
        <v>336499.7291</v>
      </c>
      <c r="G73" s="5">
        <v>1</v>
      </c>
      <c r="H73" s="1" t="s">
        <v>13</v>
      </c>
      <c r="I73" s="1">
        <v>6.33</v>
      </c>
      <c r="J73" s="6">
        <v>333554.34009999997</v>
      </c>
    </row>
    <row r="74" spans="2:15" ht="24">
      <c r="B74" s="5">
        <v>2</v>
      </c>
      <c r="C74" s="1" t="s">
        <v>129</v>
      </c>
      <c r="D74" s="1">
        <v>1.03</v>
      </c>
      <c r="E74" s="6">
        <v>54953.490599999997</v>
      </c>
      <c r="G74" s="5">
        <v>2</v>
      </c>
      <c r="H74" s="1" t="s">
        <v>129</v>
      </c>
      <c r="I74" s="1">
        <v>1.04</v>
      </c>
      <c r="J74" s="6">
        <v>54746.125999999997</v>
      </c>
    </row>
    <row r="75" spans="2:15" ht="24">
      <c r="B75" s="7">
        <v>3</v>
      </c>
      <c r="C75" s="8" t="s">
        <v>15</v>
      </c>
      <c r="D75" s="8">
        <v>1.64</v>
      </c>
      <c r="E75" s="9">
        <v>87184.136400000003</v>
      </c>
      <c r="G75" s="7">
        <v>3</v>
      </c>
      <c r="H75" s="8" t="s">
        <v>15</v>
      </c>
      <c r="I75" s="8">
        <v>1.63</v>
      </c>
      <c r="J75" s="9">
        <v>86009.924199999994</v>
      </c>
    </row>
    <row r="76" spans="2:15">
      <c r="B76" s="12"/>
      <c r="C76" s="12"/>
      <c r="D76" s="12"/>
      <c r="E76" s="12"/>
      <c r="G76" s="12"/>
      <c r="H76" s="12"/>
      <c r="I76" s="12"/>
      <c r="J76" s="12"/>
    </row>
    <row r="77" spans="2:15">
      <c r="B77" s="12"/>
      <c r="C77" s="12"/>
      <c r="D77" s="12"/>
      <c r="E77" s="12"/>
      <c r="G77" s="12"/>
      <c r="H77" s="12"/>
      <c r="I77" s="12"/>
      <c r="J77" s="12"/>
    </row>
    <row r="78" spans="2:15">
      <c r="B78" s="12"/>
      <c r="C78" s="12"/>
      <c r="D78" s="12"/>
      <c r="E78" s="12"/>
      <c r="G78" s="12"/>
      <c r="H78" s="12"/>
      <c r="I78" s="12"/>
      <c r="J78" s="12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E3CA-2A69-45E8-AC2A-918AA0BBE965}">
  <dimension ref="A1:Y78"/>
  <sheetViews>
    <sheetView tabSelected="1" topLeftCell="A60" workbookViewId="0">
      <selection activeCell="L73" sqref="L73"/>
    </sheetView>
  </sheetViews>
  <sheetFormatPr baseColWidth="10" defaultColWidth="8.83203125" defaultRowHeight="15"/>
  <cols>
    <col min="2" max="10" width="9.1640625" style="10"/>
  </cols>
  <sheetData>
    <row r="1" spans="1:25">
      <c r="A1" t="s">
        <v>20</v>
      </c>
      <c r="B1"/>
      <c r="C1"/>
    </row>
    <row r="2" spans="1:25">
      <c r="A2" t="s">
        <v>120</v>
      </c>
      <c r="B2" t="s">
        <v>119</v>
      </c>
      <c r="C2" t="s">
        <v>121</v>
      </c>
    </row>
    <row r="3" spans="1:25">
      <c r="A3" s="15" t="s">
        <v>122</v>
      </c>
      <c r="B3" s="15" t="s">
        <v>124</v>
      </c>
      <c r="C3" s="15" t="s">
        <v>24</v>
      </c>
    </row>
    <row r="4" spans="1:25">
      <c r="A4" s="15" t="s">
        <v>123</v>
      </c>
      <c r="B4" s="15" t="s">
        <v>125</v>
      </c>
      <c r="C4" s="15" t="s">
        <v>24</v>
      </c>
    </row>
    <row r="6" spans="1:25">
      <c r="B6" s="10">
        <v>0.25</v>
      </c>
      <c r="C6" s="10" t="s">
        <v>9</v>
      </c>
      <c r="D6" s="10" t="s">
        <v>10</v>
      </c>
      <c r="G6" s="10">
        <v>0.25</v>
      </c>
      <c r="H6" s="10" t="s">
        <v>9</v>
      </c>
      <c r="I6" s="10" t="s">
        <v>12</v>
      </c>
      <c r="L6" s="14"/>
    </row>
    <row r="7" spans="1:25">
      <c r="B7" s="2"/>
      <c r="C7" s="3" t="s">
        <v>0</v>
      </c>
      <c r="D7" s="3" t="s">
        <v>1</v>
      </c>
      <c r="E7" s="4" t="s">
        <v>2</v>
      </c>
      <c r="F7" s="11"/>
      <c r="G7" s="2"/>
      <c r="H7" s="3" t="s">
        <v>0</v>
      </c>
      <c r="I7" s="3" t="s">
        <v>1</v>
      </c>
      <c r="J7" s="4" t="s">
        <v>2</v>
      </c>
      <c r="L7" s="14" t="s">
        <v>79</v>
      </c>
      <c r="M7" t="s">
        <v>10</v>
      </c>
      <c r="N7" t="s">
        <v>12</v>
      </c>
      <c r="O7" t="s">
        <v>78</v>
      </c>
      <c r="S7">
        <v>0.25</v>
      </c>
      <c r="T7">
        <v>0.5</v>
      </c>
      <c r="U7">
        <v>0.75</v>
      </c>
      <c r="V7">
        <v>1</v>
      </c>
      <c r="W7">
        <v>1.25</v>
      </c>
      <c r="X7">
        <v>1.5</v>
      </c>
      <c r="Y7">
        <v>1.75</v>
      </c>
    </row>
    <row r="8" spans="1:25" ht="24">
      <c r="B8" s="5">
        <v>1</v>
      </c>
      <c r="C8" s="1" t="s">
        <v>13</v>
      </c>
      <c r="D8" s="1">
        <v>5.09</v>
      </c>
      <c r="E8" s="6">
        <v>278325.0392</v>
      </c>
      <c r="F8" s="12"/>
      <c r="G8" s="5">
        <v>1</v>
      </c>
      <c r="H8" s="1" t="s">
        <v>13</v>
      </c>
      <c r="I8" s="1">
        <v>5.09</v>
      </c>
      <c r="J8" s="6">
        <v>282212.1446</v>
      </c>
      <c r="L8" s="1" t="s">
        <v>28</v>
      </c>
      <c r="M8">
        <f>(E13-E8)</f>
        <v>14801.751199999999</v>
      </c>
      <c r="N8">
        <f>(J13-J8)</f>
        <v>15031.656000000017</v>
      </c>
      <c r="O8">
        <f>(N8-M8)/J13</f>
        <v>7.7345532366342119E-4</v>
      </c>
      <c r="R8" s="1" t="s">
        <v>13</v>
      </c>
      <c r="S8">
        <f>O8</f>
        <v>7.7345532366342119E-4</v>
      </c>
      <c r="T8">
        <f>O18</f>
        <v>3.3766525475389907E-3</v>
      </c>
      <c r="U8">
        <f>O28</f>
        <v>2.7408313825272351E-3</v>
      </c>
      <c r="V8">
        <f>O38</f>
        <v>2.4854563196029253E-3</v>
      </c>
      <c r="W8">
        <f>O48</f>
        <v>4.1496366388897466E-3</v>
      </c>
      <c r="X8">
        <f>O58</f>
        <v>4.3240192281770963E-3</v>
      </c>
      <c r="Y8">
        <f>O68</f>
        <v>4.3135896713504011E-3</v>
      </c>
    </row>
    <row r="9" spans="1:25" ht="24">
      <c r="B9" s="5">
        <v>2</v>
      </c>
      <c r="C9" s="1" t="s">
        <v>129</v>
      </c>
      <c r="D9" s="1">
        <v>0.76</v>
      </c>
      <c r="E9" s="6">
        <v>41745.237999999998</v>
      </c>
      <c r="F9" s="12"/>
      <c r="G9" s="5">
        <v>2</v>
      </c>
      <c r="H9" s="1" t="s">
        <v>129</v>
      </c>
      <c r="I9" s="1">
        <v>0.77</v>
      </c>
      <c r="J9" s="6">
        <v>42624.523000000001</v>
      </c>
      <c r="L9" s="1" t="s">
        <v>29</v>
      </c>
      <c r="M9">
        <f t="shared" ref="M9:M10" si="0">(E14-E9)</f>
        <v>5480.1808000000019</v>
      </c>
      <c r="N9">
        <f t="shared" ref="N9:N10" si="1">(J14-J9)</f>
        <v>5977.5129000000015</v>
      </c>
      <c r="O9">
        <f t="shared" ref="O9:O10" si="2">(N9-M9)/J14</f>
        <v>1.0232742122640167E-2</v>
      </c>
      <c r="R9" s="1" t="s">
        <v>129</v>
      </c>
      <c r="S9">
        <f t="shared" ref="S9:S10" si="3">O9</f>
        <v>1.0232742122640167E-2</v>
      </c>
      <c r="T9">
        <f t="shared" ref="T9:T10" si="4">O19</f>
        <v>3.9000779169561842E-3</v>
      </c>
      <c r="U9">
        <f t="shared" ref="U9:U10" si="5">O29</f>
        <v>2.3122338406735784E-3</v>
      </c>
      <c r="V9">
        <f>O39</f>
        <v>9.9094681109439357E-3</v>
      </c>
      <c r="W9">
        <f t="shared" ref="W9:W10" si="6">O49</f>
        <v>7.3108598265109155E-3</v>
      </c>
      <c r="X9">
        <f t="shared" ref="X9:X10" si="7">O59</f>
        <v>1.2017393833190278E-2</v>
      </c>
      <c r="Y9">
        <f t="shared" ref="Y9:Y10" si="8">O69</f>
        <v>1.2960517887896412E-2</v>
      </c>
    </row>
    <row r="10" spans="1:25" ht="24">
      <c r="B10" s="7">
        <v>3</v>
      </c>
      <c r="C10" s="8" t="s">
        <v>15</v>
      </c>
      <c r="D10" s="8">
        <v>1.1399999999999999</v>
      </c>
      <c r="E10" s="9">
        <v>62420.777600000001</v>
      </c>
      <c r="F10" s="12"/>
      <c r="G10" s="7">
        <v>3</v>
      </c>
      <c r="H10" s="8" t="s">
        <v>15</v>
      </c>
      <c r="I10" s="8">
        <v>1.1399999999999999</v>
      </c>
      <c r="J10" s="9">
        <v>63207.068899999998</v>
      </c>
      <c r="L10" s="1" t="s">
        <v>30</v>
      </c>
      <c r="M10">
        <f t="shared" si="0"/>
        <v>13631.112299999993</v>
      </c>
      <c r="N10">
        <f t="shared" si="1"/>
        <v>14078.446500000005</v>
      </c>
      <c r="O10">
        <f t="shared" si="2"/>
        <v>5.7880729355919138E-3</v>
      </c>
      <c r="R10" s="8" t="s">
        <v>15</v>
      </c>
      <c r="S10">
        <f t="shared" si="3"/>
        <v>5.7880729355919138E-3</v>
      </c>
      <c r="T10">
        <f t="shared" si="4"/>
        <v>6.4480524286799554E-3</v>
      </c>
      <c r="U10">
        <f t="shared" si="5"/>
        <v>5.5864935718449053E-3</v>
      </c>
      <c r="V10">
        <f t="shared" ref="V10" si="9">O40</f>
        <v>7.1267593213336358E-3</v>
      </c>
      <c r="W10">
        <f t="shared" si="6"/>
        <v>7.1959092566324179E-3</v>
      </c>
      <c r="X10">
        <f t="shared" si="7"/>
        <v>8.0898753801662872E-3</v>
      </c>
      <c r="Y10">
        <f t="shared" si="8"/>
        <v>8.014286124780062E-3</v>
      </c>
    </row>
    <row r="11" spans="1:25">
      <c r="B11" s="10">
        <v>0.25</v>
      </c>
      <c r="C11" s="10" t="s">
        <v>11</v>
      </c>
      <c r="D11" s="10" t="s">
        <v>10</v>
      </c>
      <c r="G11" s="10">
        <v>0.25</v>
      </c>
      <c r="H11" s="10" t="s">
        <v>11</v>
      </c>
      <c r="I11" s="10" t="s">
        <v>12</v>
      </c>
      <c r="L11" s="1"/>
      <c r="R11" s="1"/>
    </row>
    <row r="12" spans="1:25">
      <c r="B12" s="2"/>
      <c r="C12" s="3" t="s">
        <v>0</v>
      </c>
      <c r="D12" s="3" t="s">
        <v>1</v>
      </c>
      <c r="E12" s="4" t="s">
        <v>2</v>
      </c>
      <c r="G12" s="2"/>
      <c r="H12" s="3" t="s">
        <v>0</v>
      </c>
      <c r="I12" s="3" t="s">
        <v>1</v>
      </c>
      <c r="J12" s="4" t="s">
        <v>2</v>
      </c>
      <c r="L12" s="1"/>
      <c r="R12" s="1"/>
    </row>
    <row r="13" spans="1:25" ht="24">
      <c r="B13" s="5">
        <v>1</v>
      </c>
      <c r="C13" s="1" t="s">
        <v>13</v>
      </c>
      <c r="D13" s="1">
        <v>6.34</v>
      </c>
      <c r="E13" s="6">
        <v>293126.7904</v>
      </c>
      <c r="G13" s="5">
        <v>1</v>
      </c>
      <c r="H13" s="1" t="s">
        <v>13</v>
      </c>
      <c r="I13" s="1">
        <v>6.32</v>
      </c>
      <c r="J13" s="6">
        <v>297243.80060000002</v>
      </c>
      <c r="L13" s="1"/>
      <c r="R13" s="12"/>
    </row>
    <row r="14" spans="1:25" ht="24">
      <c r="B14" s="5">
        <v>2</v>
      </c>
      <c r="C14" s="1" t="s">
        <v>129</v>
      </c>
      <c r="D14" s="1">
        <v>1.02</v>
      </c>
      <c r="E14" s="6">
        <v>47225.418799999999</v>
      </c>
      <c r="G14" s="5">
        <v>2</v>
      </c>
      <c r="H14" s="1" t="s">
        <v>129</v>
      </c>
      <c r="I14" s="1">
        <v>1.03</v>
      </c>
      <c r="J14" s="6">
        <v>48602.035900000003</v>
      </c>
      <c r="L14" s="1"/>
    </row>
    <row r="15" spans="1:25" ht="24">
      <c r="B15" s="7">
        <v>3</v>
      </c>
      <c r="C15" s="8" t="s">
        <v>15</v>
      </c>
      <c r="D15" s="8">
        <v>1.64</v>
      </c>
      <c r="E15" s="9">
        <v>76051.889899999995</v>
      </c>
      <c r="G15" s="7">
        <v>3</v>
      </c>
      <c r="H15" s="8" t="s">
        <v>15</v>
      </c>
      <c r="I15" s="8">
        <v>1.64</v>
      </c>
      <c r="J15" s="9">
        <v>77285.515400000004</v>
      </c>
      <c r="L15" s="8"/>
    </row>
    <row r="16" spans="1:25">
      <c r="B16" s="10">
        <v>0.5</v>
      </c>
      <c r="C16" s="10" t="s">
        <v>9</v>
      </c>
      <c r="D16" s="10" t="s">
        <v>10</v>
      </c>
      <c r="G16" s="10">
        <v>0.5</v>
      </c>
      <c r="H16" s="10" t="s">
        <v>9</v>
      </c>
      <c r="I16" s="10" t="s">
        <v>12</v>
      </c>
    </row>
    <row r="17" spans="2:15">
      <c r="B17" s="2"/>
      <c r="C17" s="3" t="s">
        <v>0</v>
      </c>
      <c r="D17" s="3" t="s">
        <v>1</v>
      </c>
      <c r="E17" s="4" t="s">
        <v>2</v>
      </c>
      <c r="G17" s="2"/>
      <c r="H17" s="3" t="s">
        <v>0</v>
      </c>
      <c r="I17" s="3" t="s">
        <v>1</v>
      </c>
      <c r="J17" s="4" t="s">
        <v>2</v>
      </c>
      <c r="L17" s="14" t="s">
        <v>79</v>
      </c>
      <c r="M17" t="s">
        <v>10</v>
      </c>
      <c r="N17" t="s">
        <v>12</v>
      </c>
      <c r="O17" t="s">
        <v>78</v>
      </c>
    </row>
    <row r="18" spans="2:15" ht="24">
      <c r="B18" s="5">
        <v>1</v>
      </c>
      <c r="C18" s="1" t="s">
        <v>13</v>
      </c>
      <c r="D18" s="1">
        <v>5.93</v>
      </c>
      <c r="E18" s="6">
        <v>271337.04830000002</v>
      </c>
      <c r="G18" s="5">
        <v>1</v>
      </c>
      <c r="H18" s="1" t="s">
        <v>13</v>
      </c>
      <c r="I18" s="1">
        <v>5.92</v>
      </c>
      <c r="J18" s="6">
        <v>275330.95970000001</v>
      </c>
      <c r="L18" s="1" t="s">
        <v>28</v>
      </c>
      <c r="M18">
        <f>(E23-E18)</f>
        <v>27335.145399999979</v>
      </c>
      <c r="N18">
        <f>(J23-J18)</f>
        <v>28360.606299999985</v>
      </c>
      <c r="O18">
        <f>(N18-M18)/J23</f>
        <v>3.3766525475389907E-3</v>
      </c>
    </row>
    <row r="19" spans="2:15" ht="24">
      <c r="B19" s="5">
        <v>2</v>
      </c>
      <c r="C19" s="1" t="s">
        <v>129</v>
      </c>
      <c r="D19" s="1">
        <v>0.83</v>
      </c>
      <c r="E19" s="6">
        <v>38168.255799999999</v>
      </c>
      <c r="G19" s="5">
        <v>2</v>
      </c>
      <c r="H19" s="1" t="s">
        <v>129</v>
      </c>
      <c r="I19" s="1">
        <v>0.84</v>
      </c>
      <c r="J19" s="6">
        <v>39188.216800000002</v>
      </c>
      <c r="L19" s="1" t="s">
        <v>29</v>
      </c>
      <c r="M19">
        <f t="shared" ref="M19:M20" si="10">(E24-E19)</f>
        <v>10121.039000000004</v>
      </c>
      <c r="N19">
        <f t="shared" ref="N19:N20" si="11">(J24-J19)</f>
        <v>10314.101900000001</v>
      </c>
      <c r="O19">
        <f t="shared" ref="O19:O20" si="12">(N19-M19)/J24</f>
        <v>3.9000779169561842E-3</v>
      </c>
    </row>
    <row r="20" spans="2:15" ht="24">
      <c r="B20" s="7">
        <v>3</v>
      </c>
      <c r="C20" s="8" t="s">
        <v>15</v>
      </c>
      <c r="D20" s="8">
        <v>1.24</v>
      </c>
      <c r="E20" s="9">
        <v>56608.112399999998</v>
      </c>
      <c r="G20" s="7">
        <v>3</v>
      </c>
      <c r="H20" s="8" t="s">
        <v>15</v>
      </c>
      <c r="I20" s="8">
        <v>1.23</v>
      </c>
      <c r="J20" s="9">
        <v>57392.512600000002</v>
      </c>
      <c r="L20" s="1" t="s">
        <v>30</v>
      </c>
      <c r="M20">
        <f t="shared" si="10"/>
        <v>20825.322499999995</v>
      </c>
      <c r="N20">
        <f t="shared" si="11"/>
        <v>21332.948399999994</v>
      </c>
      <c r="O20">
        <f t="shared" si="12"/>
        <v>6.4480524286799554E-3</v>
      </c>
    </row>
    <row r="21" spans="2:15">
      <c r="B21" s="10">
        <v>0.5</v>
      </c>
      <c r="C21" s="10" t="s">
        <v>11</v>
      </c>
      <c r="D21" s="10" t="s">
        <v>10</v>
      </c>
      <c r="G21" s="10">
        <v>0.5</v>
      </c>
      <c r="H21" s="10" t="s">
        <v>11</v>
      </c>
      <c r="I21" s="10" t="s">
        <v>12</v>
      </c>
    </row>
    <row r="22" spans="2:1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15" ht="24">
      <c r="B23" s="5">
        <v>1</v>
      </c>
      <c r="C23" s="1" t="s">
        <v>13</v>
      </c>
      <c r="D23" s="1">
        <v>6.33</v>
      </c>
      <c r="E23" s="6">
        <v>298672.1937</v>
      </c>
      <c r="G23" s="5">
        <v>1</v>
      </c>
      <c r="H23" s="1" t="s">
        <v>13</v>
      </c>
      <c r="I23" s="1">
        <v>6.33</v>
      </c>
      <c r="J23" s="6">
        <v>303691.56599999999</v>
      </c>
    </row>
    <row r="24" spans="2:15" ht="24">
      <c r="B24" s="5">
        <v>2</v>
      </c>
      <c r="C24" s="1" t="s">
        <v>129</v>
      </c>
      <c r="D24" s="1">
        <v>1.02</v>
      </c>
      <c r="E24" s="6">
        <v>48289.294800000003</v>
      </c>
      <c r="G24" s="5">
        <v>2</v>
      </c>
      <c r="H24" s="1" t="s">
        <v>129</v>
      </c>
      <c r="I24" s="1">
        <v>1.03</v>
      </c>
      <c r="J24" s="6">
        <v>49502.318700000003</v>
      </c>
    </row>
    <row r="25" spans="2:15" ht="24">
      <c r="B25" s="7">
        <v>3</v>
      </c>
      <c r="C25" s="8" t="s">
        <v>15</v>
      </c>
      <c r="D25" s="8">
        <v>1.64</v>
      </c>
      <c r="E25" s="9">
        <v>77433.434899999993</v>
      </c>
      <c r="G25" s="7">
        <v>3</v>
      </c>
      <c r="H25" s="8" t="s">
        <v>15</v>
      </c>
      <c r="I25" s="8">
        <v>1.64</v>
      </c>
      <c r="J25" s="9">
        <v>78725.460999999996</v>
      </c>
    </row>
    <row r="26" spans="2:15">
      <c r="B26" s="10">
        <v>0.75</v>
      </c>
      <c r="C26" s="10" t="s">
        <v>9</v>
      </c>
      <c r="D26" s="10" t="s">
        <v>10</v>
      </c>
      <c r="G26" s="10">
        <v>0.75</v>
      </c>
      <c r="H26" s="10" t="s">
        <v>9</v>
      </c>
      <c r="I26" s="10" t="s">
        <v>12</v>
      </c>
    </row>
    <row r="27" spans="2:1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79</v>
      </c>
      <c r="M27" t="s">
        <v>10</v>
      </c>
      <c r="N27" t="s">
        <v>12</v>
      </c>
      <c r="O27" t="s">
        <v>78</v>
      </c>
    </row>
    <row r="28" spans="2:15" ht="24">
      <c r="B28" s="5">
        <v>1</v>
      </c>
      <c r="C28" s="1" t="s">
        <v>13</v>
      </c>
      <c r="D28" s="1">
        <v>5.98</v>
      </c>
      <c r="E28" s="6">
        <v>261206.22020000001</v>
      </c>
      <c r="G28" s="5">
        <v>1</v>
      </c>
      <c r="H28" s="1" t="s">
        <v>13</v>
      </c>
      <c r="I28" s="1">
        <v>5.96</v>
      </c>
      <c r="J28" s="6">
        <v>265183.30320000002</v>
      </c>
      <c r="L28" s="1" t="s">
        <v>28</v>
      </c>
      <c r="M28">
        <f>(E33-E28)</f>
        <v>41006.976999999984</v>
      </c>
      <c r="N28">
        <f>(J33-J28)</f>
        <v>41848.499399999972</v>
      </c>
      <c r="O28">
        <f>(N28-M28)/J33</f>
        <v>2.7408313825272351E-3</v>
      </c>
    </row>
    <row r="29" spans="2:15" ht="24">
      <c r="B29" s="5">
        <v>2</v>
      </c>
      <c r="C29" s="1" t="s">
        <v>129</v>
      </c>
      <c r="D29" s="1">
        <v>0.82</v>
      </c>
      <c r="E29" s="6">
        <v>35656.658799999997</v>
      </c>
      <c r="G29" s="5">
        <v>2</v>
      </c>
      <c r="H29" s="1" t="s">
        <v>129</v>
      </c>
      <c r="I29" s="1">
        <v>0.83</v>
      </c>
      <c r="J29" s="6">
        <v>36800.620300000002</v>
      </c>
      <c r="L29" s="1" t="s">
        <v>29</v>
      </c>
      <c r="M29">
        <f t="shared" ref="M29:M30" si="13">(E34-E29)</f>
        <v>12940.5625</v>
      </c>
      <c r="N29">
        <f t="shared" ref="N29:N30" si="14">(J34-J29)</f>
        <v>13055.842299999997</v>
      </c>
      <c r="O29">
        <f t="shared" ref="O29:O30" si="15">(N29-M29)/J34</f>
        <v>2.3122338406735784E-3</v>
      </c>
    </row>
    <row r="30" spans="2:15" ht="24">
      <c r="B30" s="7">
        <v>3</v>
      </c>
      <c r="C30" s="8" t="s">
        <v>15</v>
      </c>
      <c r="D30" s="8">
        <v>1.21</v>
      </c>
      <c r="E30" s="9">
        <v>52841.540300000001</v>
      </c>
      <c r="G30" s="7">
        <v>3</v>
      </c>
      <c r="H30" s="8" t="s">
        <v>15</v>
      </c>
      <c r="I30" s="8">
        <v>1.21</v>
      </c>
      <c r="J30" s="9">
        <v>53671.390399999997</v>
      </c>
      <c r="L30" s="1" t="s">
        <v>30</v>
      </c>
      <c r="M30">
        <f t="shared" si="13"/>
        <v>25332.321499999998</v>
      </c>
      <c r="N30">
        <f t="shared" si="14"/>
        <v>25776.154700000006</v>
      </c>
      <c r="O30">
        <f t="shared" si="15"/>
        <v>5.5864935718449053E-3</v>
      </c>
    </row>
    <row r="31" spans="2:15">
      <c r="B31" s="10">
        <v>0.75</v>
      </c>
      <c r="C31" s="10" t="s">
        <v>11</v>
      </c>
      <c r="D31" s="10" t="s">
        <v>10</v>
      </c>
      <c r="G31" s="10">
        <v>0.75</v>
      </c>
      <c r="H31" s="10" t="s">
        <v>11</v>
      </c>
      <c r="I31" s="10" t="s">
        <v>12</v>
      </c>
    </row>
    <row r="32" spans="2:15">
      <c r="B32" s="2"/>
      <c r="C32" s="3" t="s">
        <v>0</v>
      </c>
      <c r="D32" s="3" t="s">
        <v>1</v>
      </c>
      <c r="E32" s="4" t="s">
        <v>2</v>
      </c>
      <c r="G32" s="2"/>
      <c r="H32" s="3" t="s">
        <v>0</v>
      </c>
      <c r="I32" s="3" t="s">
        <v>1</v>
      </c>
      <c r="J32" s="4" t="s">
        <v>2</v>
      </c>
    </row>
    <row r="33" spans="2:15" ht="24">
      <c r="B33" s="5">
        <v>1</v>
      </c>
      <c r="C33" s="1" t="s">
        <v>13</v>
      </c>
      <c r="D33" s="1">
        <v>6.34</v>
      </c>
      <c r="E33" s="6">
        <v>302213.1972</v>
      </c>
      <c r="G33" s="5">
        <v>1</v>
      </c>
      <c r="H33" s="1" t="s">
        <v>13</v>
      </c>
      <c r="I33" s="1">
        <v>6.33</v>
      </c>
      <c r="J33" s="6">
        <v>307031.8026</v>
      </c>
    </row>
    <row r="34" spans="2:15" ht="24">
      <c r="B34" s="5">
        <v>2</v>
      </c>
      <c r="C34" s="1" t="s">
        <v>129</v>
      </c>
      <c r="D34" s="1">
        <v>1.02</v>
      </c>
      <c r="E34" s="6">
        <v>48597.221299999997</v>
      </c>
      <c r="G34" s="5">
        <v>2</v>
      </c>
      <c r="H34" s="1" t="s">
        <v>129</v>
      </c>
      <c r="I34" s="1">
        <v>1.03</v>
      </c>
      <c r="J34" s="6">
        <v>49856.462599999999</v>
      </c>
    </row>
    <row r="35" spans="2:15" ht="24">
      <c r="B35" s="7">
        <v>3</v>
      </c>
      <c r="C35" s="8" t="s">
        <v>15</v>
      </c>
      <c r="D35" s="8">
        <v>1.64</v>
      </c>
      <c r="E35" s="9">
        <v>78173.861799999999</v>
      </c>
      <c r="G35" s="7">
        <v>3</v>
      </c>
      <c r="H35" s="8" t="s">
        <v>15</v>
      </c>
      <c r="I35" s="8">
        <v>1.64</v>
      </c>
      <c r="J35" s="9">
        <v>79447.545100000003</v>
      </c>
    </row>
    <row r="36" spans="2:15">
      <c r="B36" s="10">
        <v>1</v>
      </c>
      <c r="C36" s="10" t="s">
        <v>9</v>
      </c>
      <c r="D36" s="10" t="s">
        <v>10</v>
      </c>
      <c r="G36" s="10">
        <v>1</v>
      </c>
      <c r="H36" s="10" t="s">
        <v>9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  <c r="L37" s="14" t="s">
        <v>79</v>
      </c>
      <c r="M37" t="s">
        <v>10</v>
      </c>
      <c r="N37" t="s">
        <v>12</v>
      </c>
      <c r="O37" t="s">
        <v>78</v>
      </c>
    </row>
    <row r="38" spans="2:15" ht="24">
      <c r="B38" s="5">
        <v>1</v>
      </c>
      <c r="C38" s="1" t="s">
        <v>13</v>
      </c>
      <c r="D38" s="1">
        <v>6</v>
      </c>
      <c r="E38" s="6">
        <v>251991.7824</v>
      </c>
      <c r="G38" s="5">
        <v>1</v>
      </c>
      <c r="H38" s="1" t="s">
        <v>13</v>
      </c>
      <c r="I38" s="1">
        <v>5.99</v>
      </c>
      <c r="J38" s="6">
        <v>255367.28589999999</v>
      </c>
      <c r="L38" s="1" t="s">
        <v>28</v>
      </c>
      <c r="M38">
        <f>(E43-E38)</f>
        <v>53023.437200000015</v>
      </c>
      <c r="N38">
        <f>(J43-J38)</f>
        <v>53791.838699999993</v>
      </c>
      <c r="O38">
        <f>(N38-M38)/J43</f>
        <v>2.4854563196029253E-3</v>
      </c>
    </row>
    <row r="39" spans="2:15" ht="24">
      <c r="B39" s="5">
        <v>2</v>
      </c>
      <c r="C39" s="1" t="s">
        <v>129</v>
      </c>
      <c r="D39" s="1">
        <v>0.81</v>
      </c>
      <c r="E39" s="6">
        <v>33875.114800000003</v>
      </c>
      <c r="G39" s="5">
        <v>2</v>
      </c>
      <c r="H39" s="1" t="s">
        <v>129</v>
      </c>
      <c r="I39" s="1">
        <v>0.82</v>
      </c>
      <c r="J39" s="6">
        <v>34847.556799999998</v>
      </c>
      <c r="L39" s="1" t="s">
        <v>29</v>
      </c>
      <c r="M39">
        <f t="shared" ref="M39:M40" si="16">(E44-E39)</f>
        <v>14908.042099999999</v>
      </c>
      <c r="N39">
        <f>(J44-J39)</f>
        <v>15406.028400000003</v>
      </c>
      <c r="O39">
        <f>(N39-M39)/J44</f>
        <v>9.9094681109439357E-3</v>
      </c>
    </row>
    <row r="40" spans="2:15" ht="24">
      <c r="B40" s="7">
        <v>3</v>
      </c>
      <c r="C40" s="8" t="s">
        <v>15</v>
      </c>
      <c r="D40" s="8">
        <v>1.2</v>
      </c>
      <c r="E40" s="9">
        <v>50319.988599999997</v>
      </c>
      <c r="G40" s="7">
        <v>3</v>
      </c>
      <c r="H40" s="8" t="s">
        <v>15</v>
      </c>
      <c r="I40" s="8">
        <v>1.2</v>
      </c>
      <c r="J40" s="9">
        <v>51018.2834</v>
      </c>
      <c r="L40" s="1" t="s">
        <v>30</v>
      </c>
      <c r="M40">
        <f t="shared" si="16"/>
        <v>28415.804700000008</v>
      </c>
      <c r="N40">
        <f t="shared" ref="N40" si="17">(J45-J40)</f>
        <v>28985.9758</v>
      </c>
      <c r="O40">
        <f t="shared" ref="O40" si="18">(N40-M40)/J45</f>
        <v>7.1267593213336358E-3</v>
      </c>
    </row>
    <row r="41" spans="2:15">
      <c r="B41" s="10">
        <v>1</v>
      </c>
      <c r="C41" s="10" t="s">
        <v>11</v>
      </c>
      <c r="D41" s="10" t="s">
        <v>10</v>
      </c>
      <c r="G41" s="10">
        <v>1</v>
      </c>
      <c r="H41" s="10" t="s">
        <v>11</v>
      </c>
      <c r="I41" s="10" t="s">
        <v>12</v>
      </c>
    </row>
    <row r="42" spans="2:15">
      <c r="B42" s="2"/>
      <c r="C42" s="3" t="s">
        <v>0</v>
      </c>
      <c r="D42" s="3" t="s">
        <v>1</v>
      </c>
      <c r="E42" s="4" t="s">
        <v>2</v>
      </c>
      <c r="G42" s="2"/>
      <c r="H42" s="3" t="s">
        <v>0</v>
      </c>
      <c r="I42" s="3" t="s">
        <v>1</v>
      </c>
      <c r="J42" s="4" t="s">
        <v>2</v>
      </c>
    </row>
    <row r="43" spans="2:15" ht="24">
      <c r="B43" s="5">
        <v>1</v>
      </c>
      <c r="C43" s="1" t="s">
        <v>13</v>
      </c>
      <c r="D43" s="1">
        <v>6.35</v>
      </c>
      <c r="E43" s="6">
        <v>305015.21960000001</v>
      </c>
      <c r="G43" s="5">
        <v>1</v>
      </c>
      <c r="H43" s="1" t="s">
        <v>13</v>
      </c>
      <c r="I43" s="1">
        <v>6.33</v>
      </c>
      <c r="J43" s="6">
        <v>309159.12459999998</v>
      </c>
    </row>
    <row r="44" spans="2:15" ht="24">
      <c r="B44" s="5">
        <v>2</v>
      </c>
      <c r="C44" s="1" t="s">
        <v>129</v>
      </c>
      <c r="D44" s="1">
        <v>1.02</v>
      </c>
      <c r="E44" s="6">
        <v>48783.156900000002</v>
      </c>
      <c r="G44" s="5">
        <v>2</v>
      </c>
      <c r="H44" s="1" t="s">
        <v>129</v>
      </c>
      <c r="I44" s="1">
        <v>1.03</v>
      </c>
      <c r="J44" s="6">
        <v>50253.585200000001</v>
      </c>
    </row>
    <row r="45" spans="2:15" ht="24">
      <c r="B45" s="7">
        <v>3</v>
      </c>
      <c r="C45" s="8" t="s">
        <v>15</v>
      </c>
      <c r="D45" s="8">
        <v>1.64</v>
      </c>
      <c r="E45" s="9">
        <v>78735.793300000005</v>
      </c>
      <c r="G45" s="7">
        <v>3</v>
      </c>
      <c r="H45" s="8" t="s">
        <v>15</v>
      </c>
      <c r="I45" s="8">
        <v>1.64</v>
      </c>
      <c r="J45" s="9">
        <v>80004.2592</v>
      </c>
    </row>
    <row r="46" spans="2:15">
      <c r="B46" s="10">
        <v>1.25</v>
      </c>
      <c r="C46" s="10" t="s">
        <v>9</v>
      </c>
      <c r="D46" s="10" t="s">
        <v>10</v>
      </c>
      <c r="G46" s="10">
        <v>1.25</v>
      </c>
      <c r="H46" s="10" t="s">
        <v>9</v>
      </c>
      <c r="I46" s="10" t="s">
        <v>12</v>
      </c>
    </row>
    <row r="47" spans="2:15">
      <c r="B47" s="2"/>
      <c r="C47" s="3" t="s">
        <v>0</v>
      </c>
      <c r="D47" s="3" t="s">
        <v>1</v>
      </c>
      <c r="E47" s="4" t="s">
        <v>2</v>
      </c>
      <c r="G47" s="2"/>
      <c r="H47" s="3" t="s">
        <v>0</v>
      </c>
      <c r="I47" s="3" t="s">
        <v>1</v>
      </c>
      <c r="J47" s="4" t="s">
        <v>2</v>
      </c>
      <c r="L47" s="14" t="s">
        <v>79</v>
      </c>
      <c r="M47" t="s">
        <v>10</v>
      </c>
      <c r="N47" t="s">
        <v>12</v>
      </c>
      <c r="O47" t="s">
        <v>78</v>
      </c>
    </row>
    <row r="48" spans="2:15" ht="24">
      <c r="B48" s="5">
        <v>1</v>
      </c>
      <c r="C48" s="1" t="s">
        <v>13</v>
      </c>
      <c r="D48" s="1">
        <v>6</v>
      </c>
      <c r="E48" s="6">
        <v>243726.87590000001</v>
      </c>
      <c r="G48" s="5">
        <v>1</v>
      </c>
      <c r="H48" s="1" t="s">
        <v>13</v>
      </c>
      <c r="I48" s="1">
        <v>5.99</v>
      </c>
      <c r="J48" s="6">
        <v>246501.24100000001</v>
      </c>
      <c r="L48" s="1" t="s">
        <v>28</v>
      </c>
      <c r="M48">
        <f>(E53-E48)</f>
        <v>62912.777800000011</v>
      </c>
      <c r="N48">
        <f>(J53-J48)</f>
        <v>64202.083699999988</v>
      </c>
      <c r="O48">
        <f>(N48-M48)/J53</f>
        <v>4.1496366388897466E-3</v>
      </c>
    </row>
    <row r="49" spans="2:15" ht="24">
      <c r="B49" s="5">
        <v>2</v>
      </c>
      <c r="C49" s="1" t="s">
        <v>129</v>
      </c>
      <c r="D49" s="1">
        <v>0.8</v>
      </c>
      <c r="E49" s="6">
        <v>32501.218799999999</v>
      </c>
      <c r="G49" s="5">
        <v>2</v>
      </c>
      <c r="H49" s="1" t="s">
        <v>129</v>
      </c>
      <c r="I49" s="1">
        <v>0.82</v>
      </c>
      <c r="J49" s="6">
        <v>33557.490899999997</v>
      </c>
      <c r="L49" s="1" t="s">
        <v>29</v>
      </c>
      <c r="M49">
        <f t="shared" ref="M49:M50" si="19">(E54-E49)</f>
        <v>16596.499500000002</v>
      </c>
      <c r="N49">
        <f t="shared" ref="N49:N50" si="20">(J54-J49)</f>
        <v>16965.868700000006</v>
      </c>
      <c r="O49">
        <f t="shared" ref="O49:O50" si="21">(N49-M49)/J54</f>
        <v>7.3108598265109155E-3</v>
      </c>
    </row>
    <row r="50" spans="2:15" ht="24">
      <c r="B50" s="7">
        <v>3</v>
      </c>
      <c r="C50" s="8" t="s">
        <v>15</v>
      </c>
      <c r="D50" s="8">
        <v>1.2</v>
      </c>
      <c r="E50" s="9">
        <v>48524.981099999997</v>
      </c>
      <c r="G50" s="7">
        <v>3</v>
      </c>
      <c r="H50" s="8" t="s">
        <v>15</v>
      </c>
      <c r="I50" s="8">
        <v>1.19</v>
      </c>
      <c r="J50" s="9">
        <v>49153.1515</v>
      </c>
      <c r="L50" s="1" t="s">
        <v>30</v>
      </c>
      <c r="M50">
        <f t="shared" si="19"/>
        <v>30596.263800000008</v>
      </c>
      <c r="N50">
        <f t="shared" si="20"/>
        <v>31174.292800000003</v>
      </c>
      <c r="O50">
        <f t="shared" si="21"/>
        <v>7.1959092566324179E-3</v>
      </c>
    </row>
    <row r="51" spans="2:15">
      <c r="B51" s="10">
        <v>1.25</v>
      </c>
      <c r="C51" s="10" t="s">
        <v>11</v>
      </c>
      <c r="D51" s="10" t="s">
        <v>10</v>
      </c>
      <c r="G51" s="10">
        <v>1.25</v>
      </c>
      <c r="H51" s="10" t="s">
        <v>11</v>
      </c>
      <c r="I51" s="10" t="s">
        <v>12</v>
      </c>
    </row>
    <row r="52" spans="2:15">
      <c r="B52" s="2"/>
      <c r="C52" s="3" t="s">
        <v>0</v>
      </c>
      <c r="D52" s="3" t="s">
        <v>1</v>
      </c>
      <c r="E52" s="4" t="s">
        <v>2</v>
      </c>
      <c r="G52" s="2"/>
      <c r="H52" s="3" t="s">
        <v>0</v>
      </c>
      <c r="I52" s="3" t="s">
        <v>1</v>
      </c>
      <c r="J52" s="4" t="s">
        <v>2</v>
      </c>
    </row>
    <row r="53" spans="2:15" ht="24">
      <c r="B53" s="5">
        <v>1</v>
      </c>
      <c r="C53" s="1" t="s">
        <v>13</v>
      </c>
      <c r="D53" s="1">
        <v>6.35</v>
      </c>
      <c r="E53" s="6">
        <v>306639.65370000002</v>
      </c>
      <c r="G53" s="5">
        <v>1</v>
      </c>
      <c r="H53" s="1" t="s">
        <v>13</v>
      </c>
      <c r="I53" s="1">
        <v>6.33</v>
      </c>
      <c r="J53" s="6">
        <v>310703.3247</v>
      </c>
    </row>
    <row r="54" spans="2:15" ht="24">
      <c r="B54" s="5">
        <v>2</v>
      </c>
      <c r="C54" s="1" t="s">
        <v>129</v>
      </c>
      <c r="D54" s="1">
        <v>1.02</v>
      </c>
      <c r="E54" s="6">
        <v>49097.7183</v>
      </c>
      <c r="G54" s="5">
        <v>2</v>
      </c>
      <c r="H54" s="1" t="s">
        <v>129</v>
      </c>
      <c r="I54" s="1">
        <v>1.03</v>
      </c>
      <c r="J54" s="6">
        <v>50523.359600000003</v>
      </c>
    </row>
    <row r="55" spans="2:15" ht="24">
      <c r="B55" s="7">
        <v>3</v>
      </c>
      <c r="C55" s="8" t="s">
        <v>15</v>
      </c>
      <c r="D55" s="8">
        <v>1.64</v>
      </c>
      <c r="E55" s="9">
        <v>79121.244900000005</v>
      </c>
      <c r="G55" s="7">
        <v>3</v>
      </c>
      <c r="H55" s="8" t="s">
        <v>15</v>
      </c>
      <c r="I55" s="8">
        <v>1.64</v>
      </c>
      <c r="J55" s="9">
        <v>80327.444300000003</v>
      </c>
    </row>
    <row r="56" spans="2:15">
      <c r="B56" s="10">
        <v>1.5</v>
      </c>
      <c r="C56" s="10" t="s">
        <v>9</v>
      </c>
      <c r="D56" s="10" t="s">
        <v>10</v>
      </c>
      <c r="G56" s="10">
        <v>1.5</v>
      </c>
      <c r="H56" s="10" t="s">
        <v>9</v>
      </c>
      <c r="I56" s="10" t="s">
        <v>12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  <c r="L57" s="14" t="s">
        <v>79</v>
      </c>
      <c r="M57" t="s">
        <v>10</v>
      </c>
      <c r="N57" t="s">
        <v>12</v>
      </c>
      <c r="O57" t="s">
        <v>78</v>
      </c>
    </row>
    <row r="58" spans="2:15" ht="24">
      <c r="B58" s="5">
        <v>1</v>
      </c>
      <c r="C58" s="1" t="s">
        <v>13</v>
      </c>
      <c r="D58" s="1">
        <v>6</v>
      </c>
      <c r="E58" s="6">
        <v>236167.1036</v>
      </c>
      <c r="G58" s="5">
        <v>1</v>
      </c>
      <c r="H58" s="1" t="s">
        <v>13</v>
      </c>
      <c r="I58" s="1">
        <v>5.99</v>
      </c>
      <c r="J58" s="6">
        <v>239057.86439999999</v>
      </c>
      <c r="L58" s="1" t="s">
        <v>28</v>
      </c>
      <c r="M58">
        <f>(E63-E58)</f>
        <v>71540.656199999998</v>
      </c>
      <c r="N58">
        <f>(J63-J58)</f>
        <v>72889.522700000001</v>
      </c>
      <c r="O58">
        <f>(N58-M58)/J63</f>
        <v>4.3240192281770963E-3</v>
      </c>
    </row>
    <row r="59" spans="2:15" ht="24">
      <c r="B59" s="5">
        <v>2</v>
      </c>
      <c r="C59" s="1" t="s">
        <v>129</v>
      </c>
      <c r="D59" s="1">
        <v>0.81</v>
      </c>
      <c r="E59" s="6">
        <v>31715.953699999998</v>
      </c>
      <c r="G59" s="5">
        <v>2</v>
      </c>
      <c r="H59" s="1" t="s">
        <v>129</v>
      </c>
      <c r="I59" s="1">
        <v>0.81</v>
      </c>
      <c r="J59" s="6">
        <v>32485.1862</v>
      </c>
      <c r="L59" s="1" t="s">
        <v>29</v>
      </c>
      <c r="M59">
        <f t="shared" ref="M59:M60" si="22">(E64-E59)</f>
        <v>17548.404999999999</v>
      </c>
      <c r="N59">
        <f t="shared" ref="N59:N60" si="23">(J64-J59)</f>
        <v>18156.992000000002</v>
      </c>
      <c r="O59">
        <f t="shared" ref="O59:O60" si="24">(N59-M59)/J64</f>
        <v>1.2017393833190278E-2</v>
      </c>
    </row>
    <row r="60" spans="2:15" ht="24">
      <c r="B60" s="7">
        <v>3</v>
      </c>
      <c r="C60" s="8" t="s">
        <v>15</v>
      </c>
      <c r="D60" s="8">
        <v>1.2</v>
      </c>
      <c r="E60" s="9">
        <v>47196.0121</v>
      </c>
      <c r="G60" s="7">
        <v>3</v>
      </c>
      <c r="H60" s="8" t="s">
        <v>15</v>
      </c>
      <c r="I60" s="8">
        <v>1.2</v>
      </c>
      <c r="J60" s="9">
        <v>47741.675799999997</v>
      </c>
      <c r="L60" s="1" t="s">
        <v>30</v>
      </c>
      <c r="M60">
        <f t="shared" si="22"/>
        <v>32213.630100000002</v>
      </c>
      <c r="N60">
        <f t="shared" si="23"/>
        <v>32865.733999999997</v>
      </c>
      <c r="O60">
        <f t="shared" si="24"/>
        <v>8.0898753801662872E-3</v>
      </c>
    </row>
    <row r="61" spans="2:15">
      <c r="B61" s="10">
        <v>1.5</v>
      </c>
      <c r="C61" s="10" t="s">
        <v>11</v>
      </c>
      <c r="D61" s="10" t="s">
        <v>10</v>
      </c>
      <c r="G61" s="10">
        <v>1.5</v>
      </c>
      <c r="H61" s="10" t="s">
        <v>11</v>
      </c>
      <c r="I61" s="10" t="s">
        <v>12</v>
      </c>
    </row>
    <row r="62" spans="2:15">
      <c r="B62" s="2"/>
      <c r="C62" s="3" t="s">
        <v>0</v>
      </c>
      <c r="D62" s="3" t="s">
        <v>1</v>
      </c>
      <c r="E62" s="4" t="s">
        <v>2</v>
      </c>
      <c r="G62" s="2"/>
      <c r="H62" s="3" t="s">
        <v>0</v>
      </c>
      <c r="I62" s="3" t="s">
        <v>1</v>
      </c>
      <c r="J62" s="4" t="s">
        <v>2</v>
      </c>
    </row>
    <row r="63" spans="2:15" ht="24">
      <c r="B63" s="5">
        <v>1</v>
      </c>
      <c r="C63" s="1" t="s">
        <v>13</v>
      </c>
      <c r="D63" s="1">
        <v>6.35</v>
      </c>
      <c r="E63" s="6">
        <v>307707.7598</v>
      </c>
      <c r="G63" s="5">
        <v>1</v>
      </c>
      <c r="H63" s="1" t="s">
        <v>13</v>
      </c>
      <c r="I63" s="1">
        <v>6.33</v>
      </c>
      <c r="J63" s="6">
        <v>311947.38709999999</v>
      </c>
    </row>
    <row r="64" spans="2:15" ht="24">
      <c r="B64" s="5">
        <v>2</v>
      </c>
      <c r="C64" s="1" t="s">
        <v>129</v>
      </c>
      <c r="D64" s="1">
        <v>1.02</v>
      </c>
      <c r="E64" s="6">
        <v>49264.358699999997</v>
      </c>
      <c r="G64" s="5">
        <v>2</v>
      </c>
      <c r="H64" s="1" t="s">
        <v>129</v>
      </c>
      <c r="I64" s="1">
        <v>1.03</v>
      </c>
      <c r="J64" s="6">
        <v>50642.178200000002</v>
      </c>
    </row>
    <row r="65" spans="2:15" ht="24">
      <c r="B65" s="7">
        <v>3</v>
      </c>
      <c r="C65" s="8" t="s">
        <v>15</v>
      </c>
      <c r="D65" s="8">
        <v>1.64</v>
      </c>
      <c r="E65" s="9">
        <v>79409.642200000002</v>
      </c>
      <c r="G65" s="7">
        <v>3</v>
      </c>
      <c r="H65" s="8" t="s">
        <v>15</v>
      </c>
      <c r="I65" s="8">
        <v>1.64</v>
      </c>
      <c r="J65" s="9">
        <v>80607.409799999994</v>
      </c>
    </row>
    <row r="66" spans="2:15">
      <c r="B66" s="10">
        <v>1.75</v>
      </c>
      <c r="C66" s="10" t="s">
        <v>9</v>
      </c>
      <c r="D66" s="10" t="s">
        <v>10</v>
      </c>
      <c r="G66" s="10">
        <v>1.75</v>
      </c>
      <c r="H66" s="10" t="s">
        <v>9</v>
      </c>
      <c r="I66" s="10" t="s">
        <v>12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79</v>
      </c>
      <c r="M67" t="s">
        <v>10</v>
      </c>
      <c r="N67" t="s">
        <v>12</v>
      </c>
      <c r="O67" t="s">
        <v>78</v>
      </c>
    </row>
    <row r="68" spans="2:15" ht="24">
      <c r="B68" s="5">
        <v>1</v>
      </c>
      <c r="C68" s="1" t="s">
        <v>13</v>
      </c>
      <c r="D68" s="1">
        <v>5.99</v>
      </c>
      <c r="E68" s="6">
        <v>230002.47820000001</v>
      </c>
      <c r="G68" s="5">
        <v>1</v>
      </c>
      <c r="H68" s="1" t="s">
        <v>13</v>
      </c>
      <c r="I68" s="1">
        <v>5.98</v>
      </c>
      <c r="J68" s="6">
        <v>232623.1</v>
      </c>
      <c r="L68" s="1" t="s">
        <v>28</v>
      </c>
      <c r="M68">
        <f>(E73-E68)</f>
        <v>78916.604099999997</v>
      </c>
      <c r="N68">
        <f>(J73-J68)</f>
        <v>80266.280500000023</v>
      </c>
      <c r="O68">
        <f>(N68-M68)/J73</f>
        <v>4.3135896713504011E-3</v>
      </c>
    </row>
    <row r="69" spans="2:15" ht="24">
      <c r="B69" s="5">
        <v>2</v>
      </c>
      <c r="C69" s="1" t="s">
        <v>129</v>
      </c>
      <c r="D69" s="1">
        <v>0.8</v>
      </c>
      <c r="E69" s="6">
        <v>30850.815999999999</v>
      </c>
      <c r="G69" s="5">
        <v>2</v>
      </c>
      <c r="H69" s="1" t="s">
        <v>129</v>
      </c>
      <c r="I69" s="1">
        <v>0.82</v>
      </c>
      <c r="J69" s="6">
        <v>31714.5661</v>
      </c>
      <c r="L69" s="1" t="s">
        <v>29</v>
      </c>
      <c r="M69">
        <f t="shared" ref="M69:M70" si="25">(E74-E69)</f>
        <v>18635.984400000001</v>
      </c>
      <c r="N69">
        <f t="shared" ref="N69:N70" si="26">(J74-J69)</f>
        <v>19297.122299999999</v>
      </c>
      <c r="O69">
        <f t="shared" ref="O69:O70" si="27">(N69-M69)/J74</f>
        <v>1.2960517887896412E-2</v>
      </c>
    </row>
    <row r="70" spans="2:15" ht="24">
      <c r="B70" s="7">
        <v>3</v>
      </c>
      <c r="C70" s="8" t="s">
        <v>15</v>
      </c>
      <c r="D70" s="8">
        <v>1.2</v>
      </c>
      <c r="E70" s="9">
        <v>46134.132700000002</v>
      </c>
      <c r="G70" s="7">
        <v>3</v>
      </c>
      <c r="H70" s="8" t="s">
        <v>15</v>
      </c>
      <c r="I70" s="8">
        <v>1.2</v>
      </c>
      <c r="J70" s="9">
        <v>46722.697099999998</v>
      </c>
      <c r="L70" s="1" t="s">
        <v>30</v>
      </c>
      <c r="M70">
        <f t="shared" si="25"/>
        <v>33555.590499999991</v>
      </c>
      <c r="N70">
        <f t="shared" si="26"/>
        <v>34204.161500000009</v>
      </c>
      <c r="O70">
        <f t="shared" si="27"/>
        <v>8.014286124780062E-3</v>
      </c>
    </row>
    <row r="71" spans="2:15">
      <c r="B71" s="10">
        <v>1.75</v>
      </c>
      <c r="C71" s="10" t="s">
        <v>11</v>
      </c>
      <c r="D71" s="10" t="s">
        <v>10</v>
      </c>
      <c r="G71" s="10">
        <v>1.75</v>
      </c>
      <c r="H71" s="10" t="s">
        <v>11</v>
      </c>
      <c r="I71" s="10" t="s">
        <v>12</v>
      </c>
    </row>
    <row r="72" spans="2:15">
      <c r="B72" s="2"/>
      <c r="C72" s="3" t="s">
        <v>0</v>
      </c>
      <c r="D72" s="3" t="s">
        <v>1</v>
      </c>
      <c r="E72" s="4" t="s">
        <v>2</v>
      </c>
      <c r="G72" s="2"/>
      <c r="H72" s="3" t="s">
        <v>0</v>
      </c>
      <c r="I72" s="3" t="s">
        <v>1</v>
      </c>
      <c r="J72" s="4" t="s">
        <v>2</v>
      </c>
    </row>
    <row r="73" spans="2:15" ht="24">
      <c r="B73" s="5">
        <v>1</v>
      </c>
      <c r="C73" s="1" t="s">
        <v>13</v>
      </c>
      <c r="D73" s="1">
        <v>6.35</v>
      </c>
      <c r="E73" s="6">
        <v>308919.08230000001</v>
      </c>
      <c r="G73" s="5">
        <v>1</v>
      </c>
      <c r="H73" s="1" t="s">
        <v>13</v>
      </c>
      <c r="I73" s="1">
        <v>6.33</v>
      </c>
      <c r="J73" s="6">
        <v>312889.38050000003</v>
      </c>
    </row>
    <row r="74" spans="2:15" ht="24">
      <c r="B74" s="5">
        <v>2</v>
      </c>
      <c r="C74" s="1" t="s">
        <v>129</v>
      </c>
      <c r="D74" s="1">
        <v>1.02</v>
      </c>
      <c r="E74" s="6">
        <v>49486.8004</v>
      </c>
      <c r="G74" s="5">
        <v>2</v>
      </c>
      <c r="H74" s="1" t="s">
        <v>129</v>
      </c>
      <c r="I74" s="1">
        <v>1.03</v>
      </c>
      <c r="J74" s="6">
        <v>51011.688399999999</v>
      </c>
    </row>
    <row r="75" spans="2:15" ht="24">
      <c r="B75" s="7">
        <v>3</v>
      </c>
      <c r="C75" s="8" t="s">
        <v>15</v>
      </c>
      <c r="D75" s="8">
        <v>1.64</v>
      </c>
      <c r="E75" s="9">
        <v>79689.723199999993</v>
      </c>
      <c r="G75" s="7">
        <v>3</v>
      </c>
      <c r="H75" s="8" t="s">
        <v>15</v>
      </c>
      <c r="I75" s="8">
        <v>1.64</v>
      </c>
      <c r="J75" s="9">
        <v>80926.858600000007</v>
      </c>
    </row>
    <row r="76" spans="2:15">
      <c r="B76" s="12"/>
      <c r="C76" s="12"/>
      <c r="D76" s="12"/>
      <c r="E76" s="12"/>
      <c r="G76" s="12"/>
      <c r="H76" s="12"/>
      <c r="I76" s="12"/>
      <c r="J76" s="12"/>
    </row>
    <row r="77" spans="2:15">
      <c r="B77" s="12"/>
      <c r="C77" s="12"/>
      <c r="D77" s="12"/>
      <c r="E77" s="12"/>
      <c r="G77" s="12"/>
      <c r="H77" s="12"/>
      <c r="I77" s="12"/>
      <c r="J77" s="12"/>
    </row>
    <row r="78" spans="2:15">
      <c r="B78" s="12"/>
      <c r="C78" s="12"/>
      <c r="D78" s="12"/>
      <c r="E78" s="12"/>
      <c r="G78" s="12"/>
      <c r="H78" s="12"/>
      <c r="I78" s="12"/>
      <c r="J78" s="12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881A-A3E8-4B2E-94DC-5826E39CE8F1}">
  <dimension ref="C3:AE49"/>
  <sheetViews>
    <sheetView zoomScaleNormal="100" workbookViewId="0">
      <selection activeCell="M18" sqref="M18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31" max="31" width="11.83203125" customWidth="1"/>
  </cols>
  <sheetData>
    <row r="3" spans="3:28">
      <c r="C3" t="s">
        <v>81</v>
      </c>
    </row>
    <row r="4" spans="3:28">
      <c r="D4">
        <v>0.25</v>
      </c>
      <c r="E4">
        <v>0.5</v>
      </c>
      <c r="F4">
        <v>0.75</v>
      </c>
      <c r="G4">
        <v>1</v>
      </c>
      <c r="H4">
        <v>1.25</v>
      </c>
      <c r="I4">
        <v>1.5</v>
      </c>
      <c r="J4">
        <v>1.75</v>
      </c>
    </row>
    <row r="5" spans="3:28">
      <c r="C5" s="1" t="s">
        <v>13</v>
      </c>
      <c r="D5">
        <v>6.6014803444350914E-3</v>
      </c>
      <c r="E5">
        <v>-2.6523547946656935E-3</v>
      </c>
      <c r="F5">
        <v>-3.5117222945891978E-3</v>
      </c>
      <c r="G5">
        <v>-1.3508670147223325E-3</v>
      </c>
      <c r="H5">
        <v>-8.9674747859728174E-4</v>
      </c>
      <c r="I5">
        <v>-2.6060088423550924E-4</v>
      </c>
      <c r="J5">
        <v>1.8245469757841972E-3</v>
      </c>
    </row>
    <row r="6" spans="3:28">
      <c r="C6" s="1" t="s">
        <v>14</v>
      </c>
      <c r="D6">
        <v>2.8533626945803389E-3</v>
      </c>
      <c r="E6">
        <v>-1.5821302316104278E-3</v>
      </c>
      <c r="F6">
        <v>2.3833022928282286E-3</v>
      </c>
      <c r="G6">
        <v>-6.709095409660663E-3</v>
      </c>
      <c r="H6">
        <v>-4.341641312381155E-3</v>
      </c>
      <c r="I6">
        <v>1.4671436726075126E-3</v>
      </c>
      <c r="J6">
        <v>5.5289024436387443E-3</v>
      </c>
    </row>
    <row r="7" spans="3:28">
      <c r="C7" s="8" t="s">
        <v>15</v>
      </c>
      <c r="D7">
        <v>2.7115669254840677E-3</v>
      </c>
      <c r="E7">
        <v>-1.8254066500492626E-3</v>
      </c>
      <c r="F7">
        <v>4.48012032832056E-4</v>
      </c>
      <c r="G7">
        <v>1.2598864440715391E-4</v>
      </c>
      <c r="H7">
        <v>-2.1257606781918348E-4</v>
      </c>
      <c r="I7">
        <v>2.9815991706814106E-3</v>
      </c>
      <c r="J7">
        <v>5.6051354279508464E-3</v>
      </c>
    </row>
    <row r="9" spans="3:28">
      <c r="C9" t="s">
        <v>81</v>
      </c>
      <c r="L9" t="s">
        <v>83</v>
      </c>
      <c r="U9" t="s">
        <v>86</v>
      </c>
    </row>
    <row r="10" spans="3:28">
      <c r="D10">
        <v>0.25</v>
      </c>
      <c r="E10">
        <v>0.5</v>
      </c>
      <c r="F10">
        <v>0.75</v>
      </c>
      <c r="G10">
        <v>1</v>
      </c>
      <c r="H10">
        <v>1.25</v>
      </c>
      <c r="I10">
        <v>1.5</v>
      </c>
      <c r="J10">
        <v>1.75</v>
      </c>
      <c r="M10">
        <v>0.25</v>
      </c>
      <c r="N10">
        <v>0.5</v>
      </c>
      <c r="O10">
        <v>0.75</v>
      </c>
      <c r="P10">
        <v>1</v>
      </c>
      <c r="Q10">
        <v>1.25</v>
      </c>
      <c r="R10">
        <v>1.5</v>
      </c>
      <c r="S10">
        <v>1.75</v>
      </c>
      <c r="U10">
        <f>_xlfn.T.INV.2T(0.05,2)</f>
        <v>4.3026527297494637</v>
      </c>
    </row>
    <row r="11" spans="3:28">
      <c r="C11" s="1" t="s">
        <v>13</v>
      </c>
      <c r="D11">
        <v>2.4432414738763831E-4</v>
      </c>
      <c r="E11">
        <v>2.2888299669835744E-3</v>
      </c>
      <c r="F11">
        <v>4.286542971924311E-3</v>
      </c>
      <c r="G11">
        <v>5.4577357483146949E-3</v>
      </c>
      <c r="H11">
        <v>7.6483744190236217E-3</v>
      </c>
      <c r="I11">
        <v>8.8176042847602203E-3</v>
      </c>
      <c r="J11">
        <v>1.2406539512450436E-2</v>
      </c>
      <c r="L11" s="1" t="s">
        <v>13</v>
      </c>
      <c r="M11">
        <f>AVERAGE(D5,D11,D17)</f>
        <v>2.5397532718287167E-3</v>
      </c>
      <c r="N11">
        <f>AVERAGE(E5,E11,E17)</f>
        <v>1.0043759066189573E-3</v>
      </c>
      <c r="O11">
        <f t="shared" ref="O11:S11" si="0">AVERAGE(F5,F11,F17)</f>
        <v>1.171884019954116E-3</v>
      </c>
      <c r="P11">
        <f t="shared" si="0"/>
        <v>2.1974416843984295E-3</v>
      </c>
      <c r="Q11">
        <f t="shared" si="0"/>
        <v>3.6337545264386955E-3</v>
      </c>
      <c r="R11">
        <f t="shared" si="0"/>
        <v>4.2936742095672697E-3</v>
      </c>
      <c r="S11">
        <f t="shared" si="0"/>
        <v>6.1815587198616783E-3</v>
      </c>
    </row>
    <row r="12" spans="3:28">
      <c r="C12" s="1" t="s">
        <v>14</v>
      </c>
      <c r="D12">
        <v>3.8619397278973019E-3</v>
      </c>
      <c r="E12">
        <v>7.2379018105489601E-3</v>
      </c>
      <c r="F12">
        <v>2.6754673864644277E-3</v>
      </c>
      <c r="G12">
        <v>9.4385885470612985E-3</v>
      </c>
      <c r="H12">
        <v>9.0727892060576427E-3</v>
      </c>
      <c r="I12">
        <v>9.9381863969178145E-3</v>
      </c>
      <c r="J12">
        <v>1.5178420113233209E-2</v>
      </c>
      <c r="L12" s="1" t="s">
        <v>14</v>
      </c>
      <c r="M12">
        <f>AVERAGE(D6,D12,D18)</f>
        <v>5.6493481817059361E-3</v>
      </c>
      <c r="N12">
        <f t="shared" ref="N12:S12" si="1">AVERAGE(E6,E12,E18)</f>
        <v>3.1852831652982388E-3</v>
      </c>
      <c r="O12">
        <f t="shared" si="1"/>
        <v>2.4570011733220779E-3</v>
      </c>
      <c r="P12">
        <f t="shared" si="1"/>
        <v>4.2129870827815235E-3</v>
      </c>
      <c r="Q12">
        <f t="shared" si="1"/>
        <v>4.0140025733958013E-3</v>
      </c>
      <c r="R12">
        <f t="shared" si="1"/>
        <v>7.8075746342385344E-3</v>
      </c>
      <c r="S12">
        <f t="shared" si="1"/>
        <v>1.1222613481589455E-2</v>
      </c>
    </row>
    <row r="13" spans="3:28">
      <c r="C13" s="8" t="s">
        <v>15</v>
      </c>
      <c r="D13">
        <v>8.3758380852517309E-5</v>
      </c>
      <c r="E13">
        <v>2.2961218502701788E-3</v>
      </c>
      <c r="F13">
        <v>3.4595689003921711E-3</v>
      </c>
      <c r="G13">
        <v>5.8603637578073294E-3</v>
      </c>
      <c r="H13">
        <v>5.8004907019298686E-3</v>
      </c>
      <c r="I13">
        <v>6.7133380342769156E-3</v>
      </c>
      <c r="J13">
        <v>1.0259280056428529E-2</v>
      </c>
      <c r="L13" s="8" t="s">
        <v>15</v>
      </c>
      <c r="M13">
        <f>AVERAGE(D7,D13,D19)</f>
        <v>2.8611327473094996E-3</v>
      </c>
      <c r="N13">
        <f t="shared" ref="N13:S13" si="2">AVERAGE(E7,E13,E19)</f>
        <v>2.3062558763002907E-3</v>
      </c>
      <c r="O13">
        <f t="shared" si="2"/>
        <v>3.1646915016897109E-3</v>
      </c>
      <c r="P13">
        <f t="shared" si="2"/>
        <v>4.3710372411827061E-3</v>
      </c>
      <c r="Q13">
        <f t="shared" si="2"/>
        <v>4.261274630247701E-3</v>
      </c>
      <c r="R13">
        <f t="shared" si="2"/>
        <v>5.9282708617082042E-3</v>
      </c>
      <c r="S13">
        <f t="shared" si="2"/>
        <v>7.9595672030531462E-3</v>
      </c>
    </row>
    <row r="15" spans="3:28">
      <c r="C15" t="s">
        <v>82</v>
      </c>
      <c r="L15" t="s">
        <v>84</v>
      </c>
      <c r="U15" t="s">
        <v>85</v>
      </c>
    </row>
    <row r="16" spans="3:28">
      <c r="D16">
        <v>0.25</v>
      </c>
      <c r="E16">
        <v>0.5</v>
      </c>
      <c r="F16">
        <v>0.75</v>
      </c>
      <c r="G16">
        <v>1</v>
      </c>
      <c r="H16">
        <v>1.25</v>
      </c>
      <c r="I16">
        <v>1.5</v>
      </c>
      <c r="J16">
        <v>1.75</v>
      </c>
      <c r="M16">
        <v>0.25</v>
      </c>
      <c r="N16">
        <v>0.5</v>
      </c>
      <c r="O16">
        <v>0.75</v>
      </c>
      <c r="P16">
        <v>1</v>
      </c>
      <c r="Q16">
        <v>1.25</v>
      </c>
      <c r="R16">
        <v>1.5</v>
      </c>
      <c r="S16">
        <v>1.75</v>
      </c>
      <c r="V16">
        <v>0.25</v>
      </c>
      <c r="W16">
        <v>0.5</v>
      </c>
      <c r="X16">
        <v>0.75</v>
      </c>
      <c r="Y16">
        <v>1</v>
      </c>
      <c r="Z16">
        <v>1.25</v>
      </c>
      <c r="AA16">
        <v>1.5</v>
      </c>
      <c r="AB16">
        <v>1.75</v>
      </c>
    </row>
    <row r="17" spans="3:31">
      <c r="C17" s="1" t="s">
        <v>13</v>
      </c>
      <c r="D17">
        <v>7.7345532366342119E-4</v>
      </c>
      <c r="E17">
        <v>3.3766525475389907E-3</v>
      </c>
      <c r="F17">
        <v>2.7408313825272351E-3</v>
      </c>
      <c r="G17">
        <v>2.4854563196029253E-3</v>
      </c>
      <c r="H17">
        <v>4.1496366388897466E-3</v>
      </c>
      <c r="I17">
        <v>4.3240192281770963E-3</v>
      </c>
      <c r="J17">
        <v>4.3135896713504011E-3</v>
      </c>
      <c r="L17" s="1" t="s">
        <v>13</v>
      </c>
      <c r="M17">
        <f>_xlfn.STDEV.S(D5,D11,D17)/SQRT(3)</f>
        <v>2.0365997037287754E-3</v>
      </c>
      <c r="N17">
        <f t="shared" ref="N17:S17" si="3">_xlfn.STDEV.S(E5,E11,E17)/SQRT(3)</f>
        <v>1.8551369273793836E-3</v>
      </c>
      <c r="O17">
        <f t="shared" si="3"/>
        <v>2.383934574159675E-3</v>
      </c>
      <c r="P17">
        <f t="shared" si="3"/>
        <v>1.9707428564526837E-3</v>
      </c>
      <c r="Q17">
        <f t="shared" si="3"/>
        <v>2.4802135544317074E-3</v>
      </c>
      <c r="R17">
        <f t="shared" si="3"/>
        <v>2.6206960199986959E-3</v>
      </c>
      <c r="S17">
        <f t="shared" si="3"/>
        <v>3.1943503662018708E-3</v>
      </c>
      <c r="U17" s="1" t="s">
        <v>13</v>
      </c>
      <c r="V17" t="b">
        <f t="shared" ref="V17:AB19" si="4">IF(ABS(M11/M17)&gt;$U$10,M11/M17,FALSE)</f>
        <v>0</v>
      </c>
      <c r="W17" t="b">
        <f t="shared" si="4"/>
        <v>0</v>
      </c>
      <c r="X17" t="b">
        <f t="shared" si="4"/>
        <v>0</v>
      </c>
      <c r="Y17" t="b">
        <f t="shared" si="4"/>
        <v>0</v>
      </c>
      <c r="Z17" t="b">
        <f t="shared" si="4"/>
        <v>0</v>
      </c>
      <c r="AA17" t="b">
        <f t="shared" si="4"/>
        <v>0</v>
      </c>
      <c r="AB17" t="b">
        <f t="shared" si="4"/>
        <v>0</v>
      </c>
      <c r="AC17" s="17" t="s">
        <v>120</v>
      </c>
      <c r="AD17" s="17" t="s">
        <v>119</v>
      </c>
      <c r="AE17" s="17" t="s">
        <v>121</v>
      </c>
    </row>
    <row r="18" spans="3:31">
      <c r="C18" s="1" t="s">
        <v>14</v>
      </c>
      <c r="D18">
        <v>1.0232742122640167E-2</v>
      </c>
      <c r="E18">
        <v>3.9000779169561842E-3</v>
      </c>
      <c r="F18">
        <v>2.3122338406735784E-3</v>
      </c>
      <c r="G18">
        <v>9.9094681109439357E-3</v>
      </c>
      <c r="H18">
        <v>7.3108598265109155E-3</v>
      </c>
      <c r="I18">
        <v>1.2017393833190278E-2</v>
      </c>
      <c r="J18">
        <v>1.2960517887896412E-2</v>
      </c>
      <c r="L18" s="1" t="s">
        <v>14</v>
      </c>
      <c r="M18">
        <f>_xlfn.STDEV.S(D6,D12,D18)/SQRT(3)</f>
        <v>2.3101177402445718E-3</v>
      </c>
      <c r="N18">
        <f t="shared" ref="N18:S18" si="5">_xlfn.STDEV.S(E6,E12,E18)/SQRT(3)</f>
        <v>2.5710853712604129E-3</v>
      </c>
      <c r="O18">
        <f t="shared" si="5"/>
        <v>1.1114299488569264E-4</v>
      </c>
      <c r="P18">
        <f t="shared" si="5"/>
        <v>5.4627327218070591E-3</v>
      </c>
      <c r="Q18">
        <f t="shared" si="5"/>
        <v>4.2086691223421546E-3</v>
      </c>
      <c r="R18">
        <f t="shared" si="5"/>
        <v>3.2265344915336888E-3</v>
      </c>
      <c r="S18">
        <f t="shared" si="5"/>
        <v>2.9179634226659847E-3</v>
      </c>
      <c r="U18" s="1" t="s">
        <v>129</v>
      </c>
      <c r="V18" t="b">
        <f t="shared" si="4"/>
        <v>0</v>
      </c>
      <c r="W18" t="b">
        <f>IF(ABS(N12/N18)&gt;$U$10,N12/N18,FALSE)</f>
        <v>0</v>
      </c>
      <c r="X18">
        <f t="shared" si="4"/>
        <v>22.106666964022633</v>
      </c>
      <c r="Y18" t="b">
        <f t="shared" si="4"/>
        <v>0</v>
      </c>
      <c r="Z18" t="b">
        <f t="shared" si="4"/>
        <v>0</v>
      </c>
      <c r="AA18" t="b">
        <f t="shared" si="4"/>
        <v>0</v>
      </c>
      <c r="AB18" t="b">
        <f t="shared" si="4"/>
        <v>0</v>
      </c>
      <c r="AC18" s="17" t="s">
        <v>122</v>
      </c>
      <c r="AD18" s="17" t="s">
        <v>124</v>
      </c>
      <c r="AE18" s="17" t="s">
        <v>24</v>
      </c>
    </row>
    <row r="19" spans="3:31">
      <c r="C19" s="8" t="s">
        <v>15</v>
      </c>
      <c r="D19">
        <v>5.7880729355919138E-3</v>
      </c>
      <c r="E19">
        <v>6.4480524286799554E-3</v>
      </c>
      <c r="F19">
        <v>5.5864935718449053E-3</v>
      </c>
      <c r="G19">
        <v>7.1267593213336358E-3</v>
      </c>
      <c r="H19">
        <v>7.1959092566324179E-3</v>
      </c>
      <c r="I19">
        <v>8.0898753801662872E-3</v>
      </c>
      <c r="J19">
        <v>8.014286124780062E-3</v>
      </c>
      <c r="L19" s="8" t="s">
        <v>15</v>
      </c>
      <c r="M19">
        <f>_xlfn.STDEV.S(D7,D13,D19)/SQRT(3)</f>
        <v>1.6483909918611208E-3</v>
      </c>
      <c r="N19">
        <f t="shared" ref="N19:S19" si="6">_xlfn.STDEV.S(E7,E13,E19)/SQRT(3)</f>
        <v>2.3883472880993403E-3</v>
      </c>
      <c r="O19">
        <f t="shared" si="6"/>
        <v>1.4906612226227116E-3</v>
      </c>
      <c r="P19">
        <f t="shared" si="6"/>
        <v>2.1537771180393252E-3</v>
      </c>
      <c r="Q19">
        <f t="shared" si="6"/>
        <v>2.2729058704037291E-3</v>
      </c>
      <c r="R19">
        <f t="shared" si="6"/>
        <v>1.525982667789412E-3</v>
      </c>
      <c r="S19">
        <f t="shared" si="6"/>
        <v>1.3438143691240909E-3</v>
      </c>
      <c r="U19" s="8" t="s">
        <v>15</v>
      </c>
      <c r="V19" t="b">
        <f t="shared" si="4"/>
        <v>0</v>
      </c>
      <c r="W19" t="b">
        <f t="shared" si="4"/>
        <v>0</v>
      </c>
      <c r="X19" t="b">
        <f t="shared" si="4"/>
        <v>0</v>
      </c>
      <c r="Y19" t="b">
        <f t="shared" si="4"/>
        <v>0</v>
      </c>
      <c r="Z19" t="b">
        <f t="shared" si="4"/>
        <v>0</v>
      </c>
      <c r="AA19" t="b">
        <f t="shared" si="4"/>
        <v>0</v>
      </c>
      <c r="AB19">
        <f t="shared" si="4"/>
        <v>5.9231151161460316</v>
      </c>
      <c r="AC19" s="17" t="s">
        <v>123</v>
      </c>
      <c r="AD19" s="17" t="s">
        <v>125</v>
      </c>
      <c r="AE19" s="17" t="s">
        <v>24</v>
      </c>
    </row>
    <row r="20" spans="3:31">
      <c r="AC20" s="15"/>
      <c r="AD20" s="15"/>
      <c r="AE20" s="15"/>
    </row>
    <row r="22" spans="3:31">
      <c r="U22" s="18" t="s">
        <v>94</v>
      </c>
      <c r="V22" s="19"/>
      <c r="W22" s="19"/>
      <c r="X22" s="19"/>
      <c r="Y22" s="19"/>
      <c r="Z22" s="19"/>
      <c r="AA22" s="19"/>
      <c r="AB22" s="19"/>
      <c r="AC22" s="19"/>
      <c r="AD22" s="19"/>
      <c r="AE22" s="20"/>
    </row>
    <row r="23" spans="3:31">
      <c r="U23" s="21"/>
      <c r="V23" s="10">
        <v>0.25</v>
      </c>
      <c r="W23" s="10">
        <v>0.5</v>
      </c>
      <c r="X23" s="10">
        <v>0.75</v>
      </c>
      <c r="Y23" s="10">
        <v>1</v>
      </c>
      <c r="Z23" s="10">
        <v>1.25</v>
      </c>
      <c r="AA23" s="10">
        <v>1.5</v>
      </c>
      <c r="AB23" s="10">
        <v>1.75</v>
      </c>
      <c r="AC23" s="10"/>
      <c r="AD23" s="10"/>
      <c r="AE23" s="22"/>
    </row>
    <row r="24" spans="3:31">
      <c r="U24" s="31" t="s">
        <v>32</v>
      </c>
      <c r="V24">
        <v>6.3753056336138788E-3</v>
      </c>
      <c r="W24">
        <v>8.628283869440128E-3</v>
      </c>
      <c r="X24">
        <v>9.765783553573288E-3</v>
      </c>
      <c r="Y24">
        <v>1.0623728415614335E-2</v>
      </c>
      <c r="Z24">
        <v>8.3673968380104848E-3</v>
      </c>
      <c r="AA24">
        <v>8.7568410121100122E-3</v>
      </c>
      <c r="AB24">
        <v>1.2963625111859813E-2</v>
      </c>
      <c r="AC24" s="17" t="s">
        <v>68</v>
      </c>
      <c r="AD24" s="17" t="s">
        <v>69</v>
      </c>
      <c r="AE24" s="17" t="s">
        <v>22</v>
      </c>
    </row>
    <row r="25" spans="3:31">
      <c r="U25" s="31" t="s">
        <v>33</v>
      </c>
      <c r="V25" s="10">
        <v>1.0488353230725488E-2</v>
      </c>
      <c r="W25" s="10">
        <v>1.3229058358764331E-2</v>
      </c>
      <c r="X25" s="10">
        <v>1.6795333744368909E-2</v>
      </c>
      <c r="Y25" s="10">
        <v>1.5861789223556608E-2</v>
      </c>
      <c r="Z25" s="10">
        <v>1.460721894397092E-2</v>
      </c>
      <c r="AA25" s="10">
        <v>1.5805858596247731E-2</v>
      </c>
      <c r="AB25" s="10">
        <v>1.9596708193531445E-2</v>
      </c>
      <c r="AC25" s="17" t="s">
        <v>70</v>
      </c>
      <c r="AD25" s="17" t="s">
        <v>71</v>
      </c>
      <c r="AE25" s="17" t="s">
        <v>25</v>
      </c>
    </row>
    <row r="26" spans="3:31">
      <c r="U26" s="31" t="s">
        <v>34</v>
      </c>
      <c r="V26" s="10">
        <v>1.6416989221762626E-2</v>
      </c>
      <c r="W26" s="10">
        <v>2.6737305333448719E-2</v>
      </c>
      <c r="X26" s="10">
        <v>3.0688667514712997E-2</v>
      </c>
      <c r="Y26" s="10">
        <v>2.9749883938671465E-2</v>
      </c>
      <c r="Z26" s="10">
        <v>2.8739729730259095E-2</v>
      </c>
      <c r="AA26" s="10">
        <v>2.829336156524534E-2</v>
      </c>
      <c r="AB26" s="10">
        <v>3.3634149233735068E-2</v>
      </c>
      <c r="AC26" s="17" t="s">
        <v>26</v>
      </c>
      <c r="AD26" s="17" t="s">
        <v>74</v>
      </c>
      <c r="AE26" s="17" t="s">
        <v>75</v>
      </c>
    </row>
    <row r="27" spans="3:31">
      <c r="U27" s="21"/>
      <c r="V27" s="10"/>
      <c r="W27" s="10"/>
      <c r="X27" s="10"/>
      <c r="Y27" s="10"/>
      <c r="Z27" s="10"/>
      <c r="AA27" s="10"/>
      <c r="AB27" s="24"/>
      <c r="AC27" s="33"/>
      <c r="AD27" s="10"/>
      <c r="AE27" s="22"/>
    </row>
    <row r="28" spans="3:31">
      <c r="U28" s="21" t="s">
        <v>92</v>
      </c>
      <c r="V28" s="10"/>
      <c r="W28" s="10"/>
      <c r="X28" s="10"/>
      <c r="Y28" s="10"/>
      <c r="Z28" s="10"/>
      <c r="AA28" s="10"/>
      <c r="AB28" s="10"/>
      <c r="AC28" s="10"/>
      <c r="AD28" s="10"/>
      <c r="AE28" s="22"/>
    </row>
    <row r="29" spans="3:31">
      <c r="U29" s="21"/>
      <c r="V29" s="10">
        <v>0.25</v>
      </c>
      <c r="W29" s="10">
        <v>0.5</v>
      </c>
      <c r="X29" s="10">
        <v>0.75</v>
      </c>
      <c r="Y29" s="10">
        <v>1</v>
      </c>
      <c r="Z29" s="10">
        <v>1.25</v>
      </c>
      <c r="AA29" s="10">
        <v>1.5</v>
      </c>
      <c r="AB29" s="10">
        <v>1.75</v>
      </c>
      <c r="AC29" s="10"/>
      <c r="AD29" s="10"/>
      <c r="AE29" s="22"/>
    </row>
    <row r="30" spans="3:31">
      <c r="U30" s="31" t="s">
        <v>98</v>
      </c>
      <c r="V30" s="10">
        <f t="shared" ref="V30:AB30" si="7">$V$40*(1-EXP(-$X$40*V29))</f>
        <v>6.2555909676223027E-3</v>
      </c>
      <c r="W30" s="10">
        <f t="shared" si="7"/>
        <v>8.7116229043965199E-3</v>
      </c>
      <c r="X30" s="10">
        <f t="shared" si="7"/>
        <v>9.6758951699068198E-3</v>
      </c>
      <c r="Y30" s="10">
        <f t="shared" si="7"/>
        <v>1.0054481860132679E-2</v>
      </c>
      <c r="Z30" s="10">
        <f t="shared" si="7"/>
        <v>1.0203120255265119E-2</v>
      </c>
      <c r="AA30" s="10">
        <f t="shared" si="7"/>
        <v>1.026147775455905E-2</v>
      </c>
      <c r="AB30" s="10">
        <f t="shared" si="7"/>
        <v>1.0284389719672819E-2</v>
      </c>
      <c r="AC30" s="17" t="s">
        <v>68</v>
      </c>
      <c r="AD30" s="17" t="s">
        <v>69</v>
      </c>
      <c r="AE30" s="17" t="s">
        <v>22</v>
      </c>
    </row>
    <row r="31" spans="3:31">
      <c r="U31" s="31" t="s">
        <v>31</v>
      </c>
      <c r="V31" s="10">
        <f t="shared" ref="V31:AB31" si="8">$V$41*(1-EXP(-$X$41*V29))</f>
        <v>9.9834554583980682E-3</v>
      </c>
      <c r="W31" s="10">
        <f t="shared" si="8"/>
        <v>1.4043699002325084E-2</v>
      </c>
      <c r="X31" s="10">
        <f t="shared" si="8"/>
        <v>1.5694988749116449E-2</v>
      </c>
      <c r="Y31" s="10">
        <f t="shared" si="8"/>
        <v>1.636656369243155E-2</v>
      </c>
      <c r="Z31" s="10">
        <f t="shared" si="8"/>
        <v>1.6639691352410692E-2</v>
      </c>
      <c r="AA31" s="10">
        <f t="shared" si="8"/>
        <v>1.6750771611417144E-2</v>
      </c>
      <c r="AB31" s="10">
        <f t="shared" si="8"/>
        <v>1.6795947643540299E-2</v>
      </c>
      <c r="AC31" s="17" t="s">
        <v>70</v>
      </c>
      <c r="AD31" s="17" t="s">
        <v>71</v>
      </c>
      <c r="AE31" s="17" t="s">
        <v>25</v>
      </c>
    </row>
    <row r="32" spans="3:31">
      <c r="U32" s="31" t="s">
        <v>34</v>
      </c>
      <c r="V32" s="10">
        <f t="shared" ref="V32:AB32" si="9">$V$42*(1-EXP(-$X$42*V29))</f>
        <v>1.8000297621678926E-2</v>
      </c>
      <c r="W32" s="10">
        <f t="shared" si="9"/>
        <v>2.5544604374551368E-2</v>
      </c>
      <c r="X32" s="10">
        <f t="shared" si="9"/>
        <v>2.8706583447213389E-2</v>
      </c>
      <c r="Y32" s="10">
        <f t="shared" si="9"/>
        <v>3.0031835983126764E-2</v>
      </c>
      <c r="Z32" s="10">
        <f t="shared" si="9"/>
        <v>3.0587277446711855E-2</v>
      </c>
      <c r="AA32" s="10">
        <f t="shared" si="9"/>
        <v>3.0820074752213267E-2</v>
      </c>
      <c r="AB32" s="10">
        <f t="shared" si="9"/>
        <v>3.0917645043597206E-2</v>
      </c>
      <c r="AC32" s="17" t="s">
        <v>26</v>
      </c>
      <c r="AD32" s="17" t="s">
        <v>74</v>
      </c>
      <c r="AE32" s="17" t="s">
        <v>75</v>
      </c>
    </row>
    <row r="33" spans="21:31">
      <c r="U33" s="21"/>
      <c r="V33" s="10"/>
      <c r="W33" s="10"/>
      <c r="X33" s="10"/>
      <c r="Y33" s="10"/>
      <c r="Z33" s="10"/>
      <c r="AA33" s="10"/>
      <c r="AB33" s="10"/>
      <c r="AC33" s="10"/>
      <c r="AD33" s="10"/>
      <c r="AE33" s="22"/>
    </row>
    <row r="34" spans="21:31">
      <c r="U34" s="21" t="s">
        <v>93</v>
      </c>
      <c r="V34" s="10"/>
      <c r="W34" s="10"/>
      <c r="X34" s="10"/>
      <c r="Y34" s="10"/>
      <c r="Z34" s="10"/>
      <c r="AA34" s="10"/>
      <c r="AB34" s="10"/>
      <c r="AC34" s="10"/>
      <c r="AD34" s="10"/>
      <c r="AE34" s="22"/>
    </row>
    <row r="35" spans="21:31">
      <c r="U35" s="21"/>
      <c r="V35" s="10">
        <v>0.25</v>
      </c>
      <c r="W35" s="10">
        <v>0.5</v>
      </c>
      <c r="X35" s="10">
        <v>0.75</v>
      </c>
      <c r="Y35" s="10">
        <v>1</v>
      </c>
      <c r="Z35" s="10">
        <v>1.25</v>
      </c>
      <c r="AA35" s="10">
        <v>1.5</v>
      </c>
      <c r="AB35" s="10">
        <v>1.75</v>
      </c>
      <c r="AC35" s="26" t="s">
        <v>91</v>
      </c>
      <c r="AD35" s="10"/>
      <c r="AE35" s="22"/>
    </row>
    <row r="36" spans="21:31">
      <c r="U36" s="31" t="s">
        <v>98</v>
      </c>
      <c r="V36" s="10">
        <f t="shared" ref="V36:AB38" si="10">ABS(V24-V30)^2</f>
        <v>1.4331601253474617E-8</v>
      </c>
      <c r="W36" s="10">
        <f t="shared" si="10"/>
        <v>6.9453947474627157E-9</v>
      </c>
      <c r="X36" s="10">
        <f t="shared" si="10"/>
        <v>8.0799215181701802E-9</v>
      </c>
      <c r="Y36" s="10">
        <f t="shared" si="10"/>
        <v>3.2404164092773025E-7</v>
      </c>
      <c r="Z36" s="10">
        <f t="shared" si="10"/>
        <v>3.3698804646570329E-6</v>
      </c>
      <c r="AA36" s="10">
        <f t="shared" si="10"/>
        <v>2.2639317267276531E-6</v>
      </c>
      <c r="AB36" s="10">
        <f t="shared" si="10"/>
        <v>7.1783022867473918E-6</v>
      </c>
      <c r="AC36" s="10">
        <f>SUM(V36:AB36)</f>
        <v>1.3165513036578915E-5</v>
      </c>
      <c r="AD36" s="10"/>
      <c r="AE36" s="22"/>
    </row>
    <row r="37" spans="21:31">
      <c r="U37" s="31" t="s">
        <v>31</v>
      </c>
      <c r="V37" s="10">
        <f t="shared" si="10"/>
        <v>2.5492176050119097E-7</v>
      </c>
      <c r="W37" s="10">
        <f t="shared" si="10"/>
        <v>6.6363937814107852E-7</v>
      </c>
      <c r="X37" s="10">
        <f t="shared" si="10"/>
        <v>1.2107591085771361E-6</v>
      </c>
      <c r="Y37" s="10">
        <f t="shared" si="10"/>
        <v>2.5479726442797966E-7</v>
      </c>
      <c r="Z37" s="10">
        <f t="shared" si="10"/>
        <v>4.1309440910689676E-6</v>
      </c>
      <c r="AA37" s="10">
        <f t="shared" si="10"/>
        <v>8.928606062365512E-7</v>
      </c>
      <c r="AB37" s="10">
        <f t="shared" si="10"/>
        <v>7.8442596583867057E-6</v>
      </c>
      <c r="AC37" s="10">
        <f>SUM(V37:AB37)</f>
        <v>1.5252181867339609E-5</v>
      </c>
      <c r="AD37" s="10"/>
      <c r="AE37" s="22"/>
    </row>
    <row r="38" spans="21:31">
      <c r="U38" s="31" t="s">
        <v>34</v>
      </c>
      <c r="V38" s="10">
        <f t="shared" si="10"/>
        <v>2.5068654892455143E-6</v>
      </c>
      <c r="W38" s="10">
        <f t="shared" si="10"/>
        <v>1.4225355773546626E-6</v>
      </c>
      <c r="X38" s="10">
        <f t="shared" si="10"/>
        <v>3.928657250635793E-6</v>
      </c>
      <c r="Y38" s="10">
        <f t="shared" si="10"/>
        <v>7.9496955372522942E-8</v>
      </c>
      <c r="Z38" s="10">
        <f t="shared" si="10"/>
        <v>3.4134325645698069E-6</v>
      </c>
      <c r="AA38" s="10">
        <f t="shared" si="10"/>
        <v>6.3842795291976193E-6</v>
      </c>
      <c r="AB38" s="10">
        <f t="shared" si="10"/>
        <v>7.3793950150365607E-6</v>
      </c>
      <c r="AC38" s="10">
        <f>SUM(V38:AB38)</f>
        <v>2.511466238141248E-5</v>
      </c>
      <c r="AD38" s="10"/>
      <c r="AE38" s="22"/>
    </row>
    <row r="39" spans="21:31">
      <c r="U39" s="21"/>
      <c r="V39" s="10"/>
      <c r="W39" s="10"/>
      <c r="X39" s="10"/>
      <c r="Y39" s="10"/>
      <c r="Z39" s="10"/>
      <c r="AA39" s="10"/>
      <c r="AB39" s="10"/>
      <c r="AC39" s="10"/>
      <c r="AD39" s="10"/>
      <c r="AE39" s="22"/>
    </row>
    <row r="40" spans="21:31">
      <c r="U40" s="21" t="s">
        <v>88</v>
      </c>
      <c r="V40" s="10">
        <v>1.0299199995706644E-2</v>
      </c>
      <c r="W40" s="10" t="s">
        <v>89</v>
      </c>
      <c r="X40" s="10">
        <v>3.7397144196770307</v>
      </c>
      <c r="Y40" s="32" t="s">
        <v>64</v>
      </c>
      <c r="Z40" s="32" t="s">
        <v>99</v>
      </c>
      <c r="AA40" s="32" t="s">
        <v>23</v>
      </c>
      <c r="AB40" s="10"/>
      <c r="AC40" s="10"/>
      <c r="AD40" s="10"/>
      <c r="AE40" s="22"/>
    </row>
    <row r="41" spans="21:31">
      <c r="U41" s="21" t="s">
        <v>88</v>
      </c>
      <c r="V41" s="10">
        <v>1.6826914911876614E-2</v>
      </c>
      <c r="W41" s="10" t="s">
        <v>89</v>
      </c>
      <c r="X41" s="10">
        <v>3.5987452428387874</v>
      </c>
      <c r="Y41" s="32" t="s">
        <v>66</v>
      </c>
      <c r="Z41" s="32" t="s">
        <v>67</v>
      </c>
      <c r="AA41" s="32" t="s">
        <v>22</v>
      </c>
      <c r="AB41" s="10"/>
      <c r="AC41" s="10"/>
      <c r="AD41" s="10"/>
      <c r="AE41" s="22"/>
    </row>
    <row r="42" spans="21:31">
      <c r="U42" s="21" t="s">
        <v>88</v>
      </c>
      <c r="V42" s="10">
        <v>3.0988044895452815E-2</v>
      </c>
      <c r="W42" s="10" t="s">
        <v>89</v>
      </c>
      <c r="X42" s="10">
        <v>3.4783803438365344</v>
      </c>
      <c r="Y42" s="17" t="s">
        <v>26</v>
      </c>
      <c r="Z42" s="17" t="s">
        <v>74</v>
      </c>
      <c r="AA42" s="17" t="s">
        <v>75</v>
      </c>
      <c r="AB42" s="10"/>
      <c r="AC42" s="10"/>
      <c r="AD42" s="10"/>
      <c r="AE42" s="22"/>
    </row>
    <row r="43" spans="21:31">
      <c r="U43" s="21"/>
      <c r="V43" s="10"/>
      <c r="W43" s="10"/>
      <c r="X43" s="10"/>
      <c r="Y43" s="10"/>
      <c r="Z43" s="10"/>
      <c r="AA43" s="10"/>
      <c r="AB43" s="10"/>
      <c r="AC43" s="10"/>
      <c r="AD43" s="10"/>
      <c r="AE43" s="22"/>
    </row>
    <row r="44" spans="21:31">
      <c r="U44" s="21" t="s">
        <v>90</v>
      </c>
      <c r="V44" s="10">
        <f>V40*X40</f>
        <v>3.8516066735081747E-2</v>
      </c>
      <c r="W44" s="17" t="s">
        <v>68</v>
      </c>
      <c r="X44" s="17" t="s">
        <v>69</v>
      </c>
      <c r="Y44" s="17" t="s">
        <v>22</v>
      </c>
      <c r="Z44" s="10"/>
      <c r="AA44" s="10"/>
      <c r="AB44" s="10" t="s">
        <v>95</v>
      </c>
      <c r="AC44" s="10"/>
      <c r="AD44" s="10"/>
      <c r="AE44" s="22"/>
    </row>
    <row r="45" spans="21:31">
      <c r="U45" s="21" t="s">
        <v>90</v>
      </c>
      <c r="V45" s="10">
        <f>V41*X41</f>
        <v>6.0555779990769019E-2</v>
      </c>
      <c r="W45" s="17" t="s">
        <v>70</v>
      </c>
      <c r="X45" s="17" t="s">
        <v>71</v>
      </c>
      <c r="Y45" s="17" t="s">
        <v>25</v>
      </c>
      <c r="Z45" s="10"/>
      <c r="AA45" s="10"/>
      <c r="AB45" s="10">
        <f>V44/MAX($V$44:$V$46)</f>
        <v>0.35733099262079654</v>
      </c>
      <c r="AC45" s="10"/>
      <c r="AD45" s="10"/>
      <c r="AE45" s="22"/>
    </row>
    <row r="46" spans="21:31">
      <c r="U46" s="21" t="s">
        <v>90</v>
      </c>
      <c r="V46" s="10">
        <f>V42*X42</f>
        <v>0.10778820625826713</v>
      </c>
      <c r="W46" s="17" t="s">
        <v>26</v>
      </c>
      <c r="X46" s="17" t="s">
        <v>74</v>
      </c>
      <c r="Y46" s="17" t="s">
        <v>75</v>
      </c>
      <c r="Z46" s="10"/>
      <c r="AA46" s="10"/>
      <c r="AB46" s="10">
        <f t="shared" ref="AB46:AB47" si="11">V45/MAX($V$44:$V$46)</f>
        <v>0.56180339290250059</v>
      </c>
      <c r="AC46" s="10"/>
      <c r="AD46" s="10"/>
      <c r="AE46" s="22"/>
    </row>
    <row r="47" spans="21:31">
      <c r="AA47" s="28"/>
      <c r="AB47" s="10">
        <f t="shared" si="11"/>
        <v>1</v>
      </c>
      <c r="AC47" s="10"/>
      <c r="AD47" s="10"/>
      <c r="AE47" s="22"/>
    </row>
    <row r="48" spans="21:31">
      <c r="AB48" s="28"/>
      <c r="AC48" s="28"/>
      <c r="AD48" s="10"/>
      <c r="AE48" s="22"/>
    </row>
    <row r="49" spans="30:31">
      <c r="AD49" s="28"/>
      <c r="AE49" s="30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F32C-6C37-4264-B68A-BC30B3FDE0D9}">
  <dimension ref="B2:Y87"/>
  <sheetViews>
    <sheetView workbookViewId="0">
      <selection activeCell="Q67" sqref="Q67"/>
    </sheetView>
  </sheetViews>
  <sheetFormatPr baseColWidth="10" defaultColWidth="8.83203125" defaultRowHeight="15"/>
  <cols>
    <col min="2" max="10" width="9.1640625" style="10"/>
  </cols>
  <sheetData>
    <row r="2" spans="2:25">
      <c r="B2" s="10">
        <v>0.25</v>
      </c>
      <c r="C2" s="10" t="s">
        <v>9</v>
      </c>
      <c r="D2" s="10" t="s">
        <v>10</v>
      </c>
      <c r="G2" s="10">
        <v>0.25</v>
      </c>
      <c r="H2" s="10" t="s">
        <v>9</v>
      </c>
      <c r="I2" s="10" t="s">
        <v>12</v>
      </c>
    </row>
    <row r="3" spans="2:25">
      <c r="B3" s="2"/>
      <c r="C3" s="3" t="s">
        <v>0</v>
      </c>
      <c r="D3" s="3" t="s">
        <v>1</v>
      </c>
      <c r="E3" s="4" t="s">
        <v>2</v>
      </c>
      <c r="F3" s="11"/>
      <c r="G3" s="2"/>
      <c r="H3" s="3" t="s">
        <v>0</v>
      </c>
      <c r="I3" s="3" t="s">
        <v>1</v>
      </c>
      <c r="J3" s="4" t="s">
        <v>2</v>
      </c>
      <c r="L3" s="14" t="s">
        <v>79</v>
      </c>
      <c r="M3" t="s">
        <v>10</v>
      </c>
      <c r="N3" t="s">
        <v>12</v>
      </c>
      <c r="O3" t="s">
        <v>78</v>
      </c>
      <c r="R3" s="14" t="s">
        <v>79</v>
      </c>
      <c r="S3">
        <v>0.25</v>
      </c>
      <c r="T3">
        <v>0.5</v>
      </c>
      <c r="U3">
        <v>0.75</v>
      </c>
      <c r="V3">
        <v>1</v>
      </c>
      <c r="W3">
        <v>1.25</v>
      </c>
      <c r="X3">
        <v>1.5</v>
      </c>
      <c r="Y3">
        <v>1.75</v>
      </c>
    </row>
    <row r="4" spans="2:25" ht="24">
      <c r="B4" s="5">
        <v>1</v>
      </c>
      <c r="C4" s="1" t="s">
        <v>16</v>
      </c>
      <c r="D4" s="1">
        <v>70.099999999999994</v>
      </c>
      <c r="E4" s="6">
        <v>223078.00169999999</v>
      </c>
      <c r="F4" s="12"/>
      <c r="G4" s="5">
        <v>1</v>
      </c>
      <c r="H4" s="1" t="s">
        <v>16</v>
      </c>
      <c r="I4" s="1">
        <v>7.86</v>
      </c>
      <c r="J4" s="6">
        <v>216089.6672</v>
      </c>
      <c r="L4" s="1" t="s">
        <v>16</v>
      </c>
      <c r="M4">
        <f>(E10-E4)</f>
        <v>17471.3027</v>
      </c>
      <c r="N4">
        <f>(J10-J4)</f>
        <v>17788.872999999992</v>
      </c>
      <c r="O4">
        <f>(N4-M4)/J10</f>
        <v>1.3578428346971191E-3</v>
      </c>
      <c r="R4" s="1" t="s">
        <v>16</v>
      </c>
      <c r="S4">
        <f>O4</f>
        <v>1.3578428346971191E-3</v>
      </c>
      <c r="T4">
        <f>O16</f>
        <v>2.2359705678023137E-3</v>
      </c>
      <c r="U4">
        <f>O28</f>
        <v>3.0254072381512053E-3</v>
      </c>
      <c r="V4">
        <f>O40</f>
        <v>1.8257589224253492E-3</v>
      </c>
      <c r="W4">
        <f>O52</f>
        <v>3.1004255245224658E-3</v>
      </c>
      <c r="X4">
        <f>O64</f>
        <v>1.5010205057999467E-3</v>
      </c>
      <c r="Y4">
        <f>O76</f>
        <v>1.1347803139426576E-3</v>
      </c>
    </row>
    <row r="5" spans="2:25" ht="24">
      <c r="B5" s="5">
        <v>2</v>
      </c>
      <c r="C5" s="1" t="s">
        <v>17</v>
      </c>
      <c r="D5" s="1">
        <v>9.81</v>
      </c>
      <c r="E5" s="6">
        <v>31210.072899999999</v>
      </c>
      <c r="F5" s="12"/>
      <c r="G5" s="5">
        <v>2</v>
      </c>
      <c r="H5" s="1" t="s">
        <v>17</v>
      </c>
      <c r="I5" s="1">
        <v>1.1100000000000001</v>
      </c>
      <c r="J5" s="6">
        <v>30470.3642</v>
      </c>
      <c r="L5" s="1" t="s">
        <v>17</v>
      </c>
      <c r="M5">
        <f t="shared" ref="M5:M7" si="0">(E11-E5)</f>
        <v>5889.7640000000029</v>
      </c>
      <c r="N5">
        <f t="shared" ref="N5:N7" si="1">(J11-J5)</f>
        <v>6051.6703999999991</v>
      </c>
      <c r="O5">
        <f>(N5-M5)/J11</f>
        <v>4.4331155636109119E-3</v>
      </c>
      <c r="R5" s="1" t="s">
        <v>17</v>
      </c>
      <c r="S5">
        <f t="shared" ref="S5:S7" si="2">O5</f>
        <v>4.4331155636109119E-3</v>
      </c>
      <c r="T5">
        <f t="shared" ref="T5:T7" si="3">O17</f>
        <v>3.5821056055626195E-3</v>
      </c>
      <c r="U5">
        <f t="shared" ref="U5:U7" si="4">O29</f>
        <v>1.9409769022862036E-4</v>
      </c>
      <c r="V5">
        <f t="shared" ref="V5:V7" si="5">O41</f>
        <v>-3.1384345100753087E-3</v>
      </c>
      <c r="W5">
        <f t="shared" ref="W5:W7" si="6">O53</f>
        <v>-8.1363048409242838E-3</v>
      </c>
      <c r="X5">
        <f t="shared" ref="X5:X7" si="7">O65</f>
        <v>-1.9995306990816517E-3</v>
      </c>
      <c r="Y5">
        <f t="shared" ref="Y5:Y7" si="8">O77</f>
        <v>-1.3020854639854593E-2</v>
      </c>
    </row>
    <row r="6" spans="2:25" ht="24">
      <c r="B6" s="5">
        <v>3</v>
      </c>
      <c r="C6" s="1" t="s">
        <v>18</v>
      </c>
      <c r="D6" s="1">
        <v>18.16</v>
      </c>
      <c r="E6" s="6">
        <v>57806.701399999998</v>
      </c>
      <c r="F6" s="12"/>
      <c r="G6" s="5">
        <v>3</v>
      </c>
      <c r="H6" s="1" t="s">
        <v>18</v>
      </c>
      <c r="I6" s="1">
        <v>1.95</v>
      </c>
      <c r="J6" s="6">
        <v>53747.301399999997</v>
      </c>
      <c r="L6" s="1" t="s">
        <v>18</v>
      </c>
      <c r="M6">
        <f t="shared" si="0"/>
        <v>13470.020400000001</v>
      </c>
      <c r="N6">
        <f t="shared" si="1"/>
        <v>13501.61050000001</v>
      </c>
      <c r="O6">
        <f>(N6-M6)/J12</f>
        <v>4.6974886444234841E-4</v>
      </c>
      <c r="R6" s="1" t="s">
        <v>18</v>
      </c>
      <c r="S6">
        <f t="shared" si="2"/>
        <v>4.6974886444234841E-4</v>
      </c>
      <c r="T6">
        <f t="shared" si="3"/>
        <v>-6.6500555084857246E-4</v>
      </c>
      <c r="U6">
        <f t="shared" si="4"/>
        <v>-2.5615532811097746E-3</v>
      </c>
      <c r="V6">
        <f t="shared" si="5"/>
        <v>-5.1349342630994796E-3</v>
      </c>
      <c r="W6">
        <f t="shared" si="6"/>
        <v>-7.0957407649594106E-3</v>
      </c>
      <c r="X6">
        <f t="shared" si="7"/>
        <v>-6.5107024674427296E-3</v>
      </c>
      <c r="Y6">
        <f t="shared" si="8"/>
        <v>-1.1051598136260174E-2</v>
      </c>
    </row>
    <row r="7" spans="2:25" ht="24">
      <c r="B7" s="7">
        <v>4</v>
      </c>
      <c r="C7" s="8" t="s">
        <v>19</v>
      </c>
      <c r="D7" s="8">
        <v>0.93</v>
      </c>
      <c r="E7" s="9">
        <v>2955.6261</v>
      </c>
      <c r="F7" s="12"/>
      <c r="G7" s="7">
        <v>4</v>
      </c>
      <c r="H7" s="8" t="s">
        <v>19</v>
      </c>
      <c r="I7" s="8">
        <v>0.08</v>
      </c>
      <c r="J7" s="9">
        <v>2144.6965</v>
      </c>
      <c r="L7" s="8" t="s">
        <v>19</v>
      </c>
      <c r="M7">
        <f t="shared" si="0"/>
        <v>236.00970000000007</v>
      </c>
      <c r="N7">
        <f t="shared" si="1"/>
        <v>314.04480000000012</v>
      </c>
      <c r="O7">
        <f>(N7-M7)/J13</f>
        <v>3.1737824552749837E-2</v>
      </c>
      <c r="R7" s="8" t="s">
        <v>19</v>
      </c>
      <c r="S7">
        <f t="shared" si="2"/>
        <v>3.1737824552749837E-2</v>
      </c>
      <c r="T7">
        <f t="shared" si="3"/>
        <v>3.5269802150252362E-2</v>
      </c>
      <c r="U7">
        <f t="shared" si="4"/>
        <v>2.8778723487238093E-2</v>
      </c>
      <c r="V7">
        <f t="shared" si="5"/>
        <v>1.6193680643081524E-2</v>
      </c>
      <c r="W7">
        <f t="shared" si="6"/>
        <v>-3.0695636145298346E-3</v>
      </c>
      <c r="X7">
        <f t="shared" si="7"/>
        <v>1.3011248481949577E-2</v>
      </c>
      <c r="Y7">
        <f t="shared" si="8"/>
        <v>-1.6299115869000413E-2</v>
      </c>
    </row>
    <row r="8" spans="2:25">
      <c r="B8" s="10">
        <v>0.25</v>
      </c>
      <c r="C8" s="10" t="s">
        <v>11</v>
      </c>
      <c r="D8" s="10" t="s">
        <v>10</v>
      </c>
      <c r="G8" s="10">
        <v>0.25</v>
      </c>
      <c r="H8" s="10" t="s">
        <v>11</v>
      </c>
      <c r="I8" s="10" t="s">
        <v>12</v>
      </c>
      <c r="R8" s="8"/>
    </row>
    <row r="9" spans="2:25">
      <c r="B9" s="2"/>
      <c r="C9" s="3" t="s">
        <v>0</v>
      </c>
      <c r="D9" s="3" t="s">
        <v>1</v>
      </c>
      <c r="E9" s="4" t="s">
        <v>2</v>
      </c>
      <c r="G9" s="2"/>
      <c r="H9" s="3" t="s">
        <v>0</v>
      </c>
      <c r="I9" s="3" t="s">
        <v>1</v>
      </c>
      <c r="J9" s="4" t="s">
        <v>2</v>
      </c>
    </row>
    <row r="10" spans="2:25" ht="24">
      <c r="B10" s="5">
        <v>1</v>
      </c>
      <c r="C10" s="1" t="s">
        <v>16</v>
      </c>
      <c r="D10" s="1">
        <v>6.83</v>
      </c>
      <c r="E10" s="6">
        <v>240549.30439999999</v>
      </c>
      <c r="G10" s="5">
        <v>1</v>
      </c>
      <c r="H10" s="1" t="s">
        <v>16</v>
      </c>
      <c r="I10" s="1">
        <v>6.88</v>
      </c>
      <c r="J10" s="6">
        <v>233878.54019999999</v>
      </c>
    </row>
    <row r="11" spans="2:25" ht="24">
      <c r="B11" s="5">
        <v>2</v>
      </c>
      <c r="C11" s="1" t="s">
        <v>17</v>
      </c>
      <c r="D11" s="1">
        <v>1.05</v>
      </c>
      <c r="E11" s="6">
        <v>37099.836900000002</v>
      </c>
      <c r="G11" s="5">
        <v>2</v>
      </c>
      <c r="H11" s="1" t="s">
        <v>17</v>
      </c>
      <c r="I11" s="1">
        <v>1.07</v>
      </c>
      <c r="J11" s="6">
        <v>36522.034599999999</v>
      </c>
    </row>
    <row r="12" spans="2:25" ht="24">
      <c r="B12" s="5">
        <v>3</v>
      </c>
      <c r="C12" s="1" t="s">
        <v>18</v>
      </c>
      <c r="D12" s="1">
        <v>2.02</v>
      </c>
      <c r="E12" s="6">
        <v>71276.721799999999</v>
      </c>
      <c r="G12" s="5">
        <v>3</v>
      </c>
      <c r="H12" s="1" t="s">
        <v>18</v>
      </c>
      <c r="I12" s="1">
        <v>1.98</v>
      </c>
      <c r="J12" s="6">
        <v>67248.911900000006</v>
      </c>
    </row>
    <row r="13" spans="2:25" ht="24">
      <c r="B13" s="7">
        <v>4</v>
      </c>
      <c r="C13" s="8" t="s">
        <v>19</v>
      </c>
      <c r="D13" s="8">
        <v>0.09</v>
      </c>
      <c r="E13" s="9">
        <v>3191.6358</v>
      </c>
      <c r="G13" s="7">
        <v>4</v>
      </c>
      <c r="H13" s="8" t="s">
        <v>19</v>
      </c>
      <c r="I13" s="8">
        <v>7.0000000000000007E-2</v>
      </c>
      <c r="J13" s="9">
        <v>2458.7413000000001</v>
      </c>
    </row>
    <row r="14" spans="2:25">
      <c r="B14" s="10">
        <v>0.5</v>
      </c>
      <c r="C14" s="10" t="s">
        <v>9</v>
      </c>
      <c r="D14" s="10" t="s">
        <v>10</v>
      </c>
      <c r="G14" s="10">
        <v>0.5</v>
      </c>
      <c r="H14" s="10" t="s">
        <v>9</v>
      </c>
      <c r="I14" s="10" t="s">
        <v>12</v>
      </c>
    </row>
    <row r="15" spans="2:25">
      <c r="B15" s="2"/>
      <c r="C15" s="3" t="s">
        <v>0</v>
      </c>
      <c r="D15" s="3" t="s">
        <v>1</v>
      </c>
      <c r="E15" s="4" t="s">
        <v>2</v>
      </c>
      <c r="G15" s="2"/>
      <c r="H15" s="3" t="s">
        <v>0</v>
      </c>
      <c r="I15" s="3" t="s">
        <v>1</v>
      </c>
      <c r="J15" s="4" t="s">
        <v>2</v>
      </c>
      <c r="L15" s="14" t="s">
        <v>79</v>
      </c>
      <c r="M15" t="s">
        <v>10</v>
      </c>
      <c r="N15" t="s">
        <v>12</v>
      </c>
      <c r="O15" t="s">
        <v>78</v>
      </c>
    </row>
    <row r="16" spans="2:25" ht="24">
      <c r="B16" s="5">
        <v>1</v>
      </c>
      <c r="C16" s="1" t="s">
        <v>16</v>
      </c>
      <c r="D16" s="1">
        <v>69</v>
      </c>
      <c r="E16" s="6">
        <v>212980.62899999999</v>
      </c>
      <c r="G16" s="5">
        <v>1</v>
      </c>
      <c r="H16" s="1" t="s">
        <v>16</v>
      </c>
      <c r="I16" s="1">
        <v>7.98</v>
      </c>
      <c r="J16" s="6">
        <v>205609.9822</v>
      </c>
      <c r="L16" s="1" t="s">
        <v>16</v>
      </c>
      <c r="M16">
        <f>(E22-E16)</f>
        <v>32968.71160000001</v>
      </c>
      <c r="N16">
        <f>(J22-J16)</f>
        <v>33503.361999999994</v>
      </c>
      <c r="O16">
        <f>(N16-M16)/J22</f>
        <v>2.2359705678023137E-3</v>
      </c>
    </row>
    <row r="17" spans="2:15" ht="24">
      <c r="B17" s="5">
        <v>2</v>
      </c>
      <c r="C17" s="1" t="s">
        <v>17</v>
      </c>
      <c r="D17" s="1">
        <v>9.1199999999999992</v>
      </c>
      <c r="E17" s="6">
        <v>28139.972699999998</v>
      </c>
      <c r="G17" s="5">
        <v>2</v>
      </c>
      <c r="H17" s="1" t="s">
        <v>17</v>
      </c>
      <c r="I17" s="1">
        <v>1.07</v>
      </c>
      <c r="J17" s="6">
        <v>27504.587800000001</v>
      </c>
      <c r="L17" s="1" t="s">
        <v>17</v>
      </c>
      <c r="M17">
        <f t="shared" ref="M17:M19" si="9">(E23-E17)</f>
        <v>9640.6203999999998</v>
      </c>
      <c r="N17">
        <f t="shared" ref="N17:N19" si="10">(J23-J17)</f>
        <v>9774.156799999997</v>
      </c>
      <c r="O17">
        <f>(N17-M17)/J23</f>
        <v>3.5821056055626195E-3</v>
      </c>
    </row>
    <row r="18" spans="2:15" ht="24">
      <c r="B18" s="5">
        <v>3</v>
      </c>
      <c r="C18" s="1" t="s">
        <v>18</v>
      </c>
      <c r="D18" s="1">
        <v>16.98</v>
      </c>
      <c r="E18" s="6">
        <v>52401.694000000003</v>
      </c>
      <c r="G18" s="5">
        <v>3</v>
      </c>
      <c r="H18" s="1" t="s">
        <v>18</v>
      </c>
      <c r="I18" s="1">
        <v>1.88</v>
      </c>
      <c r="J18" s="6">
        <v>48377.307699999998</v>
      </c>
      <c r="L18" s="1" t="s">
        <v>18</v>
      </c>
      <c r="M18">
        <f t="shared" si="9"/>
        <v>20299.18789999999</v>
      </c>
      <c r="N18">
        <f t="shared" si="10"/>
        <v>20253.548000000003</v>
      </c>
      <c r="O18">
        <f>(N18-M18)/J24</f>
        <v>-6.6500555084857246E-4</v>
      </c>
    </row>
    <row r="19" spans="2:15" ht="24">
      <c r="B19" s="7">
        <v>4</v>
      </c>
      <c r="C19" s="8" t="s">
        <v>19</v>
      </c>
      <c r="D19" s="8">
        <v>0.91</v>
      </c>
      <c r="E19" s="9">
        <v>2807.2674999999999</v>
      </c>
      <c r="G19" s="7">
        <v>4</v>
      </c>
      <c r="H19" s="8" t="s">
        <v>19</v>
      </c>
      <c r="I19" s="8">
        <v>0.08</v>
      </c>
      <c r="J19" s="9">
        <v>1987.0001</v>
      </c>
      <c r="L19" s="8" t="s">
        <v>19</v>
      </c>
      <c r="M19">
        <f t="shared" si="9"/>
        <v>442.30920000000015</v>
      </c>
      <c r="N19">
        <f t="shared" si="10"/>
        <v>531.12290000000007</v>
      </c>
      <c r="O19">
        <f>(N19-M19)/J25</f>
        <v>3.5269802150252362E-2</v>
      </c>
    </row>
    <row r="20" spans="2:15">
      <c r="B20" s="10">
        <v>0.5</v>
      </c>
      <c r="C20" s="10" t="s">
        <v>11</v>
      </c>
      <c r="D20" s="10" t="s">
        <v>10</v>
      </c>
      <c r="G20" s="10">
        <v>0.5</v>
      </c>
      <c r="H20" s="10" t="s">
        <v>11</v>
      </c>
      <c r="I20" s="10" t="s">
        <v>12</v>
      </c>
    </row>
    <row r="21" spans="2:1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</row>
    <row r="22" spans="2:15" ht="24">
      <c r="B22" s="5">
        <v>1</v>
      </c>
      <c r="C22" s="1" t="s">
        <v>16</v>
      </c>
      <c r="D22" s="1">
        <v>6.84</v>
      </c>
      <c r="E22" s="6">
        <v>245949.3406</v>
      </c>
      <c r="G22" s="5">
        <v>1</v>
      </c>
      <c r="H22" s="1" t="s">
        <v>16</v>
      </c>
      <c r="I22" s="1">
        <v>6.88</v>
      </c>
      <c r="J22" s="6">
        <v>239113.34419999999</v>
      </c>
    </row>
    <row r="23" spans="2:15" ht="24">
      <c r="B23" s="5">
        <v>2</v>
      </c>
      <c r="C23" s="1" t="s">
        <v>17</v>
      </c>
      <c r="D23" s="1">
        <v>1.05</v>
      </c>
      <c r="E23" s="6">
        <v>37780.593099999998</v>
      </c>
      <c r="G23" s="5">
        <v>2</v>
      </c>
      <c r="H23" s="1" t="s">
        <v>17</v>
      </c>
      <c r="I23" s="1">
        <v>1.07</v>
      </c>
      <c r="J23" s="6">
        <v>37278.744599999998</v>
      </c>
    </row>
    <row r="24" spans="2:15" ht="24">
      <c r="B24" s="5">
        <v>3</v>
      </c>
      <c r="C24" s="1" t="s">
        <v>18</v>
      </c>
      <c r="D24" s="1">
        <v>2.02</v>
      </c>
      <c r="E24" s="6">
        <v>72700.881899999993</v>
      </c>
      <c r="G24" s="5">
        <v>3</v>
      </c>
      <c r="H24" s="1" t="s">
        <v>18</v>
      </c>
      <c r="I24" s="1">
        <v>1.97</v>
      </c>
      <c r="J24" s="6">
        <v>68630.8557</v>
      </c>
    </row>
    <row r="25" spans="2:15" ht="24">
      <c r="B25" s="7">
        <v>4</v>
      </c>
      <c r="C25" s="8" t="s">
        <v>19</v>
      </c>
      <c r="D25" s="8">
        <v>0.09</v>
      </c>
      <c r="E25" s="9">
        <v>3249.5767000000001</v>
      </c>
      <c r="G25" s="7">
        <v>4</v>
      </c>
      <c r="H25" s="8" t="s">
        <v>19</v>
      </c>
      <c r="I25" s="8">
        <v>7.0000000000000007E-2</v>
      </c>
      <c r="J25" s="9">
        <v>2518.123</v>
      </c>
    </row>
    <row r="26" spans="2:15">
      <c r="B26" s="10">
        <v>0.75</v>
      </c>
      <c r="C26" s="10" t="s">
        <v>9</v>
      </c>
      <c r="D26" s="10" t="s">
        <v>10</v>
      </c>
      <c r="G26" s="10">
        <v>0.75</v>
      </c>
      <c r="H26" s="10" t="s">
        <v>9</v>
      </c>
      <c r="I26" s="10" t="s">
        <v>12</v>
      </c>
    </row>
    <row r="27" spans="2:1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79</v>
      </c>
      <c r="M27" t="s">
        <v>10</v>
      </c>
      <c r="N27" t="s">
        <v>12</v>
      </c>
      <c r="O27" t="s">
        <v>78</v>
      </c>
    </row>
    <row r="28" spans="2:15" ht="24">
      <c r="B28" s="5">
        <v>1</v>
      </c>
      <c r="C28" s="1" t="s">
        <v>16</v>
      </c>
      <c r="D28" s="1">
        <v>70.099999999999994</v>
      </c>
      <c r="E28" s="6">
        <v>201827.1839</v>
      </c>
      <c r="G28" s="5">
        <v>1</v>
      </c>
      <c r="H28" s="1" t="s">
        <v>16</v>
      </c>
      <c r="I28" s="1">
        <v>8.02</v>
      </c>
      <c r="J28" s="6">
        <v>194216.46780000001</v>
      </c>
      <c r="L28" s="1" t="s">
        <v>16</v>
      </c>
      <c r="M28">
        <f>(E34-E28)</f>
        <v>46809.323899999988</v>
      </c>
      <c r="N28">
        <f>(J34-J28)</f>
        <v>47540.737899999978</v>
      </c>
      <c r="O28">
        <f>(N28-M28)/J34</f>
        <v>3.0254072381512053E-3</v>
      </c>
    </row>
    <row r="29" spans="2:15" ht="24">
      <c r="B29" s="5">
        <v>2</v>
      </c>
      <c r="C29" s="1" t="s">
        <v>17</v>
      </c>
      <c r="D29" s="1">
        <v>9</v>
      </c>
      <c r="E29" s="6">
        <v>25917.3639</v>
      </c>
      <c r="G29" s="5">
        <v>2</v>
      </c>
      <c r="H29" s="1" t="s">
        <v>17</v>
      </c>
      <c r="I29" s="1">
        <v>1.05</v>
      </c>
      <c r="J29" s="6">
        <v>25297.172399999999</v>
      </c>
      <c r="L29" s="1" t="s">
        <v>17</v>
      </c>
      <c r="M29">
        <f t="shared" ref="M29:M31" si="11">(E35-E29)</f>
        <v>12339.451700000001</v>
      </c>
      <c r="N29">
        <f t="shared" ref="N29:N31" si="12">(J35-J29)</f>
        <v>12346.758299999998</v>
      </c>
      <c r="O29">
        <f t="shared" ref="O29:O30" si="13">(N29-M29)/J35</f>
        <v>1.9409769022862036E-4</v>
      </c>
    </row>
    <row r="30" spans="2:15" ht="24">
      <c r="B30" s="5">
        <v>3</v>
      </c>
      <c r="C30" s="1" t="s">
        <v>18</v>
      </c>
      <c r="D30" s="1">
        <v>16.97</v>
      </c>
      <c r="E30" s="6">
        <v>48863.785300000003</v>
      </c>
      <c r="G30" s="5">
        <v>3</v>
      </c>
      <c r="H30" s="1" t="s">
        <v>18</v>
      </c>
      <c r="I30" s="1">
        <v>1.85</v>
      </c>
      <c r="J30" s="6">
        <v>44870.628599999996</v>
      </c>
      <c r="L30" s="1" t="s">
        <v>18</v>
      </c>
      <c r="M30">
        <f t="shared" si="11"/>
        <v>24632.42809999999</v>
      </c>
      <c r="N30">
        <f t="shared" si="12"/>
        <v>24454.847200000004</v>
      </c>
      <c r="O30">
        <f t="shared" si="13"/>
        <v>-2.5615532811097746E-3</v>
      </c>
    </row>
    <row r="31" spans="2:15" ht="24">
      <c r="B31" s="7">
        <v>4</v>
      </c>
      <c r="C31" s="8" t="s">
        <v>19</v>
      </c>
      <c r="D31" s="8">
        <v>0.93</v>
      </c>
      <c r="E31" s="9">
        <v>2687.1403</v>
      </c>
      <c r="G31" s="7">
        <v>4</v>
      </c>
      <c r="H31" s="8" t="s">
        <v>19</v>
      </c>
      <c r="I31" s="8">
        <v>0.08</v>
      </c>
      <c r="J31" s="9">
        <v>1865.2112</v>
      </c>
      <c r="L31" s="8" t="s">
        <v>19</v>
      </c>
      <c r="M31">
        <f t="shared" si="11"/>
        <v>610.04149999999981</v>
      </c>
      <c r="N31">
        <f t="shared" si="12"/>
        <v>683.3869000000002</v>
      </c>
      <c r="O31">
        <f>(N31-M31)/J37</f>
        <v>2.8778723487238093E-2</v>
      </c>
    </row>
    <row r="32" spans="2:15">
      <c r="B32" s="10">
        <v>0.75</v>
      </c>
      <c r="C32" s="10" t="s">
        <v>11</v>
      </c>
      <c r="D32" s="10" t="s">
        <v>10</v>
      </c>
      <c r="G32" s="10">
        <v>0.75</v>
      </c>
      <c r="H32" s="10" t="s">
        <v>11</v>
      </c>
      <c r="I32" s="10" t="s">
        <v>12</v>
      </c>
    </row>
    <row r="33" spans="2:15">
      <c r="B33" s="2"/>
      <c r="C33" s="3" t="s">
        <v>0</v>
      </c>
      <c r="D33" s="3" t="s">
        <v>1</v>
      </c>
      <c r="E33" s="4" t="s">
        <v>2</v>
      </c>
      <c r="G33" s="2"/>
      <c r="H33" s="3" t="s">
        <v>0</v>
      </c>
      <c r="I33" s="3" t="s">
        <v>1</v>
      </c>
      <c r="J33" s="4" t="s">
        <v>2</v>
      </c>
    </row>
    <row r="34" spans="2:15" ht="24">
      <c r="B34" s="5">
        <v>1</v>
      </c>
      <c r="C34" s="1" t="s">
        <v>16</v>
      </c>
      <c r="D34" s="1">
        <v>6.84</v>
      </c>
      <c r="E34" s="6">
        <v>248636.50779999999</v>
      </c>
      <c r="G34" s="5">
        <v>1</v>
      </c>
      <c r="H34" s="1" t="s">
        <v>16</v>
      </c>
      <c r="I34" s="1">
        <v>6.88</v>
      </c>
      <c r="J34" s="6">
        <v>241757.20569999999</v>
      </c>
    </row>
    <row r="35" spans="2:15" ht="24">
      <c r="B35" s="5">
        <v>2</v>
      </c>
      <c r="C35" s="1" t="s">
        <v>17</v>
      </c>
      <c r="D35" s="1">
        <v>1.05</v>
      </c>
      <c r="E35" s="6">
        <v>38256.815600000002</v>
      </c>
      <c r="G35" s="5">
        <v>2</v>
      </c>
      <c r="H35" s="1" t="s">
        <v>17</v>
      </c>
      <c r="I35" s="1">
        <v>1.07</v>
      </c>
      <c r="J35" s="6">
        <v>37643.930699999997</v>
      </c>
    </row>
    <row r="36" spans="2:15" ht="24">
      <c r="B36" s="5">
        <v>3</v>
      </c>
      <c r="C36" s="1" t="s">
        <v>18</v>
      </c>
      <c r="D36" s="1">
        <v>2.02</v>
      </c>
      <c r="E36" s="6">
        <v>73496.213399999993</v>
      </c>
      <c r="G36" s="5">
        <v>3</v>
      </c>
      <c r="H36" s="1" t="s">
        <v>18</v>
      </c>
      <c r="I36" s="1">
        <v>1.97</v>
      </c>
      <c r="J36" s="6">
        <v>69325.4758</v>
      </c>
    </row>
    <row r="37" spans="2:15" ht="24">
      <c r="B37" s="7">
        <v>4</v>
      </c>
      <c r="C37" s="8" t="s">
        <v>19</v>
      </c>
      <c r="D37" s="8">
        <v>0.09</v>
      </c>
      <c r="E37" s="9">
        <v>3297.1817999999998</v>
      </c>
      <c r="G37" s="7">
        <v>4</v>
      </c>
      <c r="H37" s="8" t="s">
        <v>19</v>
      </c>
      <c r="I37" s="8">
        <v>7.0000000000000007E-2</v>
      </c>
      <c r="J37" s="9">
        <v>2548.5981000000002</v>
      </c>
    </row>
    <row r="38" spans="2:15">
      <c r="B38" s="10">
        <v>1</v>
      </c>
      <c r="C38" s="10" t="s">
        <v>9</v>
      </c>
      <c r="D38" s="10" t="s">
        <v>10</v>
      </c>
      <c r="G38" s="10">
        <v>1</v>
      </c>
      <c r="H38" s="10" t="s">
        <v>9</v>
      </c>
      <c r="I38" s="10" t="s">
        <v>12</v>
      </c>
    </row>
    <row r="39" spans="2:15">
      <c r="B39" s="2"/>
      <c r="C39" s="3" t="s">
        <v>0</v>
      </c>
      <c r="D39" s="3" t="s">
        <v>1</v>
      </c>
      <c r="E39" s="4" t="s">
        <v>2</v>
      </c>
      <c r="G39" s="2"/>
      <c r="H39" s="3" t="s">
        <v>0</v>
      </c>
      <c r="I39" s="3" t="s">
        <v>1</v>
      </c>
      <c r="J39" s="4" t="s">
        <v>2</v>
      </c>
      <c r="L39" s="14" t="s">
        <v>79</v>
      </c>
      <c r="M39" t="s">
        <v>10</v>
      </c>
      <c r="N39" t="s">
        <v>12</v>
      </c>
      <c r="O39" t="s">
        <v>78</v>
      </c>
    </row>
    <row r="40" spans="2:15" ht="24">
      <c r="B40" s="5">
        <v>1</v>
      </c>
      <c r="C40" s="1" t="s">
        <v>16</v>
      </c>
      <c r="D40" s="1">
        <v>70.88</v>
      </c>
      <c r="E40" s="6">
        <v>192083.06400000001</v>
      </c>
      <c r="G40" s="5">
        <v>1</v>
      </c>
      <c r="H40" s="1" t="s">
        <v>16</v>
      </c>
      <c r="I40" s="1">
        <v>8.0399999999999991</v>
      </c>
      <c r="J40" s="6">
        <v>184612.15650000001</v>
      </c>
      <c r="L40" s="1" t="s">
        <v>16</v>
      </c>
      <c r="M40">
        <f>(E46-E40)</f>
        <v>58392.209099999978</v>
      </c>
      <c r="N40">
        <f>(J46-J40)</f>
        <v>58836.687999999995</v>
      </c>
      <c r="O40">
        <f>(N40-M40)/J46</f>
        <v>1.8257589224253492E-3</v>
      </c>
    </row>
    <row r="41" spans="2:15" ht="24">
      <c r="B41" s="5">
        <v>2</v>
      </c>
      <c r="C41" s="1" t="s">
        <v>17</v>
      </c>
      <c r="D41" s="1">
        <v>8.99</v>
      </c>
      <c r="E41" s="6">
        <v>24355.118900000001</v>
      </c>
      <c r="G41" s="5">
        <v>2</v>
      </c>
      <c r="H41" s="1" t="s">
        <v>17</v>
      </c>
      <c r="I41" s="1">
        <v>1.03</v>
      </c>
      <c r="J41" s="6">
        <v>23721.238300000001</v>
      </c>
      <c r="L41" s="1" t="s">
        <v>17</v>
      </c>
      <c r="M41">
        <f>(E47-E41)</f>
        <v>14214.327100000002</v>
      </c>
      <c r="N41">
        <f t="shared" ref="N41:N43" si="14">(J47-J41)</f>
        <v>14095.641299999999</v>
      </c>
      <c r="O41">
        <f t="shared" ref="O41:O42" si="15">(N41-M41)/J47</f>
        <v>-3.1384345100753087E-3</v>
      </c>
    </row>
    <row r="42" spans="2:15" ht="24">
      <c r="B42" s="5">
        <v>3</v>
      </c>
      <c r="C42" s="1" t="s">
        <v>18</v>
      </c>
      <c r="D42" s="1">
        <v>17.170000000000002</v>
      </c>
      <c r="E42" s="6">
        <v>46515.128400000001</v>
      </c>
      <c r="G42" s="5">
        <v>3</v>
      </c>
      <c r="H42" s="1" t="s">
        <v>18</v>
      </c>
      <c r="I42" s="1">
        <v>1.85</v>
      </c>
      <c r="J42" s="6">
        <v>42563.698700000001</v>
      </c>
      <c r="L42" s="1" t="s">
        <v>18</v>
      </c>
      <c r="M42">
        <f>(E48-E42)</f>
        <v>27508.961800000005</v>
      </c>
      <c r="N42">
        <f>(J48-J42)</f>
        <v>27150.981500000002</v>
      </c>
      <c r="O42">
        <f t="shared" si="15"/>
        <v>-5.1349342630994796E-3</v>
      </c>
    </row>
    <row r="43" spans="2:15" ht="24">
      <c r="B43" s="7">
        <v>4</v>
      </c>
      <c r="C43" s="8" t="s">
        <v>19</v>
      </c>
      <c r="D43" s="8">
        <v>0.96</v>
      </c>
      <c r="E43" s="9">
        <v>2612.6473000000001</v>
      </c>
      <c r="G43" s="7">
        <v>4</v>
      </c>
      <c r="H43" s="8" t="s">
        <v>19</v>
      </c>
      <c r="I43" s="8">
        <v>0.08</v>
      </c>
      <c r="J43" s="9">
        <v>1791.0373999999999</v>
      </c>
      <c r="L43" s="8" t="s">
        <v>19</v>
      </c>
      <c r="M43">
        <f t="shared" ref="M43" si="16">(E49-E43)</f>
        <v>713.10100000000011</v>
      </c>
      <c r="N43">
        <f t="shared" si="14"/>
        <v>754.31970000000024</v>
      </c>
      <c r="O43">
        <f>(N43-M43)/J49</f>
        <v>1.6193680643081524E-2</v>
      </c>
    </row>
    <row r="44" spans="2:15">
      <c r="B44" s="10">
        <v>1</v>
      </c>
      <c r="C44" s="10" t="s">
        <v>11</v>
      </c>
      <c r="D44" s="10" t="s">
        <v>10</v>
      </c>
      <c r="G44" s="10">
        <v>1</v>
      </c>
      <c r="H44" s="10" t="s">
        <v>11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</row>
    <row r="46" spans="2:15" ht="24">
      <c r="B46" s="5">
        <v>1</v>
      </c>
      <c r="C46" s="1" t="s">
        <v>16</v>
      </c>
      <c r="D46" s="1">
        <v>6.84</v>
      </c>
      <c r="E46" s="6">
        <v>250475.27309999999</v>
      </c>
      <c r="G46" s="5">
        <v>1</v>
      </c>
      <c r="H46" s="1" t="s">
        <v>16</v>
      </c>
      <c r="I46" s="1">
        <v>6.89</v>
      </c>
      <c r="J46" s="6">
        <v>243448.84450000001</v>
      </c>
    </row>
    <row r="47" spans="2:15" ht="24">
      <c r="B47" s="5">
        <v>2</v>
      </c>
      <c r="C47" s="1" t="s">
        <v>17</v>
      </c>
      <c r="D47" s="1">
        <v>1.05</v>
      </c>
      <c r="E47" s="6">
        <v>38569.446000000004</v>
      </c>
      <c r="G47" s="5">
        <v>2</v>
      </c>
      <c r="H47" s="1" t="s">
        <v>17</v>
      </c>
      <c r="I47" s="1">
        <v>1.07</v>
      </c>
      <c r="J47" s="6">
        <v>37816.8796</v>
      </c>
    </row>
    <row r="48" spans="2:15" ht="24">
      <c r="B48" s="5">
        <v>3</v>
      </c>
      <c r="C48" s="1" t="s">
        <v>18</v>
      </c>
      <c r="D48" s="1">
        <v>2.02</v>
      </c>
      <c r="E48" s="6">
        <v>74024.090200000006</v>
      </c>
      <c r="G48" s="5">
        <v>3</v>
      </c>
      <c r="H48" s="1" t="s">
        <v>18</v>
      </c>
      <c r="I48" s="1">
        <v>1.97</v>
      </c>
      <c r="J48" s="6">
        <v>69714.680200000003</v>
      </c>
    </row>
    <row r="49" spans="2:15" ht="24">
      <c r="B49" s="7">
        <v>4</v>
      </c>
      <c r="C49" s="8" t="s">
        <v>19</v>
      </c>
      <c r="D49" s="8">
        <v>0.09</v>
      </c>
      <c r="E49" s="9">
        <v>3325.7483000000002</v>
      </c>
      <c r="G49" s="7">
        <v>4</v>
      </c>
      <c r="H49" s="8" t="s">
        <v>19</v>
      </c>
      <c r="I49" s="8">
        <v>7.0000000000000007E-2</v>
      </c>
      <c r="J49" s="9">
        <v>2545.3571000000002</v>
      </c>
    </row>
    <row r="50" spans="2:15">
      <c r="B50" s="10">
        <v>1.25</v>
      </c>
      <c r="C50" s="10" t="s">
        <v>9</v>
      </c>
      <c r="D50" s="10" t="s">
        <v>10</v>
      </c>
      <c r="G50" s="10">
        <v>1.25</v>
      </c>
      <c r="H50" s="10" t="s">
        <v>9</v>
      </c>
      <c r="I50" s="10" t="s">
        <v>12</v>
      </c>
    </row>
    <row r="51" spans="2:15">
      <c r="B51" s="2"/>
      <c r="C51" s="3" t="s">
        <v>0</v>
      </c>
      <c r="D51" s="3" t="s">
        <v>1</v>
      </c>
      <c r="E51" s="4" t="s">
        <v>2</v>
      </c>
      <c r="G51" s="2"/>
      <c r="H51" s="3" t="s">
        <v>0</v>
      </c>
      <c r="I51" s="3" t="s">
        <v>1</v>
      </c>
      <c r="J51" s="4" t="s">
        <v>2</v>
      </c>
      <c r="L51" s="14" t="s">
        <v>79</v>
      </c>
      <c r="M51" t="s">
        <v>10</v>
      </c>
      <c r="N51" t="s">
        <v>12</v>
      </c>
      <c r="O51" t="s">
        <v>78</v>
      </c>
    </row>
    <row r="52" spans="2:15" ht="24">
      <c r="B52" s="5">
        <v>1</v>
      </c>
      <c r="C52" s="1" t="s">
        <v>16</v>
      </c>
      <c r="D52" s="1">
        <v>70.069999999999993</v>
      </c>
      <c r="E52" s="6">
        <v>183887.8401</v>
      </c>
      <c r="G52" s="5">
        <v>1</v>
      </c>
      <c r="H52" s="1" t="s">
        <v>16</v>
      </c>
      <c r="I52" s="1">
        <v>8.01</v>
      </c>
      <c r="J52" s="6">
        <v>176290.88920000001</v>
      </c>
      <c r="L52" s="1" t="s">
        <v>16</v>
      </c>
      <c r="M52">
        <f>(E58-E52)</f>
        <v>67847.015699999989</v>
      </c>
      <c r="N52">
        <f>(J58-J52)</f>
        <v>68606.301199999987</v>
      </c>
      <c r="O52">
        <f>(N52-M52)/J58</f>
        <v>3.1004255245224658E-3</v>
      </c>
    </row>
    <row r="53" spans="2:15" ht="24">
      <c r="B53" s="5">
        <v>2</v>
      </c>
      <c r="C53" s="1" t="s">
        <v>17</v>
      </c>
      <c r="D53" s="1">
        <v>8.86</v>
      </c>
      <c r="E53" s="6">
        <v>23249.695</v>
      </c>
      <c r="G53" s="5">
        <v>2</v>
      </c>
      <c r="H53" s="1" t="s">
        <v>17</v>
      </c>
      <c r="I53" s="1">
        <v>1.04</v>
      </c>
      <c r="J53" s="6">
        <v>22842.081200000001</v>
      </c>
      <c r="L53" s="1" t="s">
        <v>17</v>
      </c>
      <c r="M53">
        <f t="shared" ref="M53:M55" si="17">(E59-E53)</f>
        <v>15405.692600000002</v>
      </c>
      <c r="N53">
        <f t="shared" ref="N53:N55" si="18">(J59-J53)</f>
        <v>15097.008600000001</v>
      </c>
      <c r="O53">
        <f t="shared" ref="O53:O55" si="19">(N53-M53)/J59</f>
        <v>-8.1363048409242838E-3</v>
      </c>
    </row>
    <row r="54" spans="2:15" ht="24">
      <c r="B54" s="5">
        <v>3</v>
      </c>
      <c r="C54" s="1" t="s">
        <v>18</v>
      </c>
      <c r="D54" s="1">
        <v>17.09</v>
      </c>
      <c r="E54" s="6">
        <v>44858.8344</v>
      </c>
      <c r="G54" s="5">
        <v>3</v>
      </c>
      <c r="H54" s="1" t="s">
        <v>18</v>
      </c>
      <c r="I54" s="1">
        <v>1.87</v>
      </c>
      <c r="J54" s="6">
        <v>41058.7618</v>
      </c>
      <c r="L54" s="1" t="s">
        <v>18</v>
      </c>
      <c r="M54">
        <f t="shared" si="17"/>
        <v>29465.665499999996</v>
      </c>
      <c r="N54">
        <f t="shared" si="18"/>
        <v>28968.768300000003</v>
      </c>
      <c r="O54">
        <f t="shared" si="19"/>
        <v>-7.0957407649594106E-3</v>
      </c>
    </row>
    <row r="55" spans="2:15" ht="24">
      <c r="B55" s="7">
        <v>4</v>
      </c>
      <c r="C55" s="8" t="s">
        <v>19</v>
      </c>
      <c r="D55" s="8">
        <v>0.97</v>
      </c>
      <c r="E55" s="9">
        <v>2556.8496</v>
      </c>
      <c r="G55" s="7">
        <v>4</v>
      </c>
      <c r="H55" s="8" t="s">
        <v>19</v>
      </c>
      <c r="I55" s="8">
        <v>0.08</v>
      </c>
      <c r="J55" s="9">
        <v>1775.8812</v>
      </c>
      <c r="L55" s="8" t="s">
        <v>19</v>
      </c>
      <c r="M55">
        <f t="shared" si="17"/>
        <v>769.76150000000007</v>
      </c>
      <c r="N55">
        <f t="shared" si="18"/>
        <v>761.97140000000013</v>
      </c>
      <c r="O55">
        <f t="shared" si="19"/>
        <v>-3.0695636145298346E-3</v>
      </c>
    </row>
    <row r="56" spans="2:15">
      <c r="B56" s="10">
        <v>1.25</v>
      </c>
      <c r="C56" s="10" t="s">
        <v>11</v>
      </c>
      <c r="D56" s="10" t="s">
        <v>10</v>
      </c>
      <c r="G56" s="10">
        <v>1.25</v>
      </c>
      <c r="H56" s="10" t="s">
        <v>11</v>
      </c>
      <c r="I56" s="10" t="s">
        <v>12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</row>
    <row r="58" spans="2:15" ht="24">
      <c r="B58" s="5">
        <v>1</v>
      </c>
      <c r="C58" s="1" t="s">
        <v>16</v>
      </c>
      <c r="D58" s="1">
        <v>6.84</v>
      </c>
      <c r="E58" s="6">
        <v>251734.85579999999</v>
      </c>
      <c r="G58" s="5">
        <v>1</v>
      </c>
      <c r="H58" s="1" t="s">
        <v>16</v>
      </c>
      <c r="I58" s="1">
        <v>6.89</v>
      </c>
      <c r="J58" s="6">
        <v>244897.19039999999</v>
      </c>
    </row>
    <row r="59" spans="2:15" ht="24">
      <c r="B59" s="5">
        <v>2</v>
      </c>
      <c r="C59" s="1" t="s">
        <v>17</v>
      </c>
      <c r="D59" s="1">
        <v>1.05</v>
      </c>
      <c r="E59" s="6">
        <v>38655.387600000002</v>
      </c>
      <c r="G59" s="5">
        <v>2</v>
      </c>
      <c r="H59" s="1" t="s">
        <v>17</v>
      </c>
      <c r="I59" s="1">
        <v>1.07</v>
      </c>
      <c r="J59" s="6">
        <v>37939.089800000002</v>
      </c>
    </row>
    <row r="60" spans="2:15" ht="24">
      <c r="B60" s="5">
        <v>3</v>
      </c>
      <c r="C60" s="1" t="s">
        <v>18</v>
      </c>
      <c r="D60" s="1">
        <v>2.02</v>
      </c>
      <c r="E60" s="6">
        <v>74324.499899999995</v>
      </c>
      <c r="G60" s="5">
        <v>3</v>
      </c>
      <c r="H60" s="1" t="s">
        <v>18</v>
      </c>
      <c r="I60" s="1">
        <v>1.97</v>
      </c>
      <c r="J60" s="6">
        <v>70027.530100000004</v>
      </c>
    </row>
    <row r="61" spans="2:15" ht="24">
      <c r="B61" s="7">
        <v>4</v>
      </c>
      <c r="C61" s="8" t="s">
        <v>19</v>
      </c>
      <c r="D61" s="8">
        <v>0.09</v>
      </c>
      <c r="E61" s="9">
        <v>3326.6111000000001</v>
      </c>
      <c r="G61" s="7">
        <v>4</v>
      </c>
      <c r="H61" s="8" t="s">
        <v>19</v>
      </c>
      <c r="I61" s="8">
        <v>7.0000000000000007E-2</v>
      </c>
      <c r="J61" s="9">
        <v>2537.8526000000002</v>
      </c>
    </row>
    <row r="62" spans="2:15">
      <c r="B62" s="10">
        <v>1.5</v>
      </c>
      <c r="C62" s="10" t="s">
        <v>9</v>
      </c>
      <c r="D62" s="10" t="s">
        <v>10</v>
      </c>
      <c r="G62" s="10">
        <v>1.5</v>
      </c>
      <c r="H62" s="10" t="s">
        <v>9</v>
      </c>
      <c r="I62" s="10" t="s">
        <v>12</v>
      </c>
    </row>
    <row r="63" spans="2:15">
      <c r="B63" s="2"/>
      <c r="C63" s="3" t="s">
        <v>0</v>
      </c>
      <c r="D63" s="3" t="s">
        <v>1</v>
      </c>
      <c r="E63" s="4" t="s">
        <v>2</v>
      </c>
      <c r="G63" s="2"/>
      <c r="H63" s="3" t="s">
        <v>0</v>
      </c>
      <c r="I63" s="3" t="s">
        <v>1</v>
      </c>
      <c r="J63" s="4" t="s">
        <v>2</v>
      </c>
      <c r="L63" s="14" t="s">
        <v>79</v>
      </c>
      <c r="M63" t="s">
        <v>10</v>
      </c>
      <c r="N63" t="s">
        <v>12</v>
      </c>
      <c r="O63" t="s">
        <v>78</v>
      </c>
    </row>
    <row r="64" spans="2:15" ht="24">
      <c r="B64" s="5">
        <v>1</v>
      </c>
      <c r="C64" s="1" t="s">
        <v>16</v>
      </c>
      <c r="D64" s="1">
        <v>69.900000000000006</v>
      </c>
      <c r="E64" s="6">
        <v>176895.58420000001</v>
      </c>
      <c r="G64" s="5">
        <v>1</v>
      </c>
      <c r="H64" s="1" t="s">
        <v>16</v>
      </c>
      <c r="I64" s="1">
        <v>8.01</v>
      </c>
      <c r="J64" s="6">
        <v>169611.7696</v>
      </c>
      <c r="L64" s="1" t="s">
        <v>16</v>
      </c>
      <c r="M64">
        <f>(E70-E64)</f>
        <v>75883.977999999974</v>
      </c>
      <c r="N64">
        <f>(J70-J64)</f>
        <v>76253.026099999988</v>
      </c>
      <c r="O64">
        <f>(N64-M64)/J70</f>
        <v>1.5010205057999467E-3</v>
      </c>
    </row>
    <row r="65" spans="2:15" ht="24">
      <c r="B65" s="5">
        <v>2</v>
      </c>
      <c r="C65" s="1" t="s">
        <v>17</v>
      </c>
      <c r="D65" s="1">
        <v>8.8699999999999992</v>
      </c>
      <c r="E65" s="6">
        <v>22442.5687</v>
      </c>
      <c r="G65" s="5">
        <v>2</v>
      </c>
      <c r="H65" s="1" t="s">
        <v>17</v>
      </c>
      <c r="I65" s="1">
        <v>1.03</v>
      </c>
      <c r="J65" s="6">
        <v>21832.4218</v>
      </c>
      <c r="L65" s="1" t="s">
        <v>17</v>
      </c>
      <c r="M65">
        <f t="shared" ref="M65:M67" si="20">(E71-E65)</f>
        <v>16380.131599999997</v>
      </c>
      <c r="N65">
        <f t="shared" ref="N65:N67" si="21">(J71-J65)</f>
        <v>16303.876899999999</v>
      </c>
      <c r="O65">
        <f t="shared" ref="O65:O67" si="22">(N65-M65)/J71</f>
        <v>-1.9995306990816517E-3</v>
      </c>
    </row>
    <row r="66" spans="2:15" ht="24">
      <c r="B66" s="5">
        <v>3</v>
      </c>
      <c r="C66" s="1" t="s">
        <v>18</v>
      </c>
      <c r="D66" s="1">
        <v>17.239999999999998</v>
      </c>
      <c r="E66" s="6">
        <v>43617.999300000003</v>
      </c>
      <c r="G66" s="5">
        <v>3</v>
      </c>
      <c r="H66" s="1" t="s">
        <v>18</v>
      </c>
      <c r="I66" s="1">
        <v>1.88</v>
      </c>
      <c r="J66" s="6">
        <v>39813.563300000002</v>
      </c>
      <c r="L66" s="1" t="s">
        <v>18</v>
      </c>
      <c r="M66">
        <f t="shared" si="20"/>
        <v>30981.290399999991</v>
      </c>
      <c r="N66">
        <f t="shared" si="21"/>
        <v>30523.347699999991</v>
      </c>
      <c r="O66">
        <f t="shared" si="22"/>
        <v>-6.5107024674427296E-3</v>
      </c>
    </row>
    <row r="67" spans="2:15" ht="24">
      <c r="B67" s="7">
        <v>4</v>
      </c>
      <c r="C67" s="8" t="s">
        <v>19</v>
      </c>
      <c r="D67" s="8">
        <v>1</v>
      </c>
      <c r="E67" s="9">
        <v>2522.4953999999998</v>
      </c>
      <c r="G67" s="7">
        <v>4</v>
      </c>
      <c r="H67" s="8" t="s">
        <v>19</v>
      </c>
      <c r="I67" s="8">
        <v>0.08</v>
      </c>
      <c r="J67" s="9">
        <v>1718.777</v>
      </c>
      <c r="L67" s="8" t="s">
        <v>19</v>
      </c>
      <c r="M67">
        <f t="shared" si="20"/>
        <v>813.46720000000005</v>
      </c>
      <c r="N67">
        <f t="shared" si="21"/>
        <v>846.84920000000011</v>
      </c>
      <c r="O67">
        <f t="shared" si="22"/>
        <v>1.3011248481949577E-2</v>
      </c>
    </row>
    <row r="68" spans="2:15">
      <c r="B68" s="10">
        <v>1.5</v>
      </c>
      <c r="C68" s="10" t="s">
        <v>11</v>
      </c>
      <c r="D68" s="10" t="s">
        <v>10</v>
      </c>
      <c r="G68" s="10">
        <v>1.5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16</v>
      </c>
      <c r="D70" s="1">
        <v>6.84</v>
      </c>
      <c r="E70" s="6">
        <v>252779.56219999999</v>
      </c>
      <c r="G70" s="5">
        <v>1</v>
      </c>
      <c r="H70" s="1" t="s">
        <v>16</v>
      </c>
      <c r="I70" s="1">
        <v>6.89</v>
      </c>
      <c r="J70" s="6">
        <v>245864.79569999999</v>
      </c>
    </row>
    <row r="71" spans="2:15" ht="24">
      <c r="B71" s="5">
        <v>2</v>
      </c>
      <c r="C71" s="1" t="s">
        <v>17</v>
      </c>
      <c r="D71" s="1">
        <v>1.05</v>
      </c>
      <c r="E71" s="6">
        <v>38822.700299999997</v>
      </c>
      <c r="G71" s="5">
        <v>2</v>
      </c>
      <c r="H71" s="1" t="s">
        <v>17</v>
      </c>
      <c r="I71" s="1">
        <v>1.07</v>
      </c>
      <c r="J71" s="6">
        <v>38136.298699999999</v>
      </c>
    </row>
    <row r="72" spans="2:15" ht="24">
      <c r="B72" s="5">
        <v>3</v>
      </c>
      <c r="C72" s="1" t="s">
        <v>18</v>
      </c>
      <c r="D72" s="1">
        <v>2.02</v>
      </c>
      <c r="E72" s="6">
        <v>74599.289699999994</v>
      </c>
      <c r="G72" s="5">
        <v>3</v>
      </c>
      <c r="H72" s="1" t="s">
        <v>18</v>
      </c>
      <c r="I72" s="1">
        <v>1.97</v>
      </c>
      <c r="J72" s="6">
        <v>70336.910999999993</v>
      </c>
    </row>
    <row r="73" spans="2:15" ht="24">
      <c r="B73" s="7">
        <v>4</v>
      </c>
      <c r="C73" s="8" t="s">
        <v>19</v>
      </c>
      <c r="D73" s="8">
        <v>0.09</v>
      </c>
      <c r="E73" s="9">
        <v>3335.9625999999998</v>
      </c>
      <c r="G73" s="7">
        <v>4</v>
      </c>
      <c r="H73" s="8" t="s">
        <v>19</v>
      </c>
      <c r="I73" s="8">
        <v>7.0000000000000007E-2</v>
      </c>
      <c r="J73" s="9">
        <v>2565.6262000000002</v>
      </c>
    </row>
    <row r="74" spans="2:15">
      <c r="B74" s="10">
        <v>1.75</v>
      </c>
      <c r="C74" s="10" t="s">
        <v>9</v>
      </c>
      <c r="D74" s="10" t="s">
        <v>10</v>
      </c>
      <c r="G74" s="10">
        <v>1.75</v>
      </c>
      <c r="H74" s="10" t="s">
        <v>9</v>
      </c>
      <c r="I74" s="10" t="s">
        <v>12</v>
      </c>
    </row>
    <row r="75" spans="2:15">
      <c r="B75" s="2"/>
      <c r="C75" s="3" t="s">
        <v>0</v>
      </c>
      <c r="D75" s="3" t="s">
        <v>1</v>
      </c>
      <c r="E75" s="4" t="s">
        <v>2</v>
      </c>
      <c r="G75" s="2"/>
      <c r="H75" s="3" t="s">
        <v>0</v>
      </c>
      <c r="I75" s="3" t="s">
        <v>1</v>
      </c>
      <c r="J75" s="4" t="s">
        <v>2</v>
      </c>
      <c r="L75" s="14" t="s">
        <v>79</v>
      </c>
      <c r="M75" t="s">
        <v>10</v>
      </c>
      <c r="N75" t="s">
        <v>12</v>
      </c>
      <c r="O75" t="s">
        <v>78</v>
      </c>
    </row>
    <row r="76" spans="2:15" ht="24">
      <c r="B76" s="5">
        <v>1</v>
      </c>
      <c r="C76" s="1" t="s">
        <v>16</v>
      </c>
      <c r="D76" s="1">
        <v>63.99</v>
      </c>
      <c r="E76" s="6">
        <v>171252.27989999999</v>
      </c>
      <c r="G76" s="5">
        <v>1</v>
      </c>
      <c r="H76" s="1" t="s">
        <v>16</v>
      </c>
      <c r="I76" s="1">
        <v>7.98</v>
      </c>
      <c r="J76" s="6">
        <v>163991.23730000001</v>
      </c>
      <c r="L76" s="1" t="s">
        <v>16</v>
      </c>
      <c r="M76">
        <f>(E82-E76)</f>
        <v>82199.862099999998</v>
      </c>
      <c r="N76">
        <f>(J82-J76)</f>
        <v>82479.552299999981</v>
      </c>
      <c r="O76">
        <f>(N76-M76)/J82</f>
        <v>1.1347803139426576E-3</v>
      </c>
    </row>
    <row r="77" spans="2:15" ht="24">
      <c r="B77" s="5">
        <v>2</v>
      </c>
      <c r="C77" s="1" t="s">
        <v>17</v>
      </c>
      <c r="D77" s="1">
        <v>8.1300000000000008</v>
      </c>
      <c r="E77" s="6">
        <v>21761.4342</v>
      </c>
      <c r="G77" s="5">
        <v>2</v>
      </c>
      <c r="H77" s="1" t="s">
        <v>17</v>
      </c>
      <c r="I77" s="1">
        <v>1.04</v>
      </c>
      <c r="J77" s="6">
        <v>21267.911499999998</v>
      </c>
      <c r="L77" s="1" t="s">
        <v>17</v>
      </c>
      <c r="M77">
        <f t="shared" ref="M77:M79" si="23">(E83-E77)</f>
        <v>17387.251699999997</v>
      </c>
      <c r="N77">
        <f t="shared" ref="N77:N79" si="24">(J83-J77)</f>
        <v>16890.3979</v>
      </c>
      <c r="O77">
        <f t="shared" ref="O77:O79" si="25">(N77-M77)/J83</f>
        <v>-1.3020854639854593E-2</v>
      </c>
    </row>
    <row r="78" spans="2:15" ht="24">
      <c r="B78" s="5">
        <v>3</v>
      </c>
      <c r="C78" s="1" t="s">
        <v>18</v>
      </c>
      <c r="D78" s="1">
        <v>15.95</v>
      </c>
      <c r="E78" s="6">
        <v>42691.348400000003</v>
      </c>
      <c r="G78" s="5">
        <v>3</v>
      </c>
      <c r="H78" s="1" t="s">
        <v>18</v>
      </c>
      <c r="I78" s="1">
        <v>1.9</v>
      </c>
      <c r="J78" s="6">
        <v>38964.493900000001</v>
      </c>
      <c r="L78" s="1" t="s">
        <v>18</v>
      </c>
      <c r="M78">
        <f t="shared" si="23"/>
        <v>32223.994500000001</v>
      </c>
      <c r="N78">
        <f t="shared" si="24"/>
        <v>31445.847699999998</v>
      </c>
      <c r="O78">
        <f t="shared" si="25"/>
        <v>-1.1051598136260174E-2</v>
      </c>
    </row>
    <row r="79" spans="2:15" ht="24">
      <c r="B79" s="7">
        <v>4</v>
      </c>
      <c r="C79" s="8" t="s">
        <v>19</v>
      </c>
      <c r="D79" s="8">
        <v>0.93</v>
      </c>
      <c r="E79" s="9">
        <v>2498.2215000000001</v>
      </c>
      <c r="G79" s="7">
        <v>4</v>
      </c>
      <c r="H79" s="8" t="s">
        <v>19</v>
      </c>
      <c r="I79" s="8">
        <v>0.08</v>
      </c>
      <c r="J79" s="9">
        <v>1709.7207000000001</v>
      </c>
      <c r="L79" s="8" t="s">
        <v>19</v>
      </c>
      <c r="M79">
        <f t="shared" si="23"/>
        <v>878.2165</v>
      </c>
      <c r="N79">
        <f t="shared" si="24"/>
        <v>836.71190000000001</v>
      </c>
      <c r="O79">
        <f t="shared" si="25"/>
        <v>-1.6299115869000413E-2</v>
      </c>
    </row>
    <row r="80" spans="2:15">
      <c r="B80" s="10">
        <v>1.75</v>
      </c>
      <c r="C80" s="10" t="s">
        <v>11</v>
      </c>
      <c r="D80" s="10" t="s">
        <v>10</v>
      </c>
      <c r="G80" s="10">
        <v>1.75</v>
      </c>
      <c r="H80" s="10" t="s">
        <v>11</v>
      </c>
      <c r="I80" s="10" t="s">
        <v>12</v>
      </c>
    </row>
    <row r="81" spans="2:10">
      <c r="B81" s="2"/>
      <c r="C81" s="3" t="s">
        <v>0</v>
      </c>
      <c r="D81" s="3" t="s">
        <v>1</v>
      </c>
      <c r="E81" s="4" t="s">
        <v>2</v>
      </c>
      <c r="G81" s="2"/>
      <c r="H81" s="3" t="s">
        <v>0</v>
      </c>
      <c r="I81" s="3" t="s">
        <v>1</v>
      </c>
      <c r="J81" s="4" t="s">
        <v>2</v>
      </c>
    </row>
    <row r="82" spans="2:10" ht="24">
      <c r="B82" s="5">
        <v>1</v>
      </c>
      <c r="C82" s="1" t="s">
        <v>16</v>
      </c>
      <c r="D82" s="1">
        <v>6.83</v>
      </c>
      <c r="E82" s="6">
        <v>253452.14199999999</v>
      </c>
      <c r="G82" s="5">
        <v>1</v>
      </c>
      <c r="H82" s="1" t="s">
        <v>16</v>
      </c>
      <c r="I82" s="1">
        <v>6.89</v>
      </c>
      <c r="J82" s="6">
        <v>246470.78959999999</v>
      </c>
    </row>
    <row r="83" spans="2:10" ht="24">
      <c r="B83" s="5">
        <v>2</v>
      </c>
      <c r="C83" s="1" t="s">
        <v>17</v>
      </c>
      <c r="D83" s="1">
        <v>1.06</v>
      </c>
      <c r="E83" s="6">
        <v>39148.685899999997</v>
      </c>
      <c r="G83" s="5">
        <v>2</v>
      </c>
      <c r="H83" s="1" t="s">
        <v>17</v>
      </c>
      <c r="I83" s="1">
        <v>1.07</v>
      </c>
      <c r="J83" s="6">
        <v>38158.309399999998</v>
      </c>
    </row>
    <row r="84" spans="2:10" ht="24">
      <c r="B84" s="5">
        <v>3</v>
      </c>
      <c r="C84" s="1" t="s">
        <v>18</v>
      </c>
      <c r="D84" s="1">
        <v>2.02</v>
      </c>
      <c r="E84" s="6">
        <v>74915.342900000003</v>
      </c>
      <c r="G84" s="5">
        <v>3</v>
      </c>
      <c r="H84" s="1" t="s">
        <v>18</v>
      </c>
      <c r="I84" s="1">
        <v>1.97</v>
      </c>
      <c r="J84" s="6">
        <v>70410.3416</v>
      </c>
    </row>
    <row r="85" spans="2:10" ht="24">
      <c r="B85" s="7">
        <v>4</v>
      </c>
      <c r="C85" s="8" t="s">
        <v>19</v>
      </c>
      <c r="D85" s="8">
        <v>0.09</v>
      </c>
      <c r="E85" s="9">
        <v>3376.4380000000001</v>
      </c>
      <c r="G85" s="7">
        <v>4</v>
      </c>
      <c r="H85" s="8" t="s">
        <v>19</v>
      </c>
      <c r="I85" s="8">
        <v>7.0000000000000007E-2</v>
      </c>
      <c r="J85" s="9">
        <v>2546.4326000000001</v>
      </c>
    </row>
    <row r="86" spans="2:10">
      <c r="B86" s="12"/>
      <c r="C86" s="12"/>
      <c r="D86" s="12"/>
      <c r="E86" s="12"/>
      <c r="G86" s="12"/>
      <c r="H86" s="12"/>
      <c r="I86" s="12"/>
      <c r="J86" s="12"/>
    </row>
    <row r="87" spans="2:10">
      <c r="B87" s="12"/>
      <c r="C87" s="12"/>
      <c r="D87" s="12"/>
      <c r="E87" s="12"/>
      <c r="G87" s="12"/>
      <c r="H87" s="12"/>
      <c r="I87" s="12"/>
      <c r="J87" s="12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2E0A-1812-4619-B695-40B062060F36}">
  <dimension ref="B2:Y87"/>
  <sheetViews>
    <sheetView topLeftCell="A71" workbookViewId="0">
      <selection activeCell="H80" sqref="H80"/>
    </sheetView>
  </sheetViews>
  <sheetFormatPr baseColWidth="10" defaultColWidth="8.83203125" defaultRowHeight="15"/>
  <cols>
    <col min="2" max="10" width="9.1640625" style="10"/>
  </cols>
  <sheetData>
    <row r="2" spans="2:25">
      <c r="B2" s="10">
        <v>0.25</v>
      </c>
      <c r="C2" s="10" t="s">
        <v>9</v>
      </c>
      <c r="D2" s="10" t="s">
        <v>10</v>
      </c>
      <c r="G2" s="10">
        <v>0.25</v>
      </c>
      <c r="H2" s="10" t="s">
        <v>9</v>
      </c>
      <c r="I2" s="10" t="s">
        <v>12</v>
      </c>
    </row>
    <row r="3" spans="2:25">
      <c r="B3" s="2"/>
      <c r="C3" s="3" t="s">
        <v>0</v>
      </c>
      <c r="D3" s="3" t="s">
        <v>1</v>
      </c>
      <c r="E3" s="4" t="s">
        <v>2</v>
      </c>
      <c r="F3" s="11"/>
      <c r="G3" s="2"/>
      <c r="H3" s="3" t="s">
        <v>0</v>
      </c>
      <c r="I3" s="3" t="s">
        <v>1</v>
      </c>
      <c r="J3" s="4" t="s">
        <v>2</v>
      </c>
      <c r="L3" s="14" t="s">
        <v>79</v>
      </c>
      <c r="M3" t="s">
        <v>10</v>
      </c>
      <c r="N3" t="s">
        <v>12</v>
      </c>
      <c r="O3" t="s">
        <v>78</v>
      </c>
      <c r="R3" s="14" t="s">
        <v>79</v>
      </c>
      <c r="S3">
        <v>0.25</v>
      </c>
      <c r="T3">
        <v>0.5</v>
      </c>
      <c r="U3">
        <v>0.75</v>
      </c>
      <c r="V3">
        <v>1</v>
      </c>
      <c r="W3">
        <v>1.25</v>
      </c>
      <c r="X3">
        <v>1.5</v>
      </c>
      <c r="Y3">
        <v>1.75</v>
      </c>
    </row>
    <row r="4" spans="2:25" ht="24">
      <c r="B4" s="5">
        <v>1</v>
      </c>
      <c r="C4" s="1" t="s">
        <v>16</v>
      </c>
      <c r="D4" s="1">
        <v>69.959999999999994</v>
      </c>
      <c r="E4" s="6">
        <v>233302.91149999999</v>
      </c>
      <c r="F4" s="12"/>
      <c r="G4" s="5">
        <v>1</v>
      </c>
      <c r="H4" s="1" t="s">
        <v>16</v>
      </c>
      <c r="I4" s="1">
        <v>20.95</v>
      </c>
      <c r="J4" s="6">
        <v>224044.8988</v>
      </c>
      <c r="L4" s="1" t="s">
        <v>16</v>
      </c>
      <c r="M4">
        <f>(E10-E4)</f>
        <v>19295.70120000001</v>
      </c>
      <c r="N4">
        <f>(J10-J4)</f>
        <v>19297.560400000017</v>
      </c>
      <c r="O4">
        <f>(N4-M4)/J10</f>
        <v>7.6402614082164247E-6</v>
      </c>
      <c r="R4" s="1" t="s">
        <v>16</v>
      </c>
      <c r="S4">
        <f>O4</f>
        <v>7.6402614082164247E-6</v>
      </c>
      <c r="T4">
        <f>O16</f>
        <v>2.4393080280832318E-3</v>
      </c>
      <c r="U4">
        <f>O28</f>
        <v>3.4389400684445505E-3</v>
      </c>
      <c r="V4">
        <f>O40</f>
        <v>4.0654065013415929E-3</v>
      </c>
      <c r="W4">
        <f>O52</f>
        <v>1.5788290450187486E-5</v>
      </c>
      <c r="X4">
        <f>O64</f>
        <v>1.6924744821040429E-3</v>
      </c>
      <c r="Y4">
        <f>O76</f>
        <v>1.8092660443612323E-3</v>
      </c>
    </row>
    <row r="5" spans="2:25" ht="24">
      <c r="B5" s="5">
        <v>2</v>
      </c>
      <c r="C5" s="1" t="s">
        <v>17</v>
      </c>
      <c r="D5" s="1">
        <v>9.9499999999999993</v>
      </c>
      <c r="E5" s="6">
        <v>33187.761899999998</v>
      </c>
      <c r="F5" s="12"/>
      <c r="G5" s="5">
        <v>2</v>
      </c>
      <c r="H5" s="1" t="s">
        <v>17</v>
      </c>
      <c r="I5" s="1">
        <v>2.99</v>
      </c>
      <c r="J5" s="6">
        <v>31968.095700000002</v>
      </c>
      <c r="L5" s="1" t="s">
        <v>17</v>
      </c>
      <c r="M5">
        <f t="shared" ref="M5:M7" si="0">(E11-E5)</f>
        <v>6421.7194000000018</v>
      </c>
      <c r="N5">
        <f t="shared" ref="N5:N7" si="1">(J11-J5)</f>
        <v>6226.3708999999981</v>
      </c>
      <c r="O5">
        <f>(N5-M5)/J11</f>
        <v>-5.1145759422649905E-3</v>
      </c>
      <c r="R5" s="1" t="s">
        <v>17</v>
      </c>
      <c r="S5">
        <f t="shared" ref="S5:S7" si="2">O5</f>
        <v>-5.1145759422649905E-3</v>
      </c>
      <c r="T5">
        <f t="shared" ref="T5:T7" si="3">O17</f>
        <v>1.9926691378624475E-3</v>
      </c>
      <c r="U5">
        <f t="shared" ref="U5:U7" si="4">O29</f>
        <v>-2.1605039853866696E-3</v>
      </c>
      <c r="V5">
        <f t="shared" ref="V5:V7" si="5">O41</f>
        <v>3.0148300696305245E-3</v>
      </c>
      <c r="W5">
        <f t="shared" ref="W5:W7" si="6">O53</f>
        <v>-3.2896924447130154E-3</v>
      </c>
      <c r="X5">
        <f t="shared" ref="X5:X7" si="7">O65</f>
        <v>-5.1101171843837305E-3</v>
      </c>
      <c r="Y5">
        <f t="shared" ref="Y5:Y7" si="8">O77</f>
        <v>6.5646204548627416E-4</v>
      </c>
    </row>
    <row r="6" spans="2:25" ht="24">
      <c r="B6" s="5">
        <v>3</v>
      </c>
      <c r="C6" s="1" t="s">
        <v>18</v>
      </c>
      <c r="D6" s="1">
        <v>18.16</v>
      </c>
      <c r="E6" s="6">
        <v>60544.7451</v>
      </c>
      <c r="F6" s="12"/>
      <c r="G6" s="5">
        <v>3</v>
      </c>
      <c r="H6" s="1" t="s">
        <v>18</v>
      </c>
      <c r="I6" s="1">
        <v>5.01</v>
      </c>
      <c r="J6" s="6">
        <v>53626.923799999997</v>
      </c>
      <c r="L6" s="1" t="s">
        <v>18</v>
      </c>
      <c r="M6">
        <f t="shared" si="0"/>
        <v>14635.7448</v>
      </c>
      <c r="N6">
        <f t="shared" si="1"/>
        <v>14407.262200000005</v>
      </c>
      <c r="O6">
        <f>(N6-M6)/J12</f>
        <v>-3.3583498742822573E-3</v>
      </c>
      <c r="R6" s="1" t="s">
        <v>18</v>
      </c>
      <c r="S6">
        <f t="shared" si="2"/>
        <v>-3.3583498742822573E-3</v>
      </c>
      <c r="T6">
        <f t="shared" si="3"/>
        <v>-2.9396294731686124E-3</v>
      </c>
      <c r="U6">
        <f t="shared" si="4"/>
        <v>-5.1216502409110864E-3</v>
      </c>
      <c r="V6">
        <f t="shared" si="5"/>
        <v>-5.1222899831500539E-3</v>
      </c>
      <c r="W6">
        <f t="shared" si="6"/>
        <v>-1.1134529160771735E-2</v>
      </c>
      <c r="X6">
        <f t="shared" si="7"/>
        <v>-1.1621236807944933E-2</v>
      </c>
      <c r="Y6">
        <f t="shared" si="8"/>
        <v>-9.8178726062638447E-3</v>
      </c>
    </row>
    <row r="7" spans="2:25" ht="24">
      <c r="B7" s="7">
        <v>4</v>
      </c>
      <c r="C7" s="8" t="s">
        <v>19</v>
      </c>
      <c r="D7" s="8">
        <v>0.93</v>
      </c>
      <c r="E7" s="9">
        <v>3106.2568999999999</v>
      </c>
      <c r="F7" s="12"/>
      <c r="G7" s="7">
        <v>4</v>
      </c>
      <c r="H7" s="8" t="s">
        <v>19</v>
      </c>
      <c r="I7" s="8">
        <v>0.05</v>
      </c>
      <c r="J7" s="9">
        <v>528.50760000000002</v>
      </c>
      <c r="L7" s="8" t="s">
        <v>19</v>
      </c>
      <c r="M7">
        <f t="shared" si="0"/>
        <v>257.48669999999993</v>
      </c>
      <c r="N7">
        <f t="shared" si="1"/>
        <v>304.84029999999996</v>
      </c>
      <c r="O7">
        <f>(N7-M7)/J13</f>
        <v>5.6823326728248823E-2</v>
      </c>
      <c r="R7" s="8" t="s">
        <v>19</v>
      </c>
      <c r="S7">
        <f t="shared" si="2"/>
        <v>5.6823326728248823E-2</v>
      </c>
      <c r="T7">
        <f t="shared" si="3"/>
        <v>8.1509925727832513E-2</v>
      </c>
      <c r="U7">
        <f t="shared" si="4"/>
        <v>6.3985164274123846E-2</v>
      </c>
      <c r="V7">
        <f t="shared" si="5"/>
        <v>2.3833551750033186E-2</v>
      </c>
      <c r="W7">
        <f t="shared" si="6"/>
        <v>-4.6265893371113462E-2</v>
      </c>
      <c r="X7">
        <f t="shared" si="7"/>
        <v>-3.1680423933094101E-2</v>
      </c>
      <c r="Y7">
        <f t="shared" si="8"/>
        <v>2.2453579713189501E-3</v>
      </c>
    </row>
    <row r="8" spans="2:25">
      <c r="B8" s="10">
        <v>0.25</v>
      </c>
      <c r="C8" s="10" t="s">
        <v>11</v>
      </c>
      <c r="D8" s="10" t="s">
        <v>10</v>
      </c>
      <c r="G8" s="10">
        <v>0.25</v>
      </c>
      <c r="H8" s="10" t="s">
        <v>11</v>
      </c>
      <c r="I8" s="10" t="s">
        <v>12</v>
      </c>
      <c r="R8" s="8"/>
    </row>
    <row r="9" spans="2:25">
      <c r="B9" s="2"/>
      <c r="C9" s="3" t="s">
        <v>0</v>
      </c>
      <c r="D9" s="3" t="s">
        <v>1</v>
      </c>
      <c r="E9" s="4" t="s">
        <v>2</v>
      </c>
      <c r="G9" s="2"/>
      <c r="H9" s="3" t="s">
        <v>0</v>
      </c>
      <c r="I9" s="3" t="s">
        <v>1</v>
      </c>
      <c r="J9" s="4" t="s">
        <v>2</v>
      </c>
    </row>
    <row r="10" spans="2:25" ht="24">
      <c r="B10" s="5">
        <v>1</v>
      </c>
      <c r="C10" s="1" t="s">
        <v>16</v>
      </c>
      <c r="D10" s="1">
        <v>6.81</v>
      </c>
      <c r="E10" s="6">
        <v>252598.6127</v>
      </c>
      <c r="G10" s="5">
        <v>1</v>
      </c>
      <c r="H10" s="1" t="s">
        <v>16</v>
      </c>
      <c r="I10" s="1">
        <v>25</v>
      </c>
      <c r="J10" s="6">
        <v>243342.45920000001</v>
      </c>
    </row>
    <row r="11" spans="2:25" ht="24">
      <c r="B11" s="5">
        <v>2</v>
      </c>
      <c r="C11" s="1" t="s">
        <v>17</v>
      </c>
      <c r="D11" s="1">
        <v>1.07</v>
      </c>
      <c r="E11" s="6">
        <v>39609.481299999999</v>
      </c>
      <c r="G11" s="5">
        <v>2</v>
      </c>
      <c r="H11" s="1" t="s">
        <v>17</v>
      </c>
      <c r="I11" s="1">
        <v>3.92</v>
      </c>
      <c r="J11" s="6">
        <v>38194.4666</v>
      </c>
    </row>
    <row r="12" spans="2:25" ht="24">
      <c r="B12" s="5">
        <v>3</v>
      </c>
      <c r="C12" s="1" t="s">
        <v>18</v>
      </c>
      <c r="D12" s="1">
        <v>2.0299999999999998</v>
      </c>
      <c r="E12" s="6">
        <v>75180.4899</v>
      </c>
      <c r="G12" s="5">
        <v>3</v>
      </c>
      <c r="H12" s="1" t="s">
        <v>18</v>
      </c>
      <c r="I12" s="1">
        <v>6.99</v>
      </c>
      <c r="J12" s="6">
        <v>68034.186000000002</v>
      </c>
    </row>
    <row r="13" spans="2:25" ht="24">
      <c r="B13" s="7">
        <v>4</v>
      </c>
      <c r="C13" s="8" t="s">
        <v>19</v>
      </c>
      <c r="D13" s="8">
        <v>0.09</v>
      </c>
      <c r="E13" s="9">
        <v>3363.7435999999998</v>
      </c>
      <c r="G13" s="7">
        <v>4</v>
      </c>
      <c r="H13" s="8" t="s">
        <v>19</v>
      </c>
      <c r="I13" s="8">
        <v>0.09</v>
      </c>
      <c r="J13" s="9">
        <v>833.34789999999998</v>
      </c>
    </row>
    <row r="14" spans="2:25">
      <c r="B14" s="10">
        <v>0.5</v>
      </c>
      <c r="C14" s="10" t="s">
        <v>9</v>
      </c>
      <c r="D14" s="10" t="s">
        <v>10</v>
      </c>
      <c r="G14" s="10">
        <v>0.5</v>
      </c>
      <c r="H14" s="10" t="s">
        <v>9</v>
      </c>
      <c r="I14" s="10" t="s">
        <v>12</v>
      </c>
    </row>
    <row r="15" spans="2:25">
      <c r="B15" s="2"/>
      <c r="C15" s="3" t="s">
        <v>0</v>
      </c>
      <c r="D15" s="3" t="s">
        <v>1</v>
      </c>
      <c r="E15" s="4" t="s">
        <v>2</v>
      </c>
      <c r="G15" s="2"/>
      <c r="H15" s="3" t="s">
        <v>0</v>
      </c>
      <c r="I15" s="3" t="s">
        <v>1</v>
      </c>
      <c r="J15" s="4" t="s">
        <v>2</v>
      </c>
      <c r="L15" s="14" t="s">
        <v>79</v>
      </c>
      <c r="M15" t="s">
        <v>10</v>
      </c>
      <c r="N15" t="s">
        <v>12</v>
      </c>
      <c r="O15" t="s">
        <v>78</v>
      </c>
    </row>
    <row r="16" spans="2:25" ht="24">
      <c r="B16" s="5">
        <v>1</v>
      </c>
      <c r="C16" s="1" t="s">
        <v>16</v>
      </c>
      <c r="D16" s="1">
        <v>68.91</v>
      </c>
      <c r="E16" s="6">
        <v>223010.0344</v>
      </c>
      <c r="G16" s="5">
        <v>1</v>
      </c>
      <c r="H16" s="1" t="s">
        <v>16</v>
      </c>
      <c r="I16" s="1">
        <v>22.06</v>
      </c>
      <c r="J16" s="6">
        <v>212293.15109999999</v>
      </c>
      <c r="L16" s="1" t="s">
        <v>16</v>
      </c>
      <c r="M16">
        <f>(E22-E16)</f>
        <v>35203.160799999983</v>
      </c>
      <c r="N16">
        <f>(J22-J16)</f>
        <v>35808.356800000009</v>
      </c>
      <c r="O16">
        <f>(N16-M16)/J22</f>
        <v>2.4393080280832318E-3</v>
      </c>
    </row>
    <row r="17" spans="2:15" ht="24">
      <c r="B17" s="5">
        <v>2</v>
      </c>
      <c r="C17" s="1" t="s">
        <v>17</v>
      </c>
      <c r="D17" s="1">
        <v>9.24</v>
      </c>
      <c r="E17" s="6">
        <v>29897.867699999999</v>
      </c>
      <c r="G17" s="5">
        <v>2</v>
      </c>
      <c r="H17" s="1" t="s">
        <v>17</v>
      </c>
      <c r="I17" s="1">
        <v>2.96</v>
      </c>
      <c r="J17" s="6">
        <v>28480.812999999998</v>
      </c>
      <c r="L17" s="1" t="s">
        <v>17</v>
      </c>
      <c r="M17">
        <f t="shared" ref="M17:M19" si="9">(E23-E17)</f>
        <v>10414.078799999999</v>
      </c>
      <c r="N17">
        <f t="shared" ref="N17:N19" si="10">(J23-J17)</f>
        <v>10491.738200000003</v>
      </c>
      <c r="O17">
        <f>(N17-M17)/J23</f>
        <v>1.9926691378624475E-3</v>
      </c>
    </row>
    <row r="18" spans="2:15" ht="24">
      <c r="B18" s="5">
        <v>3</v>
      </c>
      <c r="C18" s="1" t="s">
        <v>18</v>
      </c>
      <c r="D18" s="1">
        <v>16.940000000000001</v>
      </c>
      <c r="E18" s="6">
        <v>54834.793899999997</v>
      </c>
      <c r="G18" s="5">
        <v>3</v>
      </c>
      <c r="H18" s="1" t="s">
        <v>18</v>
      </c>
      <c r="I18" s="1">
        <v>4.95</v>
      </c>
      <c r="J18" s="6">
        <v>47630.466699999997</v>
      </c>
      <c r="L18" s="1" t="s">
        <v>18</v>
      </c>
      <c r="M18">
        <f t="shared" si="9"/>
        <v>21832.914599999996</v>
      </c>
      <c r="N18">
        <f t="shared" si="10"/>
        <v>21629.316500000008</v>
      </c>
      <c r="O18">
        <f>(N18-M18)/J24</f>
        <v>-2.9396294731686124E-3</v>
      </c>
    </row>
    <row r="19" spans="2:15" ht="24">
      <c r="B19" s="7">
        <v>4</v>
      </c>
      <c r="C19" s="8" t="s">
        <v>19</v>
      </c>
      <c r="D19" s="8">
        <v>0.91</v>
      </c>
      <c r="E19" s="9">
        <v>2948.3582999999999</v>
      </c>
      <c r="G19" s="7">
        <v>4</v>
      </c>
      <c r="H19" s="8" t="s">
        <v>19</v>
      </c>
      <c r="I19" s="8">
        <v>0.03</v>
      </c>
      <c r="J19" s="9">
        <v>300.33330000000001</v>
      </c>
      <c r="L19" s="8" t="s">
        <v>19</v>
      </c>
      <c r="M19">
        <f t="shared" si="9"/>
        <v>473.40430000000015</v>
      </c>
      <c r="N19">
        <f t="shared" si="10"/>
        <v>542.0684</v>
      </c>
      <c r="O19">
        <f>(N19-M19)/J25</f>
        <v>8.1509925727832513E-2</v>
      </c>
    </row>
    <row r="20" spans="2:15">
      <c r="B20" s="10">
        <v>0.5</v>
      </c>
      <c r="C20" s="10" t="s">
        <v>11</v>
      </c>
      <c r="D20" s="10" t="s">
        <v>10</v>
      </c>
      <c r="G20" s="10">
        <v>0.5</v>
      </c>
      <c r="H20" s="10" t="s">
        <v>11</v>
      </c>
      <c r="I20" s="10" t="s">
        <v>12</v>
      </c>
    </row>
    <row r="21" spans="2:1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</row>
    <row r="22" spans="2:15" ht="24">
      <c r="B22" s="5">
        <v>1</v>
      </c>
      <c r="C22" s="1" t="s">
        <v>16</v>
      </c>
      <c r="D22" s="1">
        <v>6.82</v>
      </c>
      <c r="E22" s="6">
        <v>258213.19519999999</v>
      </c>
      <c r="G22" s="5">
        <v>1</v>
      </c>
      <c r="H22" s="1" t="s">
        <v>16</v>
      </c>
      <c r="I22" s="1">
        <v>25.01</v>
      </c>
      <c r="J22" s="6">
        <v>248101.5079</v>
      </c>
    </row>
    <row r="23" spans="2:15" ht="24">
      <c r="B23" s="5">
        <v>2</v>
      </c>
      <c r="C23" s="1" t="s">
        <v>17</v>
      </c>
      <c r="D23" s="1">
        <v>1.06</v>
      </c>
      <c r="E23" s="6">
        <v>40311.946499999998</v>
      </c>
      <c r="G23" s="5">
        <v>2</v>
      </c>
      <c r="H23" s="1" t="s">
        <v>17</v>
      </c>
      <c r="I23" s="1">
        <v>3.93</v>
      </c>
      <c r="J23" s="6">
        <v>38972.551200000002</v>
      </c>
    </row>
    <row r="24" spans="2:15" ht="24">
      <c r="B24" s="5">
        <v>3</v>
      </c>
      <c r="C24" s="1" t="s">
        <v>18</v>
      </c>
      <c r="D24" s="1">
        <v>2.02</v>
      </c>
      <c r="E24" s="6">
        <v>76667.708499999993</v>
      </c>
      <c r="G24" s="5">
        <v>3</v>
      </c>
      <c r="H24" s="1" t="s">
        <v>18</v>
      </c>
      <c r="I24" s="1">
        <v>6.98</v>
      </c>
      <c r="J24" s="6">
        <v>69259.783200000005</v>
      </c>
    </row>
    <row r="25" spans="2:15" ht="24">
      <c r="B25" s="7">
        <v>4</v>
      </c>
      <c r="C25" s="8" t="s">
        <v>19</v>
      </c>
      <c r="D25" s="8">
        <v>0.09</v>
      </c>
      <c r="E25" s="9">
        <v>3421.7626</v>
      </c>
      <c r="G25" s="7">
        <v>4</v>
      </c>
      <c r="H25" s="8" t="s">
        <v>19</v>
      </c>
      <c r="I25" s="8">
        <v>0.08</v>
      </c>
      <c r="J25" s="9">
        <v>842.40170000000001</v>
      </c>
    </row>
    <row r="26" spans="2:15">
      <c r="B26" s="10">
        <v>0.75</v>
      </c>
      <c r="C26" s="10" t="s">
        <v>9</v>
      </c>
      <c r="D26" s="10" t="s">
        <v>10</v>
      </c>
      <c r="G26" s="10">
        <v>0.75</v>
      </c>
      <c r="H26" s="10" t="s">
        <v>9</v>
      </c>
      <c r="I26" s="10" t="s">
        <v>12</v>
      </c>
    </row>
    <row r="27" spans="2:1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79</v>
      </c>
      <c r="M27" t="s">
        <v>10</v>
      </c>
      <c r="N27" t="s">
        <v>12</v>
      </c>
      <c r="O27" t="s">
        <v>78</v>
      </c>
    </row>
    <row r="28" spans="2:15" ht="24">
      <c r="B28" s="5">
        <v>1</v>
      </c>
      <c r="C28" s="1" t="s">
        <v>16</v>
      </c>
      <c r="D28" s="1">
        <v>70</v>
      </c>
      <c r="E28" s="6">
        <v>211060.48629999999</v>
      </c>
      <c r="G28" s="5">
        <v>1</v>
      </c>
      <c r="H28" s="1" t="s">
        <v>16</v>
      </c>
      <c r="I28" s="1">
        <v>22.94</v>
      </c>
      <c r="J28" s="6">
        <v>200097.5906</v>
      </c>
      <c r="L28" s="1" t="s">
        <v>16</v>
      </c>
      <c r="M28">
        <f>(E34-E28)</f>
        <v>49936.60520000002</v>
      </c>
      <c r="N28">
        <f>(J34-J28)</f>
        <v>50799.425000000017</v>
      </c>
      <c r="O28">
        <f>(N28-M28)/J34</f>
        <v>3.4389400684445505E-3</v>
      </c>
    </row>
    <row r="29" spans="2:15" ht="24">
      <c r="B29" s="5">
        <v>2</v>
      </c>
      <c r="C29" s="1" t="s">
        <v>17</v>
      </c>
      <c r="D29" s="1">
        <v>9.1199999999999992</v>
      </c>
      <c r="E29" s="6">
        <v>27484.1348</v>
      </c>
      <c r="G29" s="5">
        <v>2</v>
      </c>
      <c r="H29" s="1" t="s">
        <v>17</v>
      </c>
      <c r="I29" s="1">
        <v>3</v>
      </c>
      <c r="J29" s="6">
        <v>26160.797399999999</v>
      </c>
      <c r="L29" s="1" t="s">
        <v>17</v>
      </c>
      <c r="M29">
        <f t="shared" ref="M29:M31" si="11">(E35-E29)</f>
        <v>13255.556700000001</v>
      </c>
      <c r="N29">
        <f t="shared" ref="N29:N31" si="12">(J35-J29)</f>
        <v>13170.581099999999</v>
      </c>
      <c r="O29">
        <f t="shared" ref="O29:O30" si="13">(N29-M29)/J35</f>
        <v>-2.1605039853866696E-3</v>
      </c>
    </row>
    <row r="30" spans="2:15" ht="24">
      <c r="B30" s="5">
        <v>3</v>
      </c>
      <c r="C30" s="1" t="s">
        <v>18</v>
      </c>
      <c r="D30" s="1">
        <v>16.940000000000001</v>
      </c>
      <c r="E30" s="6">
        <v>51085.008199999997</v>
      </c>
      <c r="G30" s="5">
        <v>3</v>
      </c>
      <c r="H30" s="1" t="s">
        <v>18</v>
      </c>
      <c r="I30" s="1">
        <v>5.04</v>
      </c>
      <c r="J30" s="6">
        <v>43984.382100000003</v>
      </c>
      <c r="L30" s="1" t="s">
        <v>18</v>
      </c>
      <c r="M30">
        <f t="shared" si="11"/>
        <v>26366.103499999997</v>
      </c>
      <c r="N30">
        <f t="shared" si="12"/>
        <v>26007.628899999996</v>
      </c>
      <c r="O30">
        <f t="shared" si="13"/>
        <v>-5.1216502409110864E-3</v>
      </c>
    </row>
    <row r="31" spans="2:15" ht="24">
      <c r="B31" s="7">
        <v>4</v>
      </c>
      <c r="C31" s="8" t="s">
        <v>19</v>
      </c>
      <c r="D31" s="8">
        <v>0.94</v>
      </c>
      <c r="E31" s="9">
        <v>2820.6478000000002</v>
      </c>
      <c r="G31" s="7">
        <v>4</v>
      </c>
      <c r="H31" s="8" t="s">
        <v>19</v>
      </c>
      <c r="I31" s="8">
        <v>0.02</v>
      </c>
      <c r="J31" s="9">
        <v>177.536</v>
      </c>
      <c r="L31" s="8" t="s">
        <v>19</v>
      </c>
      <c r="M31">
        <f t="shared" si="11"/>
        <v>636.19869999999992</v>
      </c>
      <c r="N31">
        <f t="shared" si="12"/>
        <v>691.82490000000007</v>
      </c>
      <c r="O31">
        <f>(N31-M31)/J37</f>
        <v>6.3985164274123846E-2</v>
      </c>
    </row>
    <row r="32" spans="2:15">
      <c r="B32" s="10">
        <v>0.75</v>
      </c>
      <c r="C32" s="10" t="s">
        <v>11</v>
      </c>
      <c r="D32" s="10" t="s">
        <v>10</v>
      </c>
      <c r="G32" s="10">
        <v>0.75</v>
      </c>
      <c r="H32" s="10" t="s">
        <v>11</v>
      </c>
      <c r="I32" s="10" t="s">
        <v>12</v>
      </c>
    </row>
    <row r="33" spans="2:15">
      <c r="B33" s="2"/>
      <c r="C33" s="3" t="s">
        <v>0</v>
      </c>
      <c r="D33" s="3" t="s">
        <v>1</v>
      </c>
      <c r="E33" s="4" t="s">
        <v>2</v>
      </c>
      <c r="G33" s="2"/>
      <c r="H33" s="3" t="s">
        <v>0</v>
      </c>
      <c r="I33" s="3" t="s">
        <v>1</v>
      </c>
      <c r="J33" s="4" t="s">
        <v>2</v>
      </c>
    </row>
    <row r="34" spans="2:15" ht="24">
      <c r="B34" s="5">
        <v>1</v>
      </c>
      <c r="C34" s="1" t="s">
        <v>16</v>
      </c>
      <c r="D34" s="1">
        <v>6.82</v>
      </c>
      <c r="E34" s="6">
        <v>260997.09150000001</v>
      </c>
      <c r="G34" s="5">
        <v>1</v>
      </c>
      <c r="H34" s="1" t="s">
        <v>16</v>
      </c>
      <c r="I34" s="1">
        <v>25.01</v>
      </c>
      <c r="J34" s="6">
        <v>250897.01560000001</v>
      </c>
    </row>
    <row r="35" spans="2:15" ht="24">
      <c r="B35" s="5">
        <v>2</v>
      </c>
      <c r="C35" s="1" t="s">
        <v>17</v>
      </c>
      <c r="D35" s="1">
        <v>1.06</v>
      </c>
      <c r="E35" s="6">
        <v>40739.691500000001</v>
      </c>
      <c r="G35" s="5">
        <v>2</v>
      </c>
      <c r="H35" s="1" t="s">
        <v>17</v>
      </c>
      <c r="I35" s="1">
        <v>3.92</v>
      </c>
      <c r="J35" s="6">
        <v>39331.378499999999</v>
      </c>
    </row>
    <row r="36" spans="2:15" ht="24">
      <c r="B36" s="5">
        <v>3</v>
      </c>
      <c r="C36" s="1" t="s">
        <v>18</v>
      </c>
      <c r="D36" s="1">
        <v>2.02</v>
      </c>
      <c r="E36" s="6">
        <v>77451.111699999994</v>
      </c>
      <c r="G36" s="5">
        <v>3</v>
      </c>
      <c r="H36" s="1" t="s">
        <v>18</v>
      </c>
      <c r="I36" s="1">
        <v>6.98</v>
      </c>
      <c r="J36" s="6">
        <v>69992.010999999999</v>
      </c>
    </row>
    <row r="37" spans="2:15" ht="24">
      <c r="B37" s="7">
        <v>4</v>
      </c>
      <c r="C37" s="8" t="s">
        <v>19</v>
      </c>
      <c r="D37" s="8">
        <v>0.09</v>
      </c>
      <c r="E37" s="9">
        <v>3456.8465000000001</v>
      </c>
      <c r="G37" s="7">
        <v>4</v>
      </c>
      <c r="H37" s="8" t="s">
        <v>19</v>
      </c>
      <c r="I37" s="8">
        <v>0.09</v>
      </c>
      <c r="J37" s="9">
        <v>869.36090000000002</v>
      </c>
    </row>
    <row r="38" spans="2:15">
      <c r="B38" s="10">
        <v>1</v>
      </c>
      <c r="C38" s="10" t="s">
        <v>9</v>
      </c>
      <c r="D38" s="10" t="s">
        <v>10</v>
      </c>
      <c r="G38" s="10">
        <v>1</v>
      </c>
      <c r="H38" s="10" t="s">
        <v>9</v>
      </c>
      <c r="I38" s="10" t="s">
        <v>12</v>
      </c>
    </row>
    <row r="39" spans="2:15">
      <c r="B39" s="2"/>
      <c r="C39" s="3" t="s">
        <v>0</v>
      </c>
      <c r="D39" s="3" t="s">
        <v>1</v>
      </c>
      <c r="E39" s="4" t="s">
        <v>2</v>
      </c>
      <c r="G39" s="2"/>
      <c r="H39" s="3" t="s">
        <v>0</v>
      </c>
      <c r="I39" s="3" t="s">
        <v>1</v>
      </c>
      <c r="J39" s="4" t="s">
        <v>2</v>
      </c>
      <c r="L39" s="14" t="s">
        <v>79</v>
      </c>
      <c r="M39" t="s">
        <v>10</v>
      </c>
      <c r="N39" t="s">
        <v>12</v>
      </c>
      <c r="O39" t="s">
        <v>78</v>
      </c>
    </row>
    <row r="40" spans="2:15" ht="24">
      <c r="B40" s="5">
        <v>1</v>
      </c>
      <c r="C40" s="1" t="s">
        <v>16</v>
      </c>
      <c r="D40" s="1">
        <v>70.05</v>
      </c>
      <c r="E40" s="6">
        <v>200617.13879999999</v>
      </c>
      <c r="G40" s="5">
        <v>1</v>
      </c>
      <c r="H40" s="1" t="s">
        <v>16</v>
      </c>
      <c r="I40" s="1">
        <v>22.98</v>
      </c>
      <c r="J40" s="6">
        <v>189799.64369999999</v>
      </c>
      <c r="L40" s="1" t="s">
        <v>16</v>
      </c>
      <c r="M40">
        <f>(E46-E40)</f>
        <v>62321.968900000007</v>
      </c>
      <c r="N40">
        <f>(J46-J40)</f>
        <v>63351.12970000002</v>
      </c>
      <c r="O40">
        <f>(N40-M40)/J46</f>
        <v>4.0654065013415929E-3</v>
      </c>
    </row>
    <row r="41" spans="2:15" ht="24">
      <c r="B41" s="5">
        <v>2</v>
      </c>
      <c r="C41" s="1" t="s">
        <v>17</v>
      </c>
      <c r="D41" s="1">
        <v>9.0299999999999994</v>
      </c>
      <c r="E41" s="6">
        <v>25851.0952</v>
      </c>
      <c r="G41" s="5">
        <v>2</v>
      </c>
      <c r="H41" s="1" t="s">
        <v>17</v>
      </c>
      <c r="I41" s="1">
        <v>2.97</v>
      </c>
      <c r="J41" s="6">
        <v>24506.5556</v>
      </c>
      <c r="L41" s="1" t="s">
        <v>17</v>
      </c>
      <c r="M41">
        <f>(E47-E41)</f>
        <v>14985.5088</v>
      </c>
      <c r="N41">
        <f t="shared" ref="N41:N43" si="14">(J47-J41)</f>
        <v>15104.930699999997</v>
      </c>
      <c r="O41">
        <f t="shared" ref="O41:O42" si="15">(N41-M41)/J47</f>
        <v>3.0148300696305245E-3</v>
      </c>
    </row>
    <row r="42" spans="2:15" ht="24">
      <c r="B42" s="5">
        <v>3</v>
      </c>
      <c r="C42" s="1" t="s">
        <v>18</v>
      </c>
      <c r="D42" s="1">
        <v>16.97</v>
      </c>
      <c r="E42" s="6">
        <v>48584.823600000003</v>
      </c>
      <c r="G42" s="5">
        <v>3</v>
      </c>
      <c r="H42" s="1" t="s">
        <v>18</v>
      </c>
      <c r="I42" s="1">
        <v>5.04</v>
      </c>
      <c r="J42" s="6">
        <v>41589.630499999999</v>
      </c>
      <c r="L42" s="1" t="s">
        <v>18</v>
      </c>
      <c r="M42">
        <f>(E48-E42)</f>
        <v>29296.363700000002</v>
      </c>
      <c r="N42">
        <f>(J48-J42)</f>
        <v>28935.1155</v>
      </c>
      <c r="O42">
        <f t="shared" si="15"/>
        <v>-5.1222899831500539E-3</v>
      </c>
    </row>
    <row r="43" spans="2:15" ht="24">
      <c r="B43" s="7">
        <v>4</v>
      </c>
      <c r="C43" s="8" t="s">
        <v>19</v>
      </c>
      <c r="D43" s="8">
        <v>0.96</v>
      </c>
      <c r="E43" s="9">
        <v>2737.134</v>
      </c>
      <c r="G43" s="7">
        <v>4</v>
      </c>
      <c r="H43" s="8" t="s">
        <v>19</v>
      </c>
      <c r="I43" s="8">
        <v>0.01</v>
      </c>
      <c r="J43" s="9">
        <v>104.20869999999999</v>
      </c>
      <c r="L43" s="8" t="s">
        <v>19</v>
      </c>
      <c r="M43">
        <f t="shared" ref="M43" si="16">(E49-E43)</f>
        <v>724.47119999999995</v>
      </c>
      <c r="N43">
        <f t="shared" si="14"/>
        <v>744.7038</v>
      </c>
      <c r="O43">
        <f>(N43-M43)/J49</f>
        <v>2.3833551750033186E-2</v>
      </c>
    </row>
    <row r="44" spans="2:15">
      <c r="B44" s="10">
        <v>1</v>
      </c>
      <c r="C44" s="10" t="s">
        <v>11</v>
      </c>
      <c r="D44" s="10" t="s">
        <v>10</v>
      </c>
      <c r="G44" s="10">
        <v>1</v>
      </c>
      <c r="H44" s="10" t="s">
        <v>11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</row>
    <row r="46" spans="2:15" ht="24">
      <c r="B46" s="5">
        <v>1</v>
      </c>
      <c r="C46" s="1" t="s">
        <v>16</v>
      </c>
      <c r="D46" s="1">
        <v>6.83</v>
      </c>
      <c r="E46" s="6">
        <v>262939.10769999999</v>
      </c>
      <c r="G46" s="5">
        <v>1</v>
      </c>
      <c r="H46" s="1" t="s">
        <v>16</v>
      </c>
      <c r="I46" s="1">
        <v>25.03</v>
      </c>
      <c r="J46" s="6">
        <v>253150.77340000001</v>
      </c>
    </row>
    <row r="47" spans="2:15" ht="24">
      <c r="B47" s="5">
        <v>2</v>
      </c>
      <c r="C47" s="1" t="s">
        <v>17</v>
      </c>
      <c r="D47" s="1">
        <v>1.06</v>
      </c>
      <c r="E47" s="6">
        <v>40836.603999999999</v>
      </c>
      <c r="G47" s="5">
        <v>2</v>
      </c>
      <c r="H47" s="1" t="s">
        <v>17</v>
      </c>
      <c r="I47" s="1">
        <v>3.92</v>
      </c>
      <c r="J47" s="6">
        <v>39611.486299999997</v>
      </c>
    </row>
    <row r="48" spans="2:15" ht="24">
      <c r="B48" s="5">
        <v>3</v>
      </c>
      <c r="C48" s="1" t="s">
        <v>18</v>
      </c>
      <c r="D48" s="1">
        <v>2.02</v>
      </c>
      <c r="E48" s="6">
        <v>77881.187300000005</v>
      </c>
      <c r="G48" s="5">
        <v>3</v>
      </c>
      <c r="H48" s="1" t="s">
        <v>18</v>
      </c>
      <c r="I48" s="1">
        <v>6.97</v>
      </c>
      <c r="J48" s="6">
        <v>70524.745999999999</v>
      </c>
    </row>
    <row r="49" spans="2:15" ht="24">
      <c r="B49" s="7">
        <v>4</v>
      </c>
      <c r="C49" s="8" t="s">
        <v>19</v>
      </c>
      <c r="D49" s="8">
        <v>0.09</v>
      </c>
      <c r="E49" s="9">
        <v>3461.6052</v>
      </c>
      <c r="G49" s="7">
        <v>4</v>
      </c>
      <c r="H49" s="8" t="s">
        <v>19</v>
      </c>
      <c r="I49" s="8">
        <v>0.08</v>
      </c>
      <c r="J49" s="9">
        <v>848.91250000000002</v>
      </c>
    </row>
    <row r="50" spans="2:15">
      <c r="B50" s="10">
        <v>1.25</v>
      </c>
      <c r="C50" s="10" t="s">
        <v>9</v>
      </c>
      <c r="D50" s="10" t="s">
        <v>10</v>
      </c>
      <c r="G50" s="10">
        <v>1.25</v>
      </c>
      <c r="H50" s="10" t="s">
        <v>9</v>
      </c>
      <c r="I50" s="10" t="s">
        <v>12</v>
      </c>
    </row>
    <row r="51" spans="2:15">
      <c r="B51" s="2"/>
      <c r="C51" s="3" t="s">
        <v>0</v>
      </c>
      <c r="D51" s="3" t="s">
        <v>1</v>
      </c>
      <c r="E51" s="4" t="s">
        <v>2</v>
      </c>
      <c r="G51" s="2"/>
      <c r="H51" s="3" t="s">
        <v>0</v>
      </c>
      <c r="I51" s="3" t="s">
        <v>1</v>
      </c>
      <c r="J51" s="4" t="s">
        <v>2</v>
      </c>
      <c r="L51" s="14" t="s">
        <v>79</v>
      </c>
      <c r="M51" t="s">
        <v>10</v>
      </c>
      <c r="N51" t="s">
        <v>12</v>
      </c>
      <c r="O51" t="s">
        <v>78</v>
      </c>
    </row>
    <row r="52" spans="2:15" ht="24">
      <c r="B52" s="5">
        <v>1</v>
      </c>
      <c r="C52" s="1" t="s">
        <v>16</v>
      </c>
      <c r="D52" s="1">
        <v>69.97</v>
      </c>
      <c r="E52" s="6">
        <v>191823.71179999999</v>
      </c>
      <c r="G52" s="5">
        <v>1</v>
      </c>
      <c r="H52" s="1" t="s">
        <v>16</v>
      </c>
      <c r="I52" s="1">
        <v>54.88</v>
      </c>
      <c r="J52" s="6">
        <v>181526.54800000001</v>
      </c>
      <c r="L52" s="1" t="s">
        <v>16</v>
      </c>
      <c r="M52">
        <f>(E58-E52)</f>
        <v>72227.128399999987</v>
      </c>
      <c r="N52">
        <f>(J58-J52)</f>
        <v>72231.1348</v>
      </c>
      <c r="O52">
        <f>(N52-M52)/J58</f>
        <v>1.5788290450187486E-5</v>
      </c>
    </row>
    <row r="53" spans="2:15" ht="24">
      <c r="B53" s="5">
        <v>2</v>
      </c>
      <c r="C53" s="1" t="s">
        <v>17</v>
      </c>
      <c r="D53" s="1">
        <v>8.98</v>
      </c>
      <c r="E53" s="6">
        <v>24610.962899999999</v>
      </c>
      <c r="G53" s="5">
        <v>2</v>
      </c>
      <c r="H53" s="1" t="s">
        <v>17</v>
      </c>
      <c r="I53" s="1">
        <v>7.04</v>
      </c>
      <c r="J53" s="6">
        <v>23276.623200000002</v>
      </c>
      <c r="L53" s="1" t="s">
        <v>17</v>
      </c>
      <c r="M53">
        <f t="shared" ref="M53:M55" si="17">(E59-E53)</f>
        <v>16481.9139</v>
      </c>
      <c r="N53">
        <f t="shared" ref="N53:N55" si="18">(J59-J53)</f>
        <v>16351.549399999996</v>
      </c>
      <c r="O53">
        <f t="shared" ref="O53:O55" si="19">(N53-M53)/J59</f>
        <v>-3.2896924447130154E-3</v>
      </c>
    </row>
    <row r="54" spans="2:15" ht="24">
      <c r="B54" s="5">
        <v>3</v>
      </c>
      <c r="C54" s="1" t="s">
        <v>18</v>
      </c>
      <c r="D54" s="1">
        <v>17.07</v>
      </c>
      <c r="E54" s="6">
        <v>46798.625099999997</v>
      </c>
      <c r="G54" s="5">
        <v>3</v>
      </c>
      <c r="H54" s="1" t="s">
        <v>18</v>
      </c>
      <c r="I54" s="1">
        <v>12.07</v>
      </c>
      <c r="J54" s="6">
        <v>39932.116800000003</v>
      </c>
      <c r="L54" s="1" t="s">
        <v>18</v>
      </c>
      <c r="M54">
        <f t="shared" si="17"/>
        <v>31433.261699999995</v>
      </c>
      <c r="N54">
        <f t="shared" si="18"/>
        <v>30647.392099999997</v>
      </c>
      <c r="O54">
        <f t="shared" si="19"/>
        <v>-1.1134529160771735E-2</v>
      </c>
    </row>
    <row r="55" spans="2:15" ht="24">
      <c r="B55" s="7">
        <v>4</v>
      </c>
      <c r="C55" s="8" t="s">
        <v>19</v>
      </c>
      <c r="D55" s="8">
        <v>0.98</v>
      </c>
      <c r="E55" s="9">
        <v>2678.02</v>
      </c>
      <c r="G55" s="7">
        <v>4</v>
      </c>
      <c r="H55" s="8" t="s">
        <v>19</v>
      </c>
      <c r="I55" s="8">
        <v>0.01</v>
      </c>
      <c r="J55" s="9">
        <v>40.426600000000001</v>
      </c>
      <c r="L55" s="8" t="s">
        <v>19</v>
      </c>
      <c r="M55">
        <f t="shared" si="17"/>
        <v>806.33249999999998</v>
      </c>
      <c r="N55">
        <f t="shared" si="18"/>
        <v>768.88879999999995</v>
      </c>
      <c r="O55">
        <f t="shared" si="19"/>
        <v>-4.6265893371113462E-2</v>
      </c>
    </row>
    <row r="56" spans="2:15">
      <c r="B56" s="10">
        <v>1.25</v>
      </c>
      <c r="C56" s="10" t="s">
        <v>11</v>
      </c>
      <c r="D56" s="10" t="s">
        <v>10</v>
      </c>
      <c r="G56" s="10">
        <v>1.25</v>
      </c>
      <c r="H56" s="10" t="s">
        <v>11</v>
      </c>
      <c r="I56" s="10" t="s">
        <v>12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</row>
    <row r="58" spans="2:15" ht="24">
      <c r="B58" s="5">
        <v>1</v>
      </c>
      <c r="C58" s="1" t="s">
        <v>16</v>
      </c>
      <c r="D58" s="1">
        <v>6.83</v>
      </c>
      <c r="E58" s="6">
        <v>264050.84019999998</v>
      </c>
      <c r="G58" s="5">
        <v>1</v>
      </c>
      <c r="H58" s="1" t="s">
        <v>16</v>
      </c>
      <c r="I58" s="1">
        <v>25.04</v>
      </c>
      <c r="J58" s="6">
        <v>253757.68280000001</v>
      </c>
    </row>
    <row r="59" spans="2:15" ht="24">
      <c r="B59" s="5">
        <v>2</v>
      </c>
      <c r="C59" s="1" t="s">
        <v>17</v>
      </c>
      <c r="D59" s="1">
        <v>1.06</v>
      </c>
      <c r="E59" s="6">
        <v>41092.876799999998</v>
      </c>
      <c r="G59" s="5">
        <v>2</v>
      </c>
      <c r="H59" s="1" t="s">
        <v>17</v>
      </c>
      <c r="I59" s="1">
        <v>3.91</v>
      </c>
      <c r="J59" s="6">
        <v>39628.172599999998</v>
      </c>
    </row>
    <row r="60" spans="2:15" ht="24">
      <c r="B60" s="5">
        <v>3</v>
      </c>
      <c r="C60" s="1" t="s">
        <v>18</v>
      </c>
      <c r="D60" s="1">
        <v>2.02</v>
      </c>
      <c r="E60" s="6">
        <v>78231.886799999993</v>
      </c>
      <c r="G60" s="5">
        <v>3</v>
      </c>
      <c r="H60" s="1" t="s">
        <v>18</v>
      </c>
      <c r="I60" s="1">
        <v>6.97</v>
      </c>
      <c r="J60" s="6">
        <v>70579.508900000001</v>
      </c>
    </row>
    <row r="61" spans="2:15" ht="24">
      <c r="B61" s="7">
        <v>4</v>
      </c>
      <c r="C61" s="8" t="s">
        <v>19</v>
      </c>
      <c r="D61" s="8">
        <v>0.09</v>
      </c>
      <c r="E61" s="9">
        <v>3484.3525</v>
      </c>
      <c r="G61" s="7">
        <v>4</v>
      </c>
      <c r="H61" s="8" t="s">
        <v>19</v>
      </c>
      <c r="I61" s="8">
        <v>0.08</v>
      </c>
      <c r="J61" s="9">
        <v>809.31539999999995</v>
      </c>
    </row>
    <row r="62" spans="2:15">
      <c r="B62" s="10">
        <v>1.5</v>
      </c>
      <c r="C62" s="10" t="s">
        <v>9</v>
      </c>
      <c r="D62" s="10" t="s">
        <v>10</v>
      </c>
      <c r="G62" s="10">
        <v>1.5</v>
      </c>
      <c r="H62" s="10" t="s">
        <v>9</v>
      </c>
      <c r="I62" s="10" t="s">
        <v>12</v>
      </c>
    </row>
    <row r="63" spans="2:15">
      <c r="B63" s="2"/>
      <c r="C63" s="3" t="s">
        <v>0</v>
      </c>
      <c r="D63" s="3" t="s">
        <v>1</v>
      </c>
      <c r="E63" s="4" t="s">
        <v>2</v>
      </c>
      <c r="G63" s="2"/>
      <c r="H63" s="3" t="s">
        <v>0</v>
      </c>
      <c r="I63" s="3" t="s">
        <v>1</v>
      </c>
      <c r="J63" s="4" t="s">
        <v>2</v>
      </c>
      <c r="L63" s="14" t="s">
        <v>79</v>
      </c>
      <c r="M63" t="s">
        <v>10</v>
      </c>
      <c r="N63" t="s">
        <v>12</v>
      </c>
      <c r="O63" t="s">
        <v>78</v>
      </c>
    </row>
    <row r="64" spans="2:15" ht="24">
      <c r="B64" s="5">
        <v>1</v>
      </c>
      <c r="C64" s="1" t="s">
        <v>16</v>
      </c>
      <c r="D64" s="1">
        <v>69.09</v>
      </c>
      <c r="E64" s="6">
        <v>184448.27900000001</v>
      </c>
      <c r="G64" s="5">
        <v>1</v>
      </c>
      <c r="H64" s="1" t="s">
        <v>16</v>
      </c>
      <c r="I64" s="1">
        <v>54.05</v>
      </c>
      <c r="J64" s="6">
        <v>173598.18609999999</v>
      </c>
      <c r="L64" s="1" t="s">
        <v>16</v>
      </c>
      <c r="M64">
        <f>(E70-E64)</f>
        <v>80503.841999999975</v>
      </c>
      <c r="N64">
        <f>(J70-J64)</f>
        <v>80934.632299999997</v>
      </c>
      <c r="O64">
        <f>(N64-M64)/J70</f>
        <v>1.6924744821040429E-3</v>
      </c>
    </row>
    <row r="65" spans="2:15" ht="24">
      <c r="B65" s="5">
        <v>2</v>
      </c>
      <c r="C65" s="1" t="s">
        <v>17</v>
      </c>
      <c r="D65" s="1">
        <v>8.8800000000000008</v>
      </c>
      <c r="E65" s="6">
        <v>23708.775099999999</v>
      </c>
      <c r="G65" s="5">
        <v>2</v>
      </c>
      <c r="H65" s="1" t="s">
        <v>17</v>
      </c>
      <c r="I65" s="1">
        <v>6.94</v>
      </c>
      <c r="J65" s="6">
        <v>22297.6381</v>
      </c>
      <c r="L65" s="1" t="s">
        <v>17</v>
      </c>
      <c r="M65">
        <f t="shared" ref="M65:M67" si="20">(E71-E65)</f>
        <v>17537.207800000004</v>
      </c>
      <c r="N65">
        <f t="shared" ref="N65:N67" si="21">(J71-J65)</f>
        <v>17334.681999999997</v>
      </c>
      <c r="O65">
        <f t="shared" ref="O65:O67" si="22">(N65-M65)/J71</f>
        <v>-5.1101171843837305E-3</v>
      </c>
    </row>
    <row r="66" spans="2:15" ht="24">
      <c r="B66" s="5">
        <v>3</v>
      </c>
      <c r="C66" s="1" t="s">
        <v>18</v>
      </c>
      <c r="D66" s="1">
        <v>17.04</v>
      </c>
      <c r="E66" s="6">
        <v>45486.917099999999</v>
      </c>
      <c r="G66" s="5">
        <v>3</v>
      </c>
      <c r="H66" s="1" t="s">
        <v>18</v>
      </c>
      <c r="I66" s="1">
        <v>12</v>
      </c>
      <c r="J66" s="6">
        <v>38543.400600000001</v>
      </c>
      <c r="L66" s="1" t="s">
        <v>18</v>
      </c>
      <c r="M66">
        <f t="shared" si="20"/>
        <v>33008.623499999994</v>
      </c>
      <c r="N66">
        <f t="shared" si="21"/>
        <v>32186.652800000003</v>
      </c>
      <c r="O66">
        <f t="shared" si="22"/>
        <v>-1.1621236807944933E-2</v>
      </c>
    </row>
    <row r="67" spans="2:15" ht="24">
      <c r="B67" s="7">
        <v>4</v>
      </c>
      <c r="C67" s="8" t="s">
        <v>19</v>
      </c>
      <c r="D67" s="8">
        <v>0.99</v>
      </c>
      <c r="E67" s="9">
        <v>2643.7901999999999</v>
      </c>
      <c r="G67" s="7">
        <v>4</v>
      </c>
      <c r="H67" s="8" t="s">
        <v>19</v>
      </c>
      <c r="I67" s="8">
        <v>-0.01</v>
      </c>
      <c r="J67" s="9">
        <v>-38.790500000000002</v>
      </c>
      <c r="L67" s="8" t="s">
        <v>19</v>
      </c>
      <c r="M67">
        <f t="shared" si="20"/>
        <v>857.41210000000001</v>
      </c>
      <c r="N67">
        <f t="shared" si="21"/>
        <v>832.27419999999995</v>
      </c>
      <c r="O67">
        <f t="shared" si="22"/>
        <v>-3.1680423933094101E-2</v>
      </c>
    </row>
    <row r="68" spans="2:15">
      <c r="B68" s="10">
        <v>1.5</v>
      </c>
      <c r="C68" s="10" t="s">
        <v>11</v>
      </c>
      <c r="D68" s="10" t="s">
        <v>10</v>
      </c>
      <c r="G68" s="10">
        <v>1.5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16</v>
      </c>
      <c r="D70" s="1">
        <v>6.83</v>
      </c>
      <c r="E70" s="6">
        <v>264952.12099999998</v>
      </c>
      <c r="G70" s="5">
        <v>1</v>
      </c>
      <c r="H70" s="1" t="s">
        <v>16</v>
      </c>
      <c r="I70" s="1">
        <v>25.06</v>
      </c>
      <c r="J70" s="6">
        <v>254532.81839999999</v>
      </c>
    </row>
    <row r="71" spans="2:15" ht="24">
      <c r="B71" s="5">
        <v>2</v>
      </c>
      <c r="C71" s="1" t="s">
        <v>17</v>
      </c>
      <c r="D71" s="1">
        <v>1.06</v>
      </c>
      <c r="E71" s="6">
        <v>41245.982900000003</v>
      </c>
      <c r="G71" s="5">
        <v>2</v>
      </c>
      <c r="H71" s="1" t="s">
        <v>17</v>
      </c>
      <c r="I71" s="1">
        <v>3.9</v>
      </c>
      <c r="J71" s="6">
        <v>39632.320099999997</v>
      </c>
    </row>
    <row r="72" spans="2:15" ht="24">
      <c r="B72" s="5">
        <v>3</v>
      </c>
      <c r="C72" s="1" t="s">
        <v>18</v>
      </c>
      <c r="D72" s="1">
        <v>2.02</v>
      </c>
      <c r="E72" s="6">
        <v>78495.540599999993</v>
      </c>
      <c r="G72" s="5">
        <v>3</v>
      </c>
      <c r="H72" s="1" t="s">
        <v>18</v>
      </c>
      <c r="I72" s="1">
        <v>6.96</v>
      </c>
      <c r="J72" s="6">
        <v>70730.053400000004</v>
      </c>
    </row>
    <row r="73" spans="2:15" ht="24">
      <c r="B73" s="7">
        <v>4</v>
      </c>
      <c r="C73" s="8" t="s">
        <v>19</v>
      </c>
      <c r="D73" s="8">
        <v>0.09</v>
      </c>
      <c r="E73" s="9">
        <v>3501.2022999999999</v>
      </c>
      <c r="G73" s="7">
        <v>4</v>
      </c>
      <c r="H73" s="8" t="s">
        <v>19</v>
      </c>
      <c r="I73" s="8">
        <v>0.08</v>
      </c>
      <c r="J73" s="9">
        <v>793.4837</v>
      </c>
    </row>
    <row r="74" spans="2:15">
      <c r="B74" s="10">
        <v>1.75</v>
      </c>
      <c r="C74" s="10" t="s">
        <v>9</v>
      </c>
      <c r="D74" s="10" t="s">
        <v>10</v>
      </c>
      <c r="G74" s="10">
        <v>1.75</v>
      </c>
      <c r="H74" s="10" t="s">
        <v>9</v>
      </c>
      <c r="I74" s="10" t="s">
        <v>12</v>
      </c>
    </row>
    <row r="75" spans="2:15">
      <c r="B75" s="2"/>
      <c r="C75" s="3" t="s">
        <v>0</v>
      </c>
      <c r="D75" s="3" t="s">
        <v>1</v>
      </c>
      <c r="E75" s="4" t="s">
        <v>2</v>
      </c>
      <c r="G75" s="2"/>
      <c r="H75" s="3" t="s">
        <v>0</v>
      </c>
      <c r="I75" s="3" t="s">
        <v>1</v>
      </c>
      <c r="J75" s="4" t="s">
        <v>2</v>
      </c>
      <c r="L75" s="14" t="s">
        <v>79</v>
      </c>
      <c r="M75" t="s">
        <v>10</v>
      </c>
      <c r="N75" t="s">
        <v>12</v>
      </c>
      <c r="O75" t="s">
        <v>78</v>
      </c>
    </row>
    <row r="76" spans="2:15" ht="24">
      <c r="B76" s="5">
        <v>1</v>
      </c>
      <c r="C76" s="1" t="s">
        <v>16</v>
      </c>
      <c r="D76" s="1">
        <v>68.16</v>
      </c>
      <c r="E76" s="6">
        <v>178425.14929999999</v>
      </c>
      <c r="G76" s="5">
        <v>1</v>
      </c>
      <c r="H76" s="1" t="s">
        <v>16</v>
      </c>
      <c r="I76" s="1">
        <v>31.02</v>
      </c>
      <c r="J76" s="6">
        <v>167916.10140000001</v>
      </c>
      <c r="L76" s="1" t="s">
        <v>16</v>
      </c>
      <c r="M76">
        <f>(E82-E76)</f>
        <v>87484.615500000014</v>
      </c>
      <c r="N76">
        <f>(J82-J76)</f>
        <v>87947.540899999993</v>
      </c>
      <c r="O76">
        <f>(N76-M76)/J82</f>
        <v>1.8092660443612323E-3</v>
      </c>
    </row>
    <row r="77" spans="2:15" ht="24">
      <c r="B77" s="5">
        <v>2</v>
      </c>
      <c r="C77" s="1" t="s">
        <v>17</v>
      </c>
      <c r="D77" s="1">
        <v>8.82</v>
      </c>
      <c r="E77" s="6">
        <v>23078.540400000002</v>
      </c>
      <c r="G77" s="5">
        <v>2</v>
      </c>
      <c r="H77" s="1" t="s">
        <v>17</v>
      </c>
      <c r="I77" s="1">
        <v>4.01</v>
      </c>
      <c r="J77" s="6">
        <v>21692.3063</v>
      </c>
      <c r="L77" s="1" t="s">
        <v>17</v>
      </c>
      <c r="M77">
        <f t="shared" ref="M77:M79" si="23">(E83-E77)</f>
        <v>18160.590899999999</v>
      </c>
      <c r="N77">
        <f t="shared" ref="N77:N79" si="24">(J83-J77)</f>
        <v>18186.77</v>
      </c>
      <c r="O77">
        <f t="shared" ref="O77:O79" si="25">(N77-M77)/J83</f>
        <v>6.5646204548627416E-4</v>
      </c>
    </row>
    <row r="78" spans="2:15" ht="24">
      <c r="B78" s="5">
        <v>3</v>
      </c>
      <c r="C78" s="1" t="s">
        <v>18</v>
      </c>
      <c r="D78" s="1">
        <v>17.02</v>
      </c>
      <c r="E78" s="6">
        <v>44553.251199999999</v>
      </c>
      <c r="G78" s="5">
        <v>3</v>
      </c>
      <c r="H78" s="1" t="s">
        <v>18</v>
      </c>
      <c r="I78" s="1">
        <v>6.96</v>
      </c>
      <c r="J78" s="6">
        <v>37678.827499999999</v>
      </c>
      <c r="L78" s="1" t="s">
        <v>18</v>
      </c>
      <c r="M78">
        <f t="shared" si="23"/>
        <v>34116.657800000001</v>
      </c>
      <c r="N78">
        <f t="shared" si="24"/>
        <v>33418.631999999998</v>
      </c>
      <c r="O78">
        <f t="shared" si="25"/>
        <v>-9.8178726062638447E-3</v>
      </c>
    </row>
    <row r="79" spans="2:15" ht="24">
      <c r="B79" s="7">
        <v>4</v>
      </c>
      <c r="C79" s="8" t="s">
        <v>19</v>
      </c>
      <c r="D79" s="8">
        <v>1</v>
      </c>
      <c r="E79" s="9">
        <v>2627.6073999999999</v>
      </c>
      <c r="G79" s="7">
        <v>4</v>
      </c>
      <c r="H79" s="8" t="s">
        <v>19</v>
      </c>
      <c r="I79" s="8">
        <v>-0.01</v>
      </c>
      <c r="J79" s="9">
        <v>-65.884900000000002</v>
      </c>
      <c r="L79" s="8" t="s">
        <v>19</v>
      </c>
      <c r="M79">
        <f t="shared" si="23"/>
        <v>868.53830000000016</v>
      </c>
      <c r="N79">
        <f t="shared" si="24"/>
        <v>870.34460000000001</v>
      </c>
      <c r="O79">
        <f t="shared" si="25"/>
        <v>2.2453579713189501E-3</v>
      </c>
    </row>
    <row r="80" spans="2:15">
      <c r="B80" s="10">
        <v>1.75</v>
      </c>
      <c r="C80" s="10" t="s">
        <v>11</v>
      </c>
      <c r="D80" s="10" t="s">
        <v>10</v>
      </c>
      <c r="G80" s="10">
        <v>1.75</v>
      </c>
      <c r="H80" s="10" t="s">
        <v>11</v>
      </c>
      <c r="I80" s="10" t="s">
        <v>12</v>
      </c>
    </row>
    <row r="81" spans="2:10">
      <c r="B81" s="2"/>
      <c r="C81" s="3" t="s">
        <v>0</v>
      </c>
      <c r="D81" s="3" t="s">
        <v>1</v>
      </c>
      <c r="E81" s="4" t="s">
        <v>2</v>
      </c>
      <c r="G81" s="2"/>
      <c r="H81" s="3" t="s">
        <v>0</v>
      </c>
      <c r="I81" s="3" t="s">
        <v>1</v>
      </c>
      <c r="J81" s="4" t="s">
        <v>2</v>
      </c>
    </row>
    <row r="82" spans="2:10" ht="24">
      <c r="B82" s="5">
        <v>1</v>
      </c>
      <c r="C82" s="1" t="s">
        <v>16</v>
      </c>
      <c r="D82" s="1">
        <v>6.83</v>
      </c>
      <c r="E82" s="6">
        <v>265909.7648</v>
      </c>
      <c r="G82" s="5">
        <v>1</v>
      </c>
      <c r="H82" s="1" t="s">
        <v>16</v>
      </c>
      <c r="I82" s="1">
        <v>25.05</v>
      </c>
      <c r="J82" s="6">
        <v>255863.64230000001</v>
      </c>
    </row>
    <row r="83" spans="2:10" ht="24">
      <c r="B83" s="5">
        <v>2</v>
      </c>
      <c r="C83" s="1" t="s">
        <v>17</v>
      </c>
      <c r="D83" s="1">
        <v>1.06</v>
      </c>
      <c r="E83" s="6">
        <v>41239.131300000001</v>
      </c>
      <c r="G83" s="5">
        <v>2</v>
      </c>
      <c r="H83" s="1" t="s">
        <v>17</v>
      </c>
      <c r="I83" s="1">
        <v>3.9</v>
      </c>
      <c r="J83" s="6">
        <v>39879.076300000001</v>
      </c>
    </row>
    <row r="84" spans="2:10" ht="24">
      <c r="B84" s="5">
        <v>3</v>
      </c>
      <c r="C84" s="1" t="s">
        <v>18</v>
      </c>
      <c r="D84" s="1">
        <v>2.02</v>
      </c>
      <c r="E84" s="6">
        <v>78669.909</v>
      </c>
      <c r="G84" s="5">
        <v>3</v>
      </c>
      <c r="H84" s="1" t="s">
        <v>18</v>
      </c>
      <c r="I84" s="1">
        <v>6.96</v>
      </c>
      <c r="J84" s="6">
        <v>71097.459499999997</v>
      </c>
    </row>
    <row r="85" spans="2:10" ht="24">
      <c r="B85" s="7">
        <v>4</v>
      </c>
      <c r="C85" s="8" t="s">
        <v>19</v>
      </c>
      <c r="D85" s="8">
        <v>0.09</v>
      </c>
      <c r="E85" s="9">
        <v>3496.1457</v>
      </c>
      <c r="G85" s="7">
        <v>4</v>
      </c>
      <c r="H85" s="8" t="s">
        <v>19</v>
      </c>
      <c r="I85" s="8">
        <v>0.08</v>
      </c>
      <c r="J85" s="9">
        <v>804.4597</v>
      </c>
    </row>
    <row r="86" spans="2:10">
      <c r="B86" s="12"/>
      <c r="C86" s="12"/>
      <c r="D86" s="12"/>
      <c r="E86" s="12"/>
      <c r="G86" s="12"/>
      <c r="H86" s="12"/>
      <c r="I86" s="12"/>
      <c r="J86" s="12"/>
    </row>
    <row r="87" spans="2:10">
      <c r="B87" s="12"/>
      <c r="C87" s="12"/>
      <c r="D87" s="12"/>
      <c r="E87" s="12"/>
      <c r="G87" s="12"/>
      <c r="H87" s="12"/>
      <c r="I87" s="12"/>
      <c r="J87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30E6-7723-46DB-B40D-C5380AAC19DB}">
  <dimension ref="A1:Y151"/>
  <sheetViews>
    <sheetView topLeftCell="A126" workbookViewId="0">
      <selection activeCell="H142" sqref="H142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20</v>
      </c>
    </row>
    <row r="2" spans="1:25">
      <c r="A2" t="s">
        <v>27</v>
      </c>
      <c r="B2" t="s">
        <v>21</v>
      </c>
      <c r="C2" t="s">
        <v>24</v>
      </c>
    </row>
    <row r="3" spans="1:25">
      <c r="A3" s="13" t="s">
        <v>41</v>
      </c>
      <c r="B3" s="13" t="s">
        <v>37</v>
      </c>
      <c r="C3" s="13" t="s">
        <v>42</v>
      </c>
    </row>
    <row r="4" spans="1:25">
      <c r="A4" s="13" t="s">
        <v>38</v>
      </c>
      <c r="B4" s="13">
        <v>3.75</v>
      </c>
      <c r="C4" s="13"/>
    </row>
    <row r="5" spans="1:25">
      <c r="A5" s="13" t="s">
        <v>43</v>
      </c>
      <c r="B5" s="13" t="s">
        <v>39</v>
      </c>
      <c r="C5" s="13"/>
    </row>
    <row r="6" spans="1:25">
      <c r="A6" s="13" t="s">
        <v>26</v>
      </c>
      <c r="B6" s="13" t="s">
        <v>40</v>
      </c>
      <c r="C6" s="13" t="s">
        <v>23</v>
      </c>
    </row>
    <row r="7" spans="1:25">
      <c r="A7" s="13" t="s">
        <v>44</v>
      </c>
      <c r="B7" s="13">
        <v>3.4</v>
      </c>
      <c r="C7" s="13" t="s">
        <v>22</v>
      </c>
    </row>
    <row r="8" spans="1:25">
      <c r="A8" s="13" t="s">
        <v>45</v>
      </c>
      <c r="B8" s="13" t="s">
        <v>46</v>
      </c>
      <c r="C8" s="13" t="s">
        <v>22</v>
      </c>
    </row>
    <row r="9" spans="1:25">
      <c r="A9" s="13" t="s">
        <v>48</v>
      </c>
      <c r="B9" s="13" t="s">
        <v>47</v>
      </c>
      <c r="C9" s="13" t="s">
        <v>25</v>
      </c>
    </row>
    <row r="10" spans="1:25">
      <c r="A10" t="s">
        <v>36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79</v>
      </c>
      <c r="M13" t="s">
        <v>10</v>
      </c>
      <c r="N13" t="s">
        <v>12</v>
      </c>
      <c r="O13" t="s">
        <v>78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49</v>
      </c>
      <c r="D14" s="1">
        <v>1.1000000000000001</v>
      </c>
      <c r="E14" s="6">
        <v>11866.1384</v>
      </c>
      <c r="F14" s="12"/>
      <c r="G14" s="5">
        <v>1</v>
      </c>
      <c r="H14" s="1" t="s">
        <v>49</v>
      </c>
      <c r="I14" s="1">
        <v>1.1399999999999999</v>
      </c>
      <c r="J14" s="6">
        <v>11810.768599999999</v>
      </c>
      <c r="L14" s="1" t="s">
        <v>49</v>
      </c>
      <c r="M14">
        <f>(E24-E14)</f>
        <v>573.06910000000062</v>
      </c>
      <c r="N14">
        <f>(J24-J14)</f>
        <v>628.76699999999983</v>
      </c>
      <c r="O14">
        <f>(N14-M14)/J24</f>
        <v>4.4774903011651985E-3</v>
      </c>
      <c r="R14" s="1" t="s">
        <v>49</v>
      </c>
      <c r="S14">
        <f t="shared" ref="S14:S21" si="0">O14</f>
        <v>4.4774903011651985E-3</v>
      </c>
      <c r="T14">
        <f t="shared" ref="T14:T21" si="1">O34</f>
        <v>3.0556907514951437E-3</v>
      </c>
      <c r="U14">
        <f>O54</f>
        <v>3.9328964974686357E-3</v>
      </c>
      <c r="V14">
        <f>O74</f>
        <v>1.4146002974099914E-3</v>
      </c>
      <c r="W14">
        <f>O94</f>
        <v>4.6697909645590334E-3</v>
      </c>
      <c r="X14">
        <f>O114</f>
        <v>3.7025258783042261E-3</v>
      </c>
      <c r="Y14">
        <f>O134</f>
        <v>2.99729872213089E-3</v>
      </c>
    </row>
    <row r="15" spans="1:25" ht="24">
      <c r="B15" s="5">
        <v>2</v>
      </c>
      <c r="C15" s="1" t="s">
        <v>50</v>
      </c>
      <c r="D15" s="1">
        <v>0.8</v>
      </c>
      <c r="E15" s="6">
        <v>8619.7520999999997</v>
      </c>
      <c r="F15" s="12"/>
      <c r="G15" s="5">
        <v>2</v>
      </c>
      <c r="H15" s="1" t="s">
        <v>50</v>
      </c>
      <c r="I15" s="1">
        <v>0.82</v>
      </c>
      <c r="J15" s="6">
        <v>8549.2621999999992</v>
      </c>
      <c r="L15" s="1" t="s">
        <v>50</v>
      </c>
      <c r="M15">
        <f t="shared" ref="M15:M21" si="2">(E25-E15)</f>
        <v>260.22969999999987</v>
      </c>
      <c r="N15">
        <f t="shared" ref="N15:N21" si="3">(J25-J15)</f>
        <v>342.47030000000086</v>
      </c>
      <c r="O15">
        <f t="shared" ref="O15:O21" si="4">(N15-M15)/J25</f>
        <v>9.249108652335301E-3</v>
      </c>
      <c r="R15" s="1" t="s">
        <v>50</v>
      </c>
      <c r="S15">
        <f t="shared" si="0"/>
        <v>9.249108652335301E-3</v>
      </c>
      <c r="T15">
        <f t="shared" si="1"/>
        <v>2.2212476112355821E-3</v>
      </c>
      <c r="U15">
        <f t="shared" ref="U15:U21" si="5">O55</f>
        <v>4.5828523150925286E-3</v>
      </c>
      <c r="V15">
        <f t="shared" ref="V15:V21" si="6">O75</f>
        <v>-1.9149357370955762E-3</v>
      </c>
      <c r="W15">
        <f t="shared" ref="W15:W21" si="7">O95</f>
        <v>5.529875082698775E-3</v>
      </c>
      <c r="X15">
        <f t="shared" ref="X15:X21" si="8">O115</f>
        <v>5.4255466592397095E-3</v>
      </c>
      <c r="Y15">
        <f t="shared" ref="Y15:Y21" si="9">O135</f>
        <v>4.0588762176058399E-3</v>
      </c>
    </row>
    <row r="16" spans="1:25" ht="24">
      <c r="B16" s="5">
        <v>3</v>
      </c>
      <c r="C16" s="1" t="s">
        <v>51</v>
      </c>
      <c r="D16" s="1">
        <v>1.69</v>
      </c>
      <c r="E16" s="6">
        <v>18211.185799999999</v>
      </c>
      <c r="F16" s="12"/>
      <c r="G16" s="5">
        <v>3</v>
      </c>
      <c r="H16" s="1" t="s">
        <v>51</v>
      </c>
      <c r="I16" s="1">
        <v>1.75</v>
      </c>
      <c r="J16" s="6">
        <v>18148.1672</v>
      </c>
      <c r="L16" s="1" t="s">
        <v>51</v>
      </c>
      <c r="M16">
        <f t="shared" si="2"/>
        <v>771.19470000000001</v>
      </c>
      <c r="N16">
        <f t="shared" si="3"/>
        <v>882.67039999999906</v>
      </c>
      <c r="O16">
        <f t="shared" si="4"/>
        <v>5.8576349787147078E-3</v>
      </c>
      <c r="R16" s="1" t="s">
        <v>51</v>
      </c>
      <c r="S16">
        <f t="shared" si="0"/>
        <v>5.8576349787147078E-3</v>
      </c>
      <c r="T16">
        <f t="shared" si="1"/>
        <v>2.6677974565074225E-3</v>
      </c>
      <c r="U16">
        <f t="shared" si="5"/>
        <v>4.2517853169456721E-3</v>
      </c>
      <c r="V16">
        <f t="shared" si="6"/>
        <v>-7.9554136920413339E-4</v>
      </c>
      <c r="W16">
        <f t="shared" si="7"/>
        <v>4.2631220517445334E-3</v>
      </c>
      <c r="X16">
        <f t="shared" si="8"/>
        <v>4.8761087302562527E-3</v>
      </c>
      <c r="Y16">
        <f t="shared" si="9"/>
        <v>7.9948752225721641E-4</v>
      </c>
    </row>
    <row r="17" spans="2:25" ht="24">
      <c r="B17" s="5">
        <v>4</v>
      </c>
      <c r="C17" s="1" t="s">
        <v>52</v>
      </c>
      <c r="D17" s="1">
        <v>7.37</v>
      </c>
      <c r="E17" s="6">
        <v>79202.529299999995</v>
      </c>
      <c r="F17" s="12"/>
      <c r="G17" s="5">
        <v>4</v>
      </c>
      <c r="H17" s="1" t="s">
        <v>52</v>
      </c>
      <c r="I17" s="1">
        <v>7.76</v>
      </c>
      <c r="J17" s="6">
        <v>80472.805699999997</v>
      </c>
      <c r="L17" s="1" t="s">
        <v>52</v>
      </c>
      <c r="M17">
        <f t="shared" si="2"/>
        <v>3636.7015000000101</v>
      </c>
      <c r="N17">
        <f t="shared" si="3"/>
        <v>3819.0764999999956</v>
      </c>
      <c r="O17">
        <f t="shared" si="4"/>
        <v>2.1636128561854022E-3</v>
      </c>
      <c r="R17" s="1" t="s">
        <v>52</v>
      </c>
      <c r="S17">
        <f t="shared" si="0"/>
        <v>2.1636128561854022E-3</v>
      </c>
      <c r="T17">
        <f t="shared" si="1"/>
        <v>3.1435923203902657E-3</v>
      </c>
      <c r="U17">
        <f t="shared" si="5"/>
        <v>5.7009748112310616E-3</v>
      </c>
      <c r="V17">
        <f t="shared" si="6"/>
        <v>5.047398782337102E-3</v>
      </c>
      <c r="W17">
        <f t="shared" si="7"/>
        <v>6.1471882773037811E-3</v>
      </c>
      <c r="X17">
        <f t="shared" si="8"/>
        <v>5.8442931108228539E-3</v>
      </c>
      <c r="Y17">
        <f t="shared" si="9"/>
        <v>6.7240500613076773E-3</v>
      </c>
    </row>
    <row r="18" spans="2:25" ht="24">
      <c r="B18" s="5">
        <v>5</v>
      </c>
      <c r="C18" s="1" t="s">
        <v>53</v>
      </c>
      <c r="D18" s="1">
        <v>1.04</v>
      </c>
      <c r="E18" s="6">
        <v>11201.926799999999</v>
      </c>
      <c r="F18" s="12"/>
      <c r="G18" s="5">
        <v>5</v>
      </c>
      <c r="H18" s="1" t="s">
        <v>53</v>
      </c>
      <c r="I18" s="1">
        <v>1.1000000000000001</v>
      </c>
      <c r="J18" s="6">
        <v>11394.8164</v>
      </c>
      <c r="L18" s="1" t="s">
        <v>53</v>
      </c>
      <c r="M18">
        <f t="shared" si="2"/>
        <v>562.00300000000061</v>
      </c>
      <c r="N18">
        <f t="shared" si="3"/>
        <v>581.26660000000084</v>
      </c>
      <c r="O18">
        <f t="shared" si="4"/>
        <v>1.6085058862735189E-3</v>
      </c>
      <c r="R18" s="1" t="s">
        <v>53</v>
      </c>
      <c r="S18">
        <f t="shared" si="0"/>
        <v>1.6085058862735189E-3</v>
      </c>
      <c r="T18">
        <f t="shared" si="1"/>
        <v>2.7361767932018635E-3</v>
      </c>
      <c r="U18">
        <f t="shared" si="5"/>
        <v>6.3751354486107871E-3</v>
      </c>
      <c r="V18">
        <f t="shared" si="6"/>
        <v>6.3777108668304121E-3</v>
      </c>
      <c r="W18">
        <f t="shared" si="7"/>
        <v>6.4943569951307128E-3</v>
      </c>
      <c r="X18">
        <f t="shared" si="8"/>
        <v>5.0526223297801308E-3</v>
      </c>
      <c r="Y18">
        <f t="shared" si="9"/>
        <v>4.9518204165959392E-3</v>
      </c>
    </row>
    <row r="19" spans="2:25" ht="24">
      <c r="B19" s="5">
        <v>6</v>
      </c>
      <c r="C19" s="1" t="s">
        <v>54</v>
      </c>
      <c r="D19" s="1">
        <v>5.01</v>
      </c>
      <c r="E19" s="6">
        <v>53851.956100000003</v>
      </c>
      <c r="F19" s="12"/>
      <c r="G19" s="5">
        <v>6</v>
      </c>
      <c r="H19" s="1" t="s">
        <v>54</v>
      </c>
      <c r="I19" s="1">
        <v>5.27</v>
      </c>
      <c r="J19" s="6">
        <v>54712.676200000002</v>
      </c>
      <c r="L19" s="1" t="s">
        <v>54</v>
      </c>
      <c r="M19">
        <f t="shared" si="2"/>
        <v>2668.8485999999975</v>
      </c>
      <c r="N19">
        <f t="shared" si="3"/>
        <v>2703.4052000000011</v>
      </c>
      <c r="O19">
        <f t="shared" si="4"/>
        <v>6.0186273875533977E-4</v>
      </c>
      <c r="R19" s="1" t="s">
        <v>54</v>
      </c>
      <c r="S19">
        <f t="shared" si="0"/>
        <v>6.0186273875533977E-4</v>
      </c>
      <c r="T19">
        <f t="shared" si="1"/>
        <v>3.5563101335769169E-3</v>
      </c>
      <c r="U19">
        <f t="shared" si="5"/>
        <v>6.2517809621108391E-3</v>
      </c>
      <c r="V19">
        <f t="shared" si="6"/>
        <v>7.1603131649991322E-3</v>
      </c>
      <c r="W19">
        <f t="shared" si="7"/>
        <v>6.6551490985480473E-3</v>
      </c>
      <c r="X19">
        <f t="shared" si="8"/>
        <v>6.5720711590923717E-3</v>
      </c>
      <c r="Y19">
        <f t="shared" si="9"/>
        <v>8.2848045496096978E-3</v>
      </c>
    </row>
    <row r="20" spans="2:25" ht="24">
      <c r="B20" s="5">
        <v>7</v>
      </c>
      <c r="C20" s="1" t="s">
        <v>55</v>
      </c>
      <c r="D20" s="1">
        <v>1.21</v>
      </c>
      <c r="E20" s="6">
        <v>13030.1196</v>
      </c>
      <c r="F20" s="12"/>
      <c r="G20" s="5">
        <v>7</v>
      </c>
      <c r="H20" s="1" t="s">
        <v>55</v>
      </c>
      <c r="I20" s="1">
        <v>1.29</v>
      </c>
      <c r="J20" s="6">
        <v>13429.5244</v>
      </c>
      <c r="L20" s="1" t="s">
        <v>55</v>
      </c>
      <c r="M20">
        <f t="shared" si="2"/>
        <v>957.14110000000073</v>
      </c>
      <c r="N20">
        <f t="shared" si="3"/>
        <v>939.74909999999909</v>
      </c>
      <c r="O20">
        <f t="shared" si="4"/>
        <v>-1.2103604263640499E-3</v>
      </c>
      <c r="R20" s="1" t="s">
        <v>55</v>
      </c>
      <c r="S20">
        <f t="shared" si="0"/>
        <v>-1.2103604263640499E-3</v>
      </c>
      <c r="T20">
        <f t="shared" si="1"/>
        <v>6.2601752101514767E-3</v>
      </c>
      <c r="U20">
        <f t="shared" si="5"/>
        <v>1.0025005686478204E-2</v>
      </c>
      <c r="V20">
        <f t="shared" si="6"/>
        <v>1.23074762760895E-2</v>
      </c>
      <c r="W20">
        <f t="shared" si="7"/>
        <v>1.0244446936996979E-2</v>
      </c>
      <c r="X20">
        <f t="shared" si="8"/>
        <v>8.9354094784990235E-3</v>
      </c>
      <c r="Y20">
        <f t="shared" si="9"/>
        <v>1.3341915953922458E-2</v>
      </c>
    </row>
    <row r="21" spans="2:25" ht="24">
      <c r="B21" s="7">
        <v>8</v>
      </c>
      <c r="C21" s="8" t="s">
        <v>56</v>
      </c>
      <c r="D21" s="8">
        <v>1.77</v>
      </c>
      <c r="E21" s="9">
        <v>19044.213</v>
      </c>
      <c r="F21" s="12"/>
      <c r="G21" s="7">
        <v>8</v>
      </c>
      <c r="H21" s="8" t="s">
        <v>56</v>
      </c>
      <c r="I21" s="8">
        <v>1.86</v>
      </c>
      <c r="J21" s="9">
        <v>19342.935000000001</v>
      </c>
      <c r="L21" s="8" t="s">
        <v>56</v>
      </c>
      <c r="M21">
        <f t="shared" si="2"/>
        <v>563.14089999999851</v>
      </c>
      <c r="N21">
        <f t="shared" si="3"/>
        <v>565.642399999997</v>
      </c>
      <c r="O21">
        <f t="shared" si="4"/>
        <v>1.2564935955687557E-4</v>
      </c>
      <c r="R21" s="8" t="s">
        <v>56</v>
      </c>
      <c r="S21">
        <f t="shared" si="0"/>
        <v>1.2564935955687557E-4</v>
      </c>
      <c r="T21">
        <f t="shared" si="1"/>
        <v>1.6193056538948926E-3</v>
      </c>
      <c r="U21">
        <f t="shared" si="5"/>
        <v>4.5291851145893647E-3</v>
      </c>
      <c r="V21">
        <f t="shared" si="6"/>
        <v>2.9088606208166994E-3</v>
      </c>
      <c r="W21">
        <f t="shared" si="7"/>
        <v>4.3052091933720293E-3</v>
      </c>
      <c r="X21">
        <f t="shared" si="8"/>
        <v>3.487063764499827E-3</v>
      </c>
      <c r="Y21">
        <f t="shared" si="9"/>
        <v>5.8283923541418026E-3</v>
      </c>
    </row>
    <row r="22" spans="2:25">
      <c r="B22">
        <v>0.25</v>
      </c>
      <c r="C22" s="10" t="s">
        <v>11</v>
      </c>
      <c r="D22" s="10" t="s">
        <v>10</v>
      </c>
      <c r="E22" s="10"/>
      <c r="F22" s="10"/>
      <c r="G22">
        <v>0.25</v>
      </c>
      <c r="H22" s="10" t="s">
        <v>11</v>
      </c>
      <c r="I22" s="10" t="s">
        <v>12</v>
      </c>
      <c r="J22" s="10"/>
    </row>
    <row r="23" spans="2:25">
      <c r="B23" s="2"/>
      <c r="C23" s="3" t="s">
        <v>0</v>
      </c>
      <c r="D23" s="3" t="s">
        <v>1</v>
      </c>
      <c r="E23" s="4" t="s">
        <v>2</v>
      </c>
      <c r="G23" s="2"/>
      <c r="H23" s="3" t="s">
        <v>0</v>
      </c>
      <c r="I23" s="3" t="s">
        <v>1</v>
      </c>
      <c r="J23" s="4" t="s">
        <v>2</v>
      </c>
    </row>
    <row r="24" spans="2:25" ht="24">
      <c r="B24" s="5">
        <v>1</v>
      </c>
      <c r="C24" s="1" t="s">
        <v>49</v>
      </c>
      <c r="D24" s="1">
        <v>1.1100000000000001</v>
      </c>
      <c r="E24" s="6">
        <v>12439.2075</v>
      </c>
      <c r="G24" s="5">
        <v>1</v>
      </c>
      <c r="H24" s="1" t="s">
        <v>49</v>
      </c>
      <c r="I24" s="1">
        <v>1.0900000000000001</v>
      </c>
      <c r="J24" s="6">
        <v>12439.535599999999</v>
      </c>
    </row>
    <row r="25" spans="2:25" ht="24">
      <c r="B25" s="5">
        <v>2</v>
      </c>
      <c r="C25" s="1" t="s">
        <v>50</v>
      </c>
      <c r="D25" s="1">
        <v>0.79</v>
      </c>
      <c r="E25" s="6">
        <v>8879.9817999999996</v>
      </c>
      <c r="G25" s="5">
        <v>2</v>
      </c>
      <c r="H25" s="1" t="s">
        <v>50</v>
      </c>
      <c r="I25" s="1">
        <v>0.78</v>
      </c>
      <c r="J25" s="6">
        <v>8891.7325000000001</v>
      </c>
    </row>
    <row r="26" spans="2:25" ht="24">
      <c r="B26" s="5">
        <v>3</v>
      </c>
      <c r="C26" s="1" t="s">
        <v>51</v>
      </c>
      <c r="D26" s="1">
        <v>1.69</v>
      </c>
      <c r="E26" s="6">
        <v>18982.380499999999</v>
      </c>
      <c r="G26" s="5">
        <v>3</v>
      </c>
      <c r="H26" s="1" t="s">
        <v>51</v>
      </c>
      <c r="I26" s="1">
        <v>1.67</v>
      </c>
      <c r="J26" s="6">
        <v>19030.837599999999</v>
      </c>
    </row>
    <row r="27" spans="2:25" ht="24">
      <c r="B27" s="5">
        <v>4</v>
      </c>
      <c r="C27" s="1" t="s">
        <v>52</v>
      </c>
      <c r="D27" s="1">
        <v>7.36</v>
      </c>
      <c r="E27" s="6">
        <v>82839.230800000005</v>
      </c>
      <c r="G27" s="5">
        <v>4</v>
      </c>
      <c r="H27" s="1" t="s">
        <v>52</v>
      </c>
      <c r="I27" s="1">
        <v>7.38</v>
      </c>
      <c r="J27" s="6">
        <v>84291.882199999993</v>
      </c>
    </row>
    <row r="28" spans="2:25" ht="24">
      <c r="B28" s="5">
        <v>5</v>
      </c>
      <c r="C28" s="1" t="s">
        <v>53</v>
      </c>
      <c r="D28" s="1">
        <v>1.05</v>
      </c>
      <c r="E28" s="6">
        <v>11763.9298</v>
      </c>
      <c r="G28" s="5">
        <v>5</v>
      </c>
      <c r="H28" s="1" t="s">
        <v>53</v>
      </c>
      <c r="I28" s="1">
        <v>1.05</v>
      </c>
      <c r="J28" s="6">
        <v>11976.083000000001</v>
      </c>
    </row>
    <row r="29" spans="2:25" ht="24">
      <c r="B29" s="5">
        <v>6</v>
      </c>
      <c r="C29" s="1" t="s">
        <v>54</v>
      </c>
      <c r="D29" s="1">
        <v>5.0199999999999996</v>
      </c>
      <c r="E29" s="6">
        <v>56520.804700000001</v>
      </c>
      <c r="G29" s="5">
        <v>6</v>
      </c>
      <c r="H29" s="1" t="s">
        <v>54</v>
      </c>
      <c r="I29" s="1">
        <v>5.03</v>
      </c>
      <c r="J29" s="6">
        <v>57416.081400000003</v>
      </c>
    </row>
    <row r="30" spans="2:25" ht="24">
      <c r="B30" s="5">
        <v>7</v>
      </c>
      <c r="C30" s="1" t="s">
        <v>55</v>
      </c>
      <c r="D30" s="1">
        <v>1.24</v>
      </c>
      <c r="E30" s="6">
        <v>13987.260700000001</v>
      </c>
      <c r="G30" s="5">
        <v>7</v>
      </c>
      <c r="H30" s="1" t="s">
        <v>55</v>
      </c>
      <c r="I30" s="1">
        <v>1.26</v>
      </c>
      <c r="J30" s="6">
        <v>14369.273499999999</v>
      </c>
    </row>
    <row r="31" spans="2:25" ht="24">
      <c r="B31" s="7">
        <v>8</v>
      </c>
      <c r="C31" s="8" t="s">
        <v>56</v>
      </c>
      <c r="D31" s="8">
        <v>1.74</v>
      </c>
      <c r="E31" s="9">
        <v>19607.353899999998</v>
      </c>
      <c r="G31" s="7">
        <v>8</v>
      </c>
      <c r="H31" s="8" t="s">
        <v>56</v>
      </c>
      <c r="I31" s="8">
        <v>1.74</v>
      </c>
      <c r="J31" s="9">
        <v>19908.577399999998</v>
      </c>
    </row>
    <row r="32" spans="2:25">
      <c r="B32">
        <v>0.5</v>
      </c>
      <c r="C32" s="10" t="s">
        <v>9</v>
      </c>
      <c r="D32" s="10" t="s">
        <v>10</v>
      </c>
      <c r="G32">
        <v>0.5</v>
      </c>
      <c r="H32" s="10" t="s">
        <v>9</v>
      </c>
      <c r="I32" s="10" t="s">
        <v>12</v>
      </c>
    </row>
    <row r="33" spans="2:15">
      <c r="B33" s="2"/>
      <c r="C33" s="3" t="s">
        <v>0</v>
      </c>
      <c r="D33" s="3" t="s">
        <v>1</v>
      </c>
      <c r="E33" s="4" t="s">
        <v>2</v>
      </c>
      <c r="G33" s="2"/>
      <c r="H33" s="3" t="s">
        <v>0</v>
      </c>
      <c r="I33" s="3" t="s">
        <v>1</v>
      </c>
      <c r="J33" s="4" t="s">
        <v>2</v>
      </c>
      <c r="L33" s="14" t="s">
        <v>79</v>
      </c>
      <c r="M33" t="s">
        <v>10</v>
      </c>
      <c r="N33" t="s">
        <v>12</v>
      </c>
      <c r="O33" t="s">
        <v>78</v>
      </c>
    </row>
    <row r="34" spans="2:15" ht="24">
      <c r="B34" s="5">
        <v>1</v>
      </c>
      <c r="C34" s="1" t="s">
        <v>49</v>
      </c>
      <c r="D34" s="1">
        <v>1.1499999999999999</v>
      </c>
      <c r="E34" s="6">
        <v>11624.7431</v>
      </c>
      <c r="G34" s="5">
        <v>1</v>
      </c>
      <c r="H34" s="1" t="s">
        <v>49</v>
      </c>
      <c r="I34" s="1">
        <v>1.1299999999999999</v>
      </c>
      <c r="J34" s="6">
        <v>11548.402599999999</v>
      </c>
      <c r="L34" s="1" t="s">
        <v>49</v>
      </c>
      <c r="M34">
        <f>(E44-E34)</f>
        <v>1047.1233000000011</v>
      </c>
      <c r="N34">
        <f>(J44-J34)</f>
        <v>1085.7293000000009</v>
      </c>
      <c r="O34">
        <f>(N34-M34)/J44</f>
        <v>3.0556907514951437E-3</v>
      </c>
    </row>
    <row r="35" spans="2:15" ht="24">
      <c r="B35" s="5">
        <v>2</v>
      </c>
      <c r="C35" s="1" t="s">
        <v>50</v>
      </c>
      <c r="D35" s="1">
        <v>0.84</v>
      </c>
      <c r="E35" s="6">
        <v>8479.9629999999997</v>
      </c>
      <c r="G35" s="5">
        <v>2</v>
      </c>
      <c r="H35" s="1" t="s">
        <v>50</v>
      </c>
      <c r="I35" s="1">
        <v>0.82</v>
      </c>
      <c r="J35" s="6">
        <v>8400.9793000000009</v>
      </c>
      <c r="L35" s="1" t="s">
        <v>50</v>
      </c>
      <c r="M35">
        <f t="shared" ref="M35:M41" si="10">(E45-E35)</f>
        <v>584.09259999999995</v>
      </c>
      <c r="N35">
        <f t="shared" ref="N35:N41" si="11">(J45-J35)</f>
        <v>604.09509999999864</v>
      </c>
      <c r="O35">
        <f t="shared" ref="O35:O41" si="12">(N35-M35)/J45</f>
        <v>2.2212476112355821E-3</v>
      </c>
    </row>
    <row r="36" spans="2:15" ht="24">
      <c r="B36" s="5">
        <v>3</v>
      </c>
      <c r="C36" s="1" t="s">
        <v>51</v>
      </c>
      <c r="D36" s="1">
        <v>1.78</v>
      </c>
      <c r="E36" s="6">
        <v>18059.8174</v>
      </c>
      <c r="G36" s="5">
        <v>3</v>
      </c>
      <c r="H36" s="1" t="s">
        <v>51</v>
      </c>
      <c r="I36" s="1">
        <v>1.76</v>
      </c>
      <c r="J36" s="6">
        <v>17961.613499999999</v>
      </c>
      <c r="L36" s="1" t="s">
        <v>51</v>
      </c>
      <c r="M36">
        <f t="shared" si="10"/>
        <v>1460.9618000000009</v>
      </c>
      <c r="N36">
        <f t="shared" si="11"/>
        <v>1512.9159</v>
      </c>
      <c r="O36">
        <f t="shared" si="12"/>
        <v>2.6677974565074225E-3</v>
      </c>
    </row>
    <row r="37" spans="2:15" ht="24">
      <c r="B37" s="5">
        <v>4</v>
      </c>
      <c r="C37" s="1" t="s">
        <v>52</v>
      </c>
      <c r="D37" s="1">
        <v>7.76</v>
      </c>
      <c r="E37" s="6">
        <v>78544.496400000004</v>
      </c>
      <c r="G37" s="5">
        <v>4</v>
      </c>
      <c r="H37" s="1" t="s">
        <v>52</v>
      </c>
      <c r="I37" s="1">
        <v>7.78</v>
      </c>
      <c r="J37" s="6">
        <v>79567.092099999994</v>
      </c>
      <c r="L37" s="1" t="s">
        <v>52</v>
      </c>
      <c r="M37">
        <f t="shared" si="10"/>
        <v>6515.0112999999983</v>
      </c>
      <c r="N37">
        <f t="shared" si="11"/>
        <v>6786.4717000000092</v>
      </c>
      <c r="O37">
        <f t="shared" si="12"/>
        <v>3.1435923203902657E-3</v>
      </c>
    </row>
    <row r="38" spans="2:15" ht="24">
      <c r="B38" s="5">
        <v>5</v>
      </c>
      <c r="C38" s="1" t="s">
        <v>53</v>
      </c>
      <c r="D38" s="1">
        <v>1.0900000000000001</v>
      </c>
      <c r="E38" s="6">
        <v>11025.3444</v>
      </c>
      <c r="G38" s="5">
        <v>5</v>
      </c>
      <c r="H38" s="1" t="s">
        <v>53</v>
      </c>
      <c r="I38" s="1">
        <v>1.0900000000000001</v>
      </c>
      <c r="J38" s="6">
        <v>11190.442300000001</v>
      </c>
      <c r="L38" s="1" t="s">
        <v>53</v>
      </c>
      <c r="M38">
        <f t="shared" si="10"/>
        <v>971.52679999999964</v>
      </c>
      <c r="N38">
        <f t="shared" si="11"/>
        <v>1004.8953999999994</v>
      </c>
      <c r="O38">
        <f t="shared" si="12"/>
        <v>2.7361767932018635E-3</v>
      </c>
    </row>
    <row r="39" spans="2:15" ht="24">
      <c r="B39" s="5">
        <v>6</v>
      </c>
      <c r="C39" s="1" t="s">
        <v>54</v>
      </c>
      <c r="D39" s="1">
        <v>5.24</v>
      </c>
      <c r="E39" s="6">
        <v>53005.731</v>
      </c>
      <c r="G39" s="5">
        <v>6</v>
      </c>
      <c r="H39" s="1" t="s">
        <v>54</v>
      </c>
      <c r="I39" s="1">
        <v>5.25</v>
      </c>
      <c r="J39" s="6">
        <v>53689.1731</v>
      </c>
      <c r="L39" s="1" t="s">
        <v>54</v>
      </c>
      <c r="M39">
        <f t="shared" si="10"/>
        <v>4539.6719000000012</v>
      </c>
      <c r="N39">
        <f t="shared" si="11"/>
        <v>4747.4907999999996</v>
      </c>
      <c r="O39">
        <f t="shared" si="12"/>
        <v>3.5563101335769169E-3</v>
      </c>
    </row>
    <row r="40" spans="2:15" ht="24">
      <c r="B40" s="5">
        <v>7</v>
      </c>
      <c r="C40" s="1" t="s">
        <v>55</v>
      </c>
      <c r="D40" s="1">
        <v>1.26</v>
      </c>
      <c r="E40" s="6">
        <v>12713.840700000001</v>
      </c>
      <c r="G40" s="5">
        <v>7</v>
      </c>
      <c r="H40" s="1" t="s">
        <v>55</v>
      </c>
      <c r="I40" s="1">
        <v>1.28</v>
      </c>
      <c r="J40" s="6">
        <v>13044.3323</v>
      </c>
      <c r="L40" s="1" t="s">
        <v>55</v>
      </c>
      <c r="M40">
        <f t="shared" si="10"/>
        <v>1551.8049999999985</v>
      </c>
      <c r="N40">
        <f t="shared" si="11"/>
        <v>1643.7549999999992</v>
      </c>
      <c r="O40">
        <f t="shared" si="12"/>
        <v>6.2601752101514767E-3</v>
      </c>
    </row>
    <row r="41" spans="2:15" ht="24">
      <c r="B41" s="7">
        <v>8</v>
      </c>
      <c r="C41" s="8" t="s">
        <v>56</v>
      </c>
      <c r="D41" s="8">
        <v>1.89</v>
      </c>
      <c r="E41" s="9">
        <v>19086.692899999998</v>
      </c>
      <c r="G41" s="7">
        <v>8</v>
      </c>
      <c r="H41" s="8" t="s">
        <v>56</v>
      </c>
      <c r="I41" s="8">
        <v>1.89</v>
      </c>
      <c r="J41" s="9">
        <v>19325.4908</v>
      </c>
      <c r="L41" s="8" t="s">
        <v>56</v>
      </c>
      <c r="M41">
        <f t="shared" si="10"/>
        <v>965.06320000000051</v>
      </c>
      <c r="N41">
        <f t="shared" si="11"/>
        <v>997.97309999999925</v>
      </c>
      <c r="O41">
        <f t="shared" si="12"/>
        <v>1.6193056538948926E-3</v>
      </c>
    </row>
    <row r="42" spans="2:15">
      <c r="B42">
        <v>0.5</v>
      </c>
      <c r="C42" s="10" t="s">
        <v>11</v>
      </c>
      <c r="D42" s="10" t="s">
        <v>10</v>
      </c>
      <c r="G42">
        <v>0.5</v>
      </c>
      <c r="H42" s="10" t="s">
        <v>11</v>
      </c>
      <c r="I42" s="10" t="s">
        <v>12</v>
      </c>
    </row>
    <row r="43" spans="2:15">
      <c r="B43" s="2"/>
      <c r="C43" s="3" t="s">
        <v>0</v>
      </c>
      <c r="D43" s="3" t="s">
        <v>1</v>
      </c>
      <c r="E43" s="4" t="s">
        <v>2</v>
      </c>
      <c r="G43" s="2"/>
      <c r="H43" s="3" t="s">
        <v>0</v>
      </c>
      <c r="I43" s="3" t="s">
        <v>1</v>
      </c>
      <c r="J43" s="4" t="s">
        <v>2</v>
      </c>
    </row>
    <row r="44" spans="2:15" ht="24">
      <c r="B44" s="5">
        <v>1</v>
      </c>
      <c r="C44" s="1" t="s">
        <v>49</v>
      </c>
      <c r="D44" s="1">
        <v>1.1599999999999999</v>
      </c>
      <c r="E44" s="6">
        <v>12671.866400000001</v>
      </c>
      <c r="G44" s="5">
        <v>1</v>
      </c>
      <c r="H44" s="1" t="s">
        <v>49</v>
      </c>
      <c r="I44" s="1">
        <v>1.1399999999999999</v>
      </c>
      <c r="J44" s="6">
        <v>12634.1319</v>
      </c>
    </row>
    <row r="45" spans="2:15" ht="24">
      <c r="B45" s="5">
        <v>2</v>
      </c>
      <c r="C45" s="1" t="s">
        <v>50</v>
      </c>
      <c r="D45" s="1">
        <v>0.83</v>
      </c>
      <c r="E45" s="6">
        <v>9064.0555999999997</v>
      </c>
      <c r="G45" s="5">
        <v>2</v>
      </c>
      <c r="H45" s="1" t="s">
        <v>50</v>
      </c>
      <c r="I45" s="1">
        <v>0.81</v>
      </c>
      <c r="J45" s="6">
        <v>9005.0743999999995</v>
      </c>
    </row>
    <row r="46" spans="2:15" ht="24">
      <c r="B46" s="5">
        <v>3</v>
      </c>
      <c r="C46" s="1" t="s">
        <v>51</v>
      </c>
      <c r="D46" s="1">
        <v>1.78</v>
      </c>
      <c r="E46" s="6">
        <v>19520.779200000001</v>
      </c>
      <c r="G46" s="5">
        <v>3</v>
      </c>
      <c r="H46" s="1" t="s">
        <v>51</v>
      </c>
      <c r="I46" s="1">
        <v>1.75</v>
      </c>
      <c r="J46" s="6">
        <v>19474.529399999999</v>
      </c>
    </row>
    <row r="47" spans="2:15" ht="24">
      <c r="B47" s="5">
        <v>4</v>
      </c>
      <c r="C47" s="1" t="s">
        <v>52</v>
      </c>
      <c r="D47" s="1">
        <v>7.76</v>
      </c>
      <c r="E47" s="6">
        <v>85059.507700000002</v>
      </c>
      <c r="G47" s="5">
        <v>4</v>
      </c>
      <c r="H47" s="1" t="s">
        <v>52</v>
      </c>
      <c r="I47" s="1">
        <v>7.78</v>
      </c>
      <c r="J47" s="6">
        <v>86353.563800000004</v>
      </c>
    </row>
    <row r="48" spans="2:15" ht="24">
      <c r="B48" s="5">
        <v>5</v>
      </c>
      <c r="C48" s="1" t="s">
        <v>53</v>
      </c>
      <c r="D48" s="1">
        <v>1.0900000000000001</v>
      </c>
      <c r="E48" s="6">
        <v>11996.8712</v>
      </c>
      <c r="G48" s="5">
        <v>5</v>
      </c>
      <c r="H48" s="1" t="s">
        <v>53</v>
      </c>
      <c r="I48" s="1">
        <v>1.1000000000000001</v>
      </c>
      <c r="J48" s="6">
        <v>12195.3377</v>
      </c>
    </row>
    <row r="49" spans="2:15" ht="24">
      <c r="B49" s="5">
        <v>6</v>
      </c>
      <c r="C49" s="1" t="s">
        <v>54</v>
      </c>
      <c r="D49" s="1">
        <v>5.25</v>
      </c>
      <c r="E49" s="6">
        <v>57545.402900000001</v>
      </c>
      <c r="G49" s="5">
        <v>6</v>
      </c>
      <c r="H49" s="1" t="s">
        <v>54</v>
      </c>
      <c r="I49" s="1">
        <v>5.26</v>
      </c>
      <c r="J49" s="6">
        <v>58436.6639</v>
      </c>
    </row>
    <row r="50" spans="2:15" ht="24">
      <c r="B50" s="5">
        <v>7</v>
      </c>
      <c r="C50" s="1" t="s">
        <v>55</v>
      </c>
      <c r="D50" s="1">
        <v>1.3</v>
      </c>
      <c r="E50" s="6">
        <v>14265.645699999999</v>
      </c>
      <c r="G50" s="5">
        <v>7</v>
      </c>
      <c r="H50" s="1" t="s">
        <v>55</v>
      </c>
      <c r="I50" s="1">
        <v>1.32</v>
      </c>
      <c r="J50" s="6">
        <v>14688.087299999999</v>
      </c>
    </row>
    <row r="51" spans="2:15" ht="24">
      <c r="B51" s="7">
        <v>8</v>
      </c>
      <c r="C51" s="8" t="s">
        <v>56</v>
      </c>
      <c r="D51" s="8">
        <v>1.83</v>
      </c>
      <c r="E51" s="9">
        <v>20051.756099999999</v>
      </c>
      <c r="G51" s="7">
        <v>8</v>
      </c>
      <c r="H51" s="8" t="s">
        <v>56</v>
      </c>
      <c r="I51" s="8">
        <v>1.83</v>
      </c>
      <c r="J51" s="9">
        <v>20323.463899999999</v>
      </c>
    </row>
    <row r="52" spans="2:15">
      <c r="B52">
        <v>0.75</v>
      </c>
      <c r="C52" s="10" t="s">
        <v>9</v>
      </c>
      <c r="D52" s="10" t="s">
        <v>10</v>
      </c>
      <c r="G52">
        <v>0.75</v>
      </c>
      <c r="H52" s="10" t="s">
        <v>9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  <c r="L53" s="14" t="s">
        <v>79</v>
      </c>
      <c r="M53" t="s">
        <v>10</v>
      </c>
      <c r="N53" t="s">
        <v>12</v>
      </c>
      <c r="O53" t="s">
        <v>78</v>
      </c>
    </row>
    <row r="54" spans="2:15" ht="24">
      <c r="B54" s="5">
        <v>1</v>
      </c>
      <c r="C54" s="1" t="s">
        <v>49</v>
      </c>
      <c r="D54" s="1">
        <v>1.1499999999999999</v>
      </c>
      <c r="E54" s="6">
        <v>11366.208000000001</v>
      </c>
      <c r="G54" s="5">
        <v>1</v>
      </c>
      <c r="H54" s="1" t="s">
        <v>49</v>
      </c>
      <c r="I54" s="1">
        <v>1.1299999999999999</v>
      </c>
      <c r="J54" s="6">
        <v>11276.551299999999</v>
      </c>
      <c r="L54" s="1" t="s">
        <v>49</v>
      </c>
      <c r="M54">
        <f>(E64-E54)</f>
        <v>1412.532799999999</v>
      </c>
      <c r="N54">
        <f>(J64-J54)</f>
        <v>1462.6347000000005</v>
      </c>
      <c r="O54">
        <f>(N54-M54)/J64</f>
        <v>3.9328964974686357E-3</v>
      </c>
    </row>
    <row r="55" spans="2:15" ht="24">
      <c r="B55" s="5">
        <v>2</v>
      </c>
      <c r="C55" s="1" t="s">
        <v>50</v>
      </c>
      <c r="D55" s="1">
        <v>0.84</v>
      </c>
      <c r="E55" s="6">
        <v>8309.9254000000001</v>
      </c>
      <c r="G55" s="5">
        <v>2</v>
      </c>
      <c r="H55" s="1" t="s">
        <v>50</v>
      </c>
      <c r="I55" s="1">
        <v>0.82</v>
      </c>
      <c r="J55" s="6">
        <v>8215.9012000000002</v>
      </c>
      <c r="L55" s="1" t="s">
        <v>50</v>
      </c>
      <c r="M55">
        <f t="shared" ref="M55:M61" si="13">(E65-E55)</f>
        <v>831.06630000000041</v>
      </c>
      <c r="N55">
        <f t="shared" ref="N55:N61" si="14">(J65-J55)</f>
        <v>872.71810000000005</v>
      </c>
      <c r="O55">
        <f t="shared" ref="O55:O61" si="15">(N55-M55)/J65</f>
        <v>4.5828523150925286E-3</v>
      </c>
    </row>
    <row r="56" spans="2:15" ht="24">
      <c r="B56" s="5">
        <v>3</v>
      </c>
      <c r="C56" s="1" t="s">
        <v>51</v>
      </c>
      <c r="D56" s="1">
        <v>1.79</v>
      </c>
      <c r="E56" s="6">
        <v>17775.084200000001</v>
      </c>
      <c r="G56" s="5">
        <v>3</v>
      </c>
      <c r="H56" s="1" t="s">
        <v>51</v>
      </c>
      <c r="I56" s="1">
        <v>1.76</v>
      </c>
      <c r="J56" s="6">
        <v>17628.377499999999</v>
      </c>
      <c r="L56" s="1" t="s">
        <v>51</v>
      </c>
      <c r="M56">
        <f t="shared" si="13"/>
        <v>2001.9208999999973</v>
      </c>
      <c r="N56">
        <f t="shared" si="14"/>
        <v>2085.7411000000029</v>
      </c>
      <c r="O56">
        <f t="shared" si="15"/>
        <v>4.2517853169456721E-3</v>
      </c>
    </row>
    <row r="57" spans="2:15" ht="24">
      <c r="B57" s="5">
        <v>4</v>
      </c>
      <c r="C57" s="1" t="s">
        <v>52</v>
      </c>
      <c r="D57" s="1">
        <v>7.76</v>
      </c>
      <c r="E57" s="6">
        <v>76964.734800000006</v>
      </c>
      <c r="G57" s="5">
        <v>4</v>
      </c>
      <c r="H57" s="1" t="s">
        <v>52</v>
      </c>
      <c r="I57" s="1">
        <v>7.78</v>
      </c>
      <c r="J57" s="6">
        <v>77785.507100000003</v>
      </c>
      <c r="L57" s="1" t="s">
        <v>52</v>
      </c>
      <c r="M57">
        <f t="shared" si="13"/>
        <v>9231.7910999999876</v>
      </c>
      <c r="N57">
        <f t="shared" si="14"/>
        <v>9730.7188999999926</v>
      </c>
      <c r="O57">
        <f t="shared" si="15"/>
        <v>5.7009748112310616E-3</v>
      </c>
    </row>
    <row r="58" spans="2:15" ht="24">
      <c r="B58" s="5">
        <v>5</v>
      </c>
      <c r="C58" s="1" t="s">
        <v>53</v>
      </c>
      <c r="D58" s="1">
        <v>1.0900000000000001</v>
      </c>
      <c r="E58" s="6">
        <v>10790.623900000001</v>
      </c>
      <c r="G58" s="5">
        <v>5</v>
      </c>
      <c r="H58" s="1" t="s">
        <v>53</v>
      </c>
      <c r="I58" s="1">
        <v>1.0900000000000001</v>
      </c>
      <c r="J58" s="6">
        <v>10913.860199999999</v>
      </c>
      <c r="L58" s="1" t="s">
        <v>53</v>
      </c>
      <c r="M58">
        <f t="shared" si="13"/>
        <v>1324.2831999999999</v>
      </c>
      <c r="N58">
        <f t="shared" si="14"/>
        <v>1402.8036000000011</v>
      </c>
      <c r="O58">
        <f t="shared" si="15"/>
        <v>6.3751354486107871E-3</v>
      </c>
    </row>
    <row r="59" spans="2:15" ht="24">
      <c r="B59" s="5">
        <v>6</v>
      </c>
      <c r="C59" s="1" t="s">
        <v>54</v>
      </c>
      <c r="D59" s="1">
        <v>5.22</v>
      </c>
      <c r="E59" s="6">
        <v>51815.648399999998</v>
      </c>
      <c r="G59" s="5">
        <v>6</v>
      </c>
      <c r="H59" s="1" t="s">
        <v>54</v>
      </c>
      <c r="I59" s="1">
        <v>5.24</v>
      </c>
      <c r="J59" s="6">
        <v>52353.722000000002</v>
      </c>
      <c r="L59" s="1" t="s">
        <v>54</v>
      </c>
      <c r="M59">
        <f t="shared" si="13"/>
        <v>6263.8836999999985</v>
      </c>
      <c r="N59">
        <f t="shared" si="14"/>
        <v>6632.6535999999978</v>
      </c>
      <c r="O59">
        <f t="shared" si="15"/>
        <v>6.2517809621108391E-3</v>
      </c>
    </row>
    <row r="60" spans="2:15" ht="24">
      <c r="B60" s="5">
        <v>7</v>
      </c>
      <c r="C60" s="1" t="s">
        <v>55</v>
      </c>
      <c r="D60" s="1">
        <v>1.24</v>
      </c>
      <c r="E60" s="6">
        <v>12342.868</v>
      </c>
      <c r="G60" s="5">
        <v>7</v>
      </c>
      <c r="H60" s="1" t="s">
        <v>55</v>
      </c>
      <c r="I60" s="1">
        <v>1.26</v>
      </c>
      <c r="J60" s="6">
        <v>12624.8573</v>
      </c>
      <c r="L60" s="1" t="s">
        <v>55</v>
      </c>
      <c r="M60">
        <f t="shared" si="13"/>
        <v>2073.7991999999995</v>
      </c>
      <c r="N60">
        <f t="shared" si="14"/>
        <v>2222.6455000000005</v>
      </c>
      <c r="O60">
        <f t="shared" si="15"/>
        <v>1.0025005686478204E-2</v>
      </c>
    </row>
    <row r="61" spans="2:15" ht="24">
      <c r="B61" s="7">
        <v>8</v>
      </c>
      <c r="C61" s="8" t="s">
        <v>56</v>
      </c>
      <c r="D61" s="8">
        <v>1.91</v>
      </c>
      <c r="E61" s="9">
        <v>18904.420999999998</v>
      </c>
      <c r="G61" s="7">
        <v>8</v>
      </c>
      <c r="H61" s="8" t="s">
        <v>56</v>
      </c>
      <c r="I61" s="8">
        <v>1.91</v>
      </c>
      <c r="J61" s="9">
        <v>19095.334999999999</v>
      </c>
      <c r="L61" s="8" t="s">
        <v>56</v>
      </c>
      <c r="M61">
        <f t="shared" si="13"/>
        <v>1365.5126000000018</v>
      </c>
      <c r="N61">
        <f t="shared" si="14"/>
        <v>1458.6052000000018</v>
      </c>
      <c r="O61">
        <f t="shared" si="15"/>
        <v>4.5291851145893647E-3</v>
      </c>
    </row>
    <row r="62" spans="2:15">
      <c r="B62">
        <v>0.75</v>
      </c>
      <c r="C62" s="10" t="s">
        <v>11</v>
      </c>
      <c r="D62" s="10" t="s">
        <v>10</v>
      </c>
      <c r="G62">
        <v>0.75</v>
      </c>
      <c r="H62" s="10" t="s">
        <v>11</v>
      </c>
      <c r="I62" s="10" t="s">
        <v>12</v>
      </c>
    </row>
    <row r="63" spans="2:15">
      <c r="B63" s="2"/>
      <c r="C63" s="3" t="s">
        <v>0</v>
      </c>
      <c r="D63" s="3" t="s">
        <v>1</v>
      </c>
      <c r="E63" s="4" t="s">
        <v>2</v>
      </c>
      <c r="G63" s="2"/>
      <c r="H63" s="3" t="s">
        <v>0</v>
      </c>
      <c r="I63" s="3" t="s">
        <v>1</v>
      </c>
      <c r="J63" s="4" t="s">
        <v>2</v>
      </c>
    </row>
    <row r="64" spans="2:15" ht="24">
      <c r="B64" s="5">
        <v>1</v>
      </c>
      <c r="C64" s="1" t="s">
        <v>49</v>
      </c>
      <c r="D64" s="1">
        <v>1.1499999999999999</v>
      </c>
      <c r="E64" s="6">
        <v>12778.7408</v>
      </c>
      <c r="G64" s="5">
        <v>1</v>
      </c>
      <c r="H64" s="1" t="s">
        <v>49</v>
      </c>
      <c r="I64" s="1">
        <v>1.1299999999999999</v>
      </c>
      <c r="J64" s="6">
        <v>12739.186</v>
      </c>
    </row>
    <row r="65" spans="2:15" ht="24">
      <c r="B65" s="5">
        <v>2</v>
      </c>
      <c r="C65" s="1" t="s">
        <v>50</v>
      </c>
      <c r="D65" s="1">
        <v>0.82</v>
      </c>
      <c r="E65" s="6">
        <v>9140.9917000000005</v>
      </c>
      <c r="G65" s="5">
        <v>2</v>
      </c>
      <c r="H65" s="1" t="s">
        <v>50</v>
      </c>
      <c r="I65" s="1">
        <v>0.81</v>
      </c>
      <c r="J65" s="6">
        <v>9088.6193000000003</v>
      </c>
    </row>
    <row r="66" spans="2:15" ht="24">
      <c r="B66" s="5">
        <v>3</v>
      </c>
      <c r="C66" s="1" t="s">
        <v>51</v>
      </c>
      <c r="D66" s="1">
        <v>1.78</v>
      </c>
      <c r="E66" s="6">
        <v>19777.005099999998</v>
      </c>
      <c r="G66" s="5">
        <v>3</v>
      </c>
      <c r="H66" s="1" t="s">
        <v>51</v>
      </c>
      <c r="I66" s="1">
        <v>1.76</v>
      </c>
      <c r="J66" s="6">
        <v>19714.118600000002</v>
      </c>
    </row>
    <row r="67" spans="2:15" ht="24">
      <c r="B67" s="5">
        <v>4</v>
      </c>
      <c r="C67" s="1" t="s">
        <v>52</v>
      </c>
      <c r="D67" s="1">
        <v>7.78</v>
      </c>
      <c r="E67" s="6">
        <v>86196.525899999993</v>
      </c>
      <c r="G67" s="5">
        <v>4</v>
      </c>
      <c r="H67" s="1" t="s">
        <v>52</v>
      </c>
      <c r="I67" s="1">
        <v>7.8</v>
      </c>
      <c r="J67" s="6">
        <v>87516.225999999995</v>
      </c>
    </row>
    <row r="68" spans="2:15" ht="24">
      <c r="B68" s="5">
        <v>5</v>
      </c>
      <c r="C68" s="1" t="s">
        <v>53</v>
      </c>
      <c r="D68" s="1">
        <v>1.0900000000000001</v>
      </c>
      <c r="E68" s="6">
        <v>12114.9071</v>
      </c>
      <c r="G68" s="5">
        <v>5</v>
      </c>
      <c r="H68" s="1" t="s">
        <v>53</v>
      </c>
      <c r="I68" s="1">
        <v>1.1000000000000001</v>
      </c>
      <c r="J68" s="6">
        <v>12316.6638</v>
      </c>
    </row>
    <row r="69" spans="2:15" ht="24">
      <c r="B69" s="5">
        <v>6</v>
      </c>
      <c r="C69" s="1" t="s">
        <v>54</v>
      </c>
      <c r="D69" s="1">
        <v>5.24</v>
      </c>
      <c r="E69" s="6">
        <v>58079.532099999997</v>
      </c>
      <c r="G69" s="5">
        <v>6</v>
      </c>
      <c r="H69" s="1" t="s">
        <v>54</v>
      </c>
      <c r="I69" s="1">
        <v>5.25</v>
      </c>
      <c r="J69" s="6">
        <v>58986.375599999999</v>
      </c>
    </row>
    <row r="70" spans="2:15" ht="24">
      <c r="B70" s="5">
        <v>7</v>
      </c>
      <c r="C70" s="1" t="s">
        <v>55</v>
      </c>
      <c r="D70" s="1">
        <v>1.3</v>
      </c>
      <c r="E70" s="6">
        <v>14416.6672</v>
      </c>
      <c r="G70" s="5">
        <v>7</v>
      </c>
      <c r="H70" s="1" t="s">
        <v>55</v>
      </c>
      <c r="I70" s="1">
        <v>1.32</v>
      </c>
      <c r="J70" s="6">
        <v>14847.5028</v>
      </c>
    </row>
    <row r="71" spans="2:15" ht="24">
      <c r="B71" s="7">
        <v>8</v>
      </c>
      <c r="C71" s="8" t="s">
        <v>56</v>
      </c>
      <c r="D71" s="8">
        <v>1.83</v>
      </c>
      <c r="E71" s="9">
        <v>20269.9336</v>
      </c>
      <c r="G71" s="7">
        <v>8</v>
      </c>
      <c r="H71" s="8" t="s">
        <v>56</v>
      </c>
      <c r="I71" s="8">
        <v>1.83</v>
      </c>
      <c r="J71" s="9">
        <v>20553.940200000001</v>
      </c>
    </row>
    <row r="72" spans="2:15">
      <c r="B72">
        <v>1</v>
      </c>
      <c r="C72" s="10" t="s">
        <v>9</v>
      </c>
      <c r="D72" s="10" t="s">
        <v>10</v>
      </c>
      <c r="G72">
        <v>1</v>
      </c>
      <c r="H72" s="10" t="s">
        <v>9</v>
      </c>
      <c r="I72" s="10" t="s">
        <v>12</v>
      </c>
    </row>
    <row r="73" spans="2:15">
      <c r="B73" s="2"/>
      <c r="C73" s="3" t="s">
        <v>0</v>
      </c>
      <c r="D73" s="3" t="s">
        <v>1</v>
      </c>
      <c r="E73" s="4" t="s">
        <v>2</v>
      </c>
      <c r="G73" s="2"/>
      <c r="H73" s="3" t="s">
        <v>0</v>
      </c>
      <c r="I73" s="3" t="s">
        <v>1</v>
      </c>
      <c r="J73" s="4" t="s">
        <v>2</v>
      </c>
      <c r="L73" s="14" t="s">
        <v>79</v>
      </c>
      <c r="M73" t="s">
        <v>10</v>
      </c>
      <c r="N73" t="s">
        <v>12</v>
      </c>
      <c r="O73" t="s">
        <v>78</v>
      </c>
    </row>
    <row r="74" spans="2:15" ht="24">
      <c r="B74" s="5">
        <v>1</v>
      </c>
      <c r="C74" s="1" t="s">
        <v>49</v>
      </c>
      <c r="D74" s="1">
        <v>1.1399999999999999</v>
      </c>
      <c r="E74" s="6">
        <v>11129.112800000001</v>
      </c>
      <c r="G74" s="5">
        <v>1</v>
      </c>
      <c r="H74" s="1" t="s">
        <v>49</v>
      </c>
      <c r="I74" s="1">
        <v>1.1299999999999999</v>
      </c>
      <c r="J74" s="6">
        <v>11053.7904</v>
      </c>
      <c r="L74" s="1" t="s">
        <v>49</v>
      </c>
      <c r="M74">
        <f>(E84-E74)</f>
        <v>1721.9726999999984</v>
      </c>
      <c r="N74">
        <f>(J84-J74)</f>
        <v>1740.0709000000006</v>
      </c>
      <c r="O74">
        <f>(N74-M74)/J84</f>
        <v>1.4146002974099914E-3</v>
      </c>
    </row>
    <row r="75" spans="2:15" ht="24">
      <c r="B75" s="5">
        <v>2</v>
      </c>
      <c r="C75" s="1" t="s">
        <v>50</v>
      </c>
      <c r="D75" s="1">
        <v>0.83</v>
      </c>
      <c r="E75" s="6">
        <v>8112.6818000000003</v>
      </c>
      <c r="G75" s="5">
        <v>2</v>
      </c>
      <c r="H75" s="1" t="s">
        <v>50</v>
      </c>
      <c r="I75" s="1">
        <v>0.82</v>
      </c>
      <c r="J75" s="6">
        <v>8071.4476000000004</v>
      </c>
      <c r="L75" s="1" t="s">
        <v>50</v>
      </c>
      <c r="M75">
        <f t="shared" ref="M75:M81" si="16">(E85-E75)</f>
        <v>1084.0601000000006</v>
      </c>
      <c r="N75">
        <f t="shared" ref="N75:N81" si="17">(J85-J75)</f>
        <v>1066.5613999999996</v>
      </c>
      <c r="O75">
        <f t="shared" ref="O75:O81" si="18">(N75-M75)/J85</f>
        <v>-1.9149357370955762E-3</v>
      </c>
    </row>
    <row r="76" spans="2:15" ht="24">
      <c r="B76" s="5">
        <v>3</v>
      </c>
      <c r="C76" s="1" t="s">
        <v>51</v>
      </c>
      <c r="D76" s="1">
        <v>1.8</v>
      </c>
      <c r="E76" s="6">
        <v>17488.7952</v>
      </c>
      <c r="G76" s="5">
        <v>3</v>
      </c>
      <c r="H76" s="1" t="s">
        <v>51</v>
      </c>
      <c r="I76" s="1">
        <v>1.78</v>
      </c>
      <c r="J76" s="6">
        <v>17415.328000000001</v>
      </c>
      <c r="L76" s="1" t="s">
        <v>51</v>
      </c>
      <c r="M76">
        <f t="shared" si="16"/>
        <v>2449.713499999998</v>
      </c>
      <c r="N76">
        <f t="shared" si="17"/>
        <v>2433.9225999999981</v>
      </c>
      <c r="O76">
        <f t="shared" si="18"/>
        <v>-7.9554136920413339E-4</v>
      </c>
    </row>
    <row r="77" spans="2:15" ht="24">
      <c r="B77" s="5">
        <v>4</v>
      </c>
      <c r="C77" s="1" t="s">
        <v>52</v>
      </c>
      <c r="D77" s="1">
        <v>7.75</v>
      </c>
      <c r="E77" s="6">
        <v>75394.064299999998</v>
      </c>
      <c r="G77" s="5">
        <v>4</v>
      </c>
      <c r="H77" s="1" t="s">
        <v>52</v>
      </c>
      <c r="I77" s="1">
        <v>7.78</v>
      </c>
      <c r="J77" s="6">
        <v>76195.989499999996</v>
      </c>
      <c r="L77" s="1" t="s">
        <v>52</v>
      </c>
      <c r="M77">
        <f t="shared" si="16"/>
        <v>11522.229800000001</v>
      </c>
      <c r="N77">
        <f t="shared" si="17"/>
        <v>11967.224700000006</v>
      </c>
      <c r="O77">
        <f t="shared" si="18"/>
        <v>5.047398782337102E-3</v>
      </c>
    </row>
    <row r="78" spans="2:15" ht="24">
      <c r="B78" s="5">
        <v>5</v>
      </c>
      <c r="C78" s="1" t="s">
        <v>53</v>
      </c>
      <c r="D78" s="1">
        <v>1.0900000000000001</v>
      </c>
      <c r="E78" s="6">
        <v>10599.182199999999</v>
      </c>
      <c r="G78" s="5">
        <v>5</v>
      </c>
      <c r="H78" s="1" t="s">
        <v>53</v>
      </c>
      <c r="I78" s="1">
        <v>1.0900000000000001</v>
      </c>
      <c r="J78" s="6">
        <v>10699.3827</v>
      </c>
      <c r="L78" s="1" t="s">
        <v>53</v>
      </c>
      <c r="M78">
        <f t="shared" si="16"/>
        <v>1592.491</v>
      </c>
      <c r="N78">
        <f t="shared" si="17"/>
        <v>1671.3881999999994</v>
      </c>
      <c r="O78">
        <f t="shared" si="18"/>
        <v>6.3777108668304121E-3</v>
      </c>
    </row>
    <row r="79" spans="2:15" ht="24">
      <c r="B79" s="5">
        <v>6</v>
      </c>
      <c r="C79" s="1" t="s">
        <v>54</v>
      </c>
      <c r="D79" s="1">
        <v>5.22</v>
      </c>
      <c r="E79" s="6">
        <v>50765.314100000003</v>
      </c>
      <c r="G79" s="5">
        <v>6</v>
      </c>
      <c r="H79" s="1" t="s">
        <v>54</v>
      </c>
      <c r="I79" s="1">
        <v>5.22</v>
      </c>
      <c r="J79" s="6">
        <v>51187.410400000001</v>
      </c>
      <c r="L79" s="1" t="s">
        <v>54</v>
      </c>
      <c r="M79">
        <f t="shared" si="16"/>
        <v>7673.9686999999976</v>
      </c>
      <c r="N79">
        <f t="shared" si="17"/>
        <v>8098.4741999999969</v>
      </c>
      <c r="O79">
        <f t="shared" si="18"/>
        <v>7.1603131649991322E-3</v>
      </c>
    </row>
    <row r="80" spans="2:15" ht="24">
      <c r="B80" s="5">
        <v>7</v>
      </c>
      <c r="C80" s="1" t="s">
        <v>55</v>
      </c>
      <c r="D80" s="1">
        <v>1.24</v>
      </c>
      <c r="E80" s="6">
        <v>12061.581899999999</v>
      </c>
      <c r="G80" s="5">
        <v>7</v>
      </c>
      <c r="H80" s="1" t="s">
        <v>55</v>
      </c>
      <c r="I80" s="1">
        <v>1.25</v>
      </c>
      <c r="J80" s="6">
        <v>12258.328600000001</v>
      </c>
      <c r="L80" s="1" t="s">
        <v>55</v>
      </c>
      <c r="M80">
        <f t="shared" si="16"/>
        <v>2471.8929000000007</v>
      </c>
      <c r="N80">
        <f t="shared" si="17"/>
        <v>2655.4437999999991</v>
      </c>
      <c r="O80">
        <f t="shared" si="18"/>
        <v>1.23074762760895E-2</v>
      </c>
    </row>
    <row r="81" spans="2:15" ht="24">
      <c r="B81" s="7">
        <v>8</v>
      </c>
      <c r="C81" s="8" t="s">
        <v>56</v>
      </c>
      <c r="D81" s="8">
        <v>1.92</v>
      </c>
      <c r="E81" s="9">
        <v>18705.484400000001</v>
      </c>
      <c r="G81" s="7">
        <v>8</v>
      </c>
      <c r="H81" s="8" t="s">
        <v>56</v>
      </c>
      <c r="I81" s="8">
        <v>1.93</v>
      </c>
      <c r="J81" s="9">
        <v>18891.066299999999</v>
      </c>
      <c r="L81" s="8" t="s">
        <v>56</v>
      </c>
      <c r="M81">
        <f t="shared" si="16"/>
        <v>1725.1663999999982</v>
      </c>
      <c r="N81">
        <f t="shared" si="17"/>
        <v>1785.3111000000026</v>
      </c>
      <c r="O81">
        <f t="shared" si="18"/>
        <v>2.9088606208166994E-3</v>
      </c>
    </row>
    <row r="82" spans="2:15">
      <c r="B82">
        <v>1</v>
      </c>
      <c r="C82" s="10" t="s">
        <v>11</v>
      </c>
      <c r="D82" s="10" t="s">
        <v>10</v>
      </c>
      <c r="G82">
        <v>1</v>
      </c>
      <c r="H82" s="10" t="s">
        <v>11</v>
      </c>
      <c r="I82" s="10" t="s">
        <v>12</v>
      </c>
    </row>
    <row r="83" spans="2:15">
      <c r="B83" s="2"/>
      <c r="C83" s="3" t="s">
        <v>0</v>
      </c>
      <c r="D83" s="3" t="s">
        <v>1</v>
      </c>
      <c r="E83" s="4" t="s">
        <v>2</v>
      </c>
      <c r="G83" s="2"/>
      <c r="H83" s="3" t="s">
        <v>0</v>
      </c>
      <c r="I83" s="3" t="s">
        <v>1</v>
      </c>
      <c r="J83" s="4" t="s">
        <v>2</v>
      </c>
    </row>
    <row r="84" spans="2:15" ht="24">
      <c r="B84" s="5">
        <v>1</v>
      </c>
      <c r="C84" s="1" t="s">
        <v>49</v>
      </c>
      <c r="D84" s="1">
        <v>1.1499999999999999</v>
      </c>
      <c r="E84" s="6">
        <v>12851.085499999999</v>
      </c>
      <c r="G84" s="5">
        <v>1</v>
      </c>
      <c r="H84" s="1" t="s">
        <v>49</v>
      </c>
      <c r="I84" s="1">
        <v>1.1299999999999999</v>
      </c>
      <c r="J84" s="6">
        <v>12793.8613</v>
      </c>
    </row>
    <row r="85" spans="2:15" ht="24">
      <c r="B85" s="5">
        <v>2</v>
      </c>
      <c r="C85" s="1" t="s">
        <v>50</v>
      </c>
      <c r="D85" s="1">
        <v>0.82</v>
      </c>
      <c r="E85" s="6">
        <v>9196.7419000000009</v>
      </c>
      <c r="G85" s="5">
        <v>2</v>
      </c>
      <c r="H85" s="1" t="s">
        <v>50</v>
      </c>
      <c r="I85" s="1">
        <v>0.81</v>
      </c>
      <c r="J85" s="6">
        <v>9138.009</v>
      </c>
    </row>
    <row r="86" spans="2:15" ht="24">
      <c r="B86" s="5">
        <v>3</v>
      </c>
      <c r="C86" s="1" t="s">
        <v>51</v>
      </c>
      <c r="D86" s="1">
        <v>1.79</v>
      </c>
      <c r="E86" s="6">
        <v>19938.508699999998</v>
      </c>
      <c r="G86" s="5">
        <v>3</v>
      </c>
      <c r="H86" s="1" t="s">
        <v>51</v>
      </c>
      <c r="I86" s="1">
        <v>1.76</v>
      </c>
      <c r="J86" s="6">
        <v>19849.250599999999</v>
      </c>
    </row>
    <row r="87" spans="2:15" ht="24">
      <c r="B87" s="5">
        <v>4</v>
      </c>
      <c r="C87" s="1" t="s">
        <v>52</v>
      </c>
      <c r="D87" s="1">
        <v>7.78</v>
      </c>
      <c r="E87" s="6">
        <v>86916.294099999999</v>
      </c>
      <c r="G87" s="5">
        <v>4</v>
      </c>
      <c r="H87" s="1" t="s">
        <v>52</v>
      </c>
      <c r="I87" s="1">
        <v>7.81</v>
      </c>
      <c r="J87" s="6">
        <v>88163.214200000002</v>
      </c>
    </row>
    <row r="88" spans="2:15" ht="24">
      <c r="B88" s="5">
        <v>5</v>
      </c>
      <c r="C88" s="1" t="s">
        <v>53</v>
      </c>
      <c r="D88" s="1">
        <v>1.0900000000000001</v>
      </c>
      <c r="E88" s="6">
        <v>12191.673199999999</v>
      </c>
      <c r="G88" s="5">
        <v>5</v>
      </c>
      <c r="H88" s="1" t="s">
        <v>53</v>
      </c>
      <c r="I88" s="1">
        <v>1.1000000000000001</v>
      </c>
      <c r="J88" s="6">
        <v>12370.7709</v>
      </c>
    </row>
    <row r="89" spans="2:15" ht="24">
      <c r="B89" s="5">
        <v>6</v>
      </c>
      <c r="C89" s="1" t="s">
        <v>54</v>
      </c>
      <c r="D89" s="1">
        <v>5.23</v>
      </c>
      <c r="E89" s="6">
        <v>58439.282800000001</v>
      </c>
      <c r="G89" s="5">
        <v>6</v>
      </c>
      <c r="H89" s="1" t="s">
        <v>54</v>
      </c>
      <c r="I89" s="1">
        <v>5.25</v>
      </c>
      <c r="J89" s="6">
        <v>59285.884599999998</v>
      </c>
    </row>
    <row r="90" spans="2:15" ht="24">
      <c r="B90" s="5">
        <v>7</v>
      </c>
      <c r="C90" s="1" t="s">
        <v>55</v>
      </c>
      <c r="D90" s="1">
        <v>1.3</v>
      </c>
      <c r="E90" s="6">
        <v>14533.4748</v>
      </c>
      <c r="G90" s="5">
        <v>7</v>
      </c>
      <c r="H90" s="1" t="s">
        <v>55</v>
      </c>
      <c r="I90" s="1">
        <v>1.32</v>
      </c>
      <c r="J90" s="6">
        <v>14913.7724</v>
      </c>
    </row>
    <row r="91" spans="2:15" ht="24">
      <c r="B91" s="7">
        <v>8</v>
      </c>
      <c r="C91" s="8" t="s">
        <v>56</v>
      </c>
      <c r="D91" s="8">
        <v>1.83</v>
      </c>
      <c r="E91" s="9">
        <v>20430.650799999999</v>
      </c>
      <c r="G91" s="7">
        <v>8</v>
      </c>
      <c r="H91" s="8" t="s">
        <v>56</v>
      </c>
      <c r="I91" s="8">
        <v>1.83</v>
      </c>
      <c r="J91" s="9">
        <v>20676.377400000001</v>
      </c>
    </row>
    <row r="92" spans="2:15">
      <c r="B92">
        <v>1.25</v>
      </c>
      <c r="C92" s="10" t="s">
        <v>9</v>
      </c>
      <c r="D92" s="10" t="s">
        <v>10</v>
      </c>
      <c r="G92">
        <v>1.25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79</v>
      </c>
      <c r="M93" t="s">
        <v>10</v>
      </c>
      <c r="N93" t="s">
        <v>12</v>
      </c>
      <c r="O93" t="s">
        <v>78</v>
      </c>
    </row>
    <row r="94" spans="2:15" ht="24">
      <c r="B94" s="5">
        <v>1</v>
      </c>
      <c r="C94" s="1" t="s">
        <v>49</v>
      </c>
      <c r="D94" s="1">
        <v>1.1399999999999999</v>
      </c>
      <c r="E94" s="6">
        <v>10955.5319</v>
      </c>
      <c r="G94" s="5">
        <v>1</v>
      </c>
      <c r="H94" s="1" t="s">
        <v>49</v>
      </c>
      <c r="I94" s="1">
        <v>1.1200000000000001</v>
      </c>
      <c r="J94" s="6">
        <v>10814.1585</v>
      </c>
      <c r="L94" s="1" t="s">
        <v>49</v>
      </c>
      <c r="M94">
        <f>(E104-E94)</f>
        <v>1914.4040999999997</v>
      </c>
      <c r="N94">
        <f>(J104-J94)</f>
        <v>1974.1226999999999</v>
      </c>
      <c r="O94">
        <f>(N94-M94)/J104</f>
        <v>4.6697909645590334E-3</v>
      </c>
    </row>
    <row r="95" spans="2:15" ht="24">
      <c r="B95" s="5">
        <v>2</v>
      </c>
      <c r="C95" s="1" t="s">
        <v>50</v>
      </c>
      <c r="D95" s="1">
        <v>0.84</v>
      </c>
      <c r="E95" s="6">
        <v>8018.7541000000001</v>
      </c>
      <c r="G95" s="5">
        <v>2</v>
      </c>
      <c r="H95" s="1" t="s">
        <v>50</v>
      </c>
      <c r="I95" s="1">
        <v>0.82</v>
      </c>
      <c r="J95" s="6">
        <v>7891.7565000000004</v>
      </c>
      <c r="L95" s="1" t="s">
        <v>50</v>
      </c>
      <c r="M95">
        <f t="shared" ref="M95:M101" si="19">(E105-E95)</f>
        <v>1162.9097000000002</v>
      </c>
      <c r="N95">
        <f t="shared" ref="N95:N101" si="20">(J105-J95)</f>
        <v>1213.2592999999988</v>
      </c>
      <c r="O95">
        <f t="shared" ref="O95:O101" si="21">(N95-M95)/J105</f>
        <v>5.529875082698775E-3</v>
      </c>
    </row>
    <row r="96" spans="2:15" ht="24">
      <c r="B96" s="5">
        <v>3</v>
      </c>
      <c r="C96" s="1" t="s">
        <v>51</v>
      </c>
      <c r="D96" s="1">
        <v>1.81</v>
      </c>
      <c r="E96" s="6">
        <v>17302.590199999999</v>
      </c>
      <c r="G96" s="5">
        <v>3</v>
      </c>
      <c r="H96" s="1" t="s">
        <v>51</v>
      </c>
      <c r="I96" s="1">
        <v>1.78</v>
      </c>
      <c r="J96" s="6">
        <v>17113.150799999999</v>
      </c>
      <c r="L96" s="1" t="s">
        <v>51</v>
      </c>
      <c r="M96">
        <f t="shared" si="19"/>
        <v>2686.1703000000016</v>
      </c>
      <c r="N96">
        <f t="shared" si="20"/>
        <v>2770.9386000000013</v>
      </c>
      <c r="O96">
        <f t="shared" si="21"/>
        <v>4.2631220517445334E-3</v>
      </c>
    </row>
    <row r="97" spans="2:15" ht="24">
      <c r="B97" s="5">
        <v>4</v>
      </c>
      <c r="C97" s="1" t="s">
        <v>52</v>
      </c>
      <c r="D97" s="1">
        <v>7.75</v>
      </c>
      <c r="E97" s="6">
        <v>74154.212400000004</v>
      </c>
      <c r="G97" s="5">
        <v>4</v>
      </c>
      <c r="H97" s="1" t="s">
        <v>52</v>
      </c>
      <c r="I97" s="1">
        <v>7.77</v>
      </c>
      <c r="J97" s="6">
        <v>74792.794299999994</v>
      </c>
      <c r="L97" s="1" t="s">
        <v>52</v>
      </c>
      <c r="M97">
        <f t="shared" si="19"/>
        <v>13257.992400000003</v>
      </c>
      <c r="N97">
        <f t="shared" si="20"/>
        <v>13802.60500000001</v>
      </c>
      <c r="O97">
        <f t="shared" si="21"/>
        <v>6.1471882773037811E-3</v>
      </c>
    </row>
    <row r="98" spans="2:15" ht="24">
      <c r="B98" s="5">
        <v>5</v>
      </c>
      <c r="C98" s="1" t="s">
        <v>53</v>
      </c>
      <c r="D98" s="1">
        <v>1.0900000000000001</v>
      </c>
      <c r="E98" s="6">
        <v>10422.059800000001</v>
      </c>
      <c r="G98" s="5">
        <v>5</v>
      </c>
      <c r="H98" s="1" t="s">
        <v>53</v>
      </c>
      <c r="I98" s="1">
        <v>1.0900000000000001</v>
      </c>
      <c r="J98" s="6">
        <v>10524.5825</v>
      </c>
      <c r="L98" s="1" t="s">
        <v>53</v>
      </c>
      <c r="M98">
        <f t="shared" si="19"/>
        <v>1831.9197999999997</v>
      </c>
      <c r="N98">
        <f t="shared" si="20"/>
        <v>1912.6918999999998</v>
      </c>
      <c r="O98">
        <f t="shared" si="21"/>
        <v>6.4943569951307128E-3</v>
      </c>
    </row>
    <row r="99" spans="2:15" ht="24">
      <c r="B99" s="5">
        <v>6</v>
      </c>
      <c r="C99" s="1" t="s">
        <v>54</v>
      </c>
      <c r="D99" s="1">
        <v>5.21</v>
      </c>
      <c r="E99" s="6">
        <v>49844.474999999999</v>
      </c>
      <c r="G99" s="5">
        <v>6</v>
      </c>
      <c r="H99" s="1" t="s">
        <v>54</v>
      </c>
      <c r="I99" s="1">
        <v>5.22</v>
      </c>
      <c r="J99" s="6">
        <v>50262.315999999999</v>
      </c>
      <c r="L99" s="1" t="s">
        <v>54</v>
      </c>
      <c r="M99">
        <f t="shared" si="19"/>
        <v>8914.7844000000041</v>
      </c>
      <c r="N99">
        <f t="shared" si="20"/>
        <v>9311.2554000000018</v>
      </c>
      <c r="O99">
        <f t="shared" si="21"/>
        <v>6.6551490985480473E-3</v>
      </c>
    </row>
    <row r="100" spans="2:15" ht="24">
      <c r="B100" s="5">
        <v>7</v>
      </c>
      <c r="C100" s="1" t="s">
        <v>55</v>
      </c>
      <c r="D100" s="1">
        <v>1.23</v>
      </c>
      <c r="E100" s="6">
        <v>11757.948399999999</v>
      </c>
      <c r="G100" s="5">
        <v>7</v>
      </c>
      <c r="H100" s="1" t="s">
        <v>55</v>
      </c>
      <c r="I100" s="1">
        <v>1.25</v>
      </c>
      <c r="J100" s="6">
        <v>12008.806</v>
      </c>
      <c r="L100" s="1" t="s">
        <v>55</v>
      </c>
      <c r="M100">
        <f t="shared" si="19"/>
        <v>2888.9448000000011</v>
      </c>
      <c r="N100">
        <f t="shared" si="20"/>
        <v>3043.1436999999987</v>
      </c>
      <c r="O100">
        <f t="shared" si="21"/>
        <v>1.0244446936996979E-2</v>
      </c>
    </row>
    <row r="101" spans="2:15" ht="24">
      <c r="B101" s="7">
        <v>8</v>
      </c>
      <c r="C101" s="8" t="s">
        <v>56</v>
      </c>
      <c r="D101" s="8">
        <v>1.94</v>
      </c>
      <c r="E101" s="9">
        <v>18556.755099999998</v>
      </c>
      <c r="G101" s="7">
        <v>8</v>
      </c>
      <c r="H101" s="8" t="s">
        <v>56</v>
      </c>
      <c r="I101" s="8">
        <v>1.94</v>
      </c>
      <c r="J101" s="9">
        <v>18715.3668</v>
      </c>
      <c r="L101" s="8" t="s">
        <v>56</v>
      </c>
      <c r="M101">
        <f t="shared" si="19"/>
        <v>1969.331900000001</v>
      </c>
      <c r="N101">
        <f t="shared" si="20"/>
        <v>2058.7688999999991</v>
      </c>
      <c r="O101">
        <f t="shared" si="21"/>
        <v>4.3052091933720293E-3</v>
      </c>
    </row>
    <row r="102" spans="2:15">
      <c r="B102">
        <v>1.25</v>
      </c>
      <c r="C102" s="10" t="s">
        <v>11</v>
      </c>
      <c r="D102" s="10" t="s">
        <v>10</v>
      </c>
      <c r="G102">
        <v>1.25</v>
      </c>
      <c r="H102" s="10" t="s">
        <v>11</v>
      </c>
      <c r="I102" s="10" t="s">
        <v>12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</row>
    <row r="104" spans="2:15" ht="24">
      <c r="B104" s="5">
        <v>1</v>
      </c>
      <c r="C104" s="1" t="s">
        <v>49</v>
      </c>
      <c r="D104" s="1">
        <v>1.1499999999999999</v>
      </c>
      <c r="E104" s="6">
        <v>12869.936</v>
      </c>
      <c r="G104" s="5">
        <v>1</v>
      </c>
      <c r="H104" s="1" t="s">
        <v>49</v>
      </c>
      <c r="I104" s="1">
        <v>1.1299999999999999</v>
      </c>
      <c r="J104" s="6">
        <v>12788.281199999999</v>
      </c>
    </row>
    <row r="105" spans="2:15" ht="24">
      <c r="B105" s="5">
        <v>2</v>
      </c>
      <c r="C105" s="1" t="s">
        <v>50</v>
      </c>
      <c r="D105" s="1">
        <v>0.82</v>
      </c>
      <c r="E105" s="6">
        <v>9181.6638000000003</v>
      </c>
      <c r="G105" s="5">
        <v>2</v>
      </c>
      <c r="H105" s="1" t="s">
        <v>50</v>
      </c>
      <c r="I105" s="1">
        <v>0.8</v>
      </c>
      <c r="J105" s="6">
        <v>9105.0157999999992</v>
      </c>
    </row>
    <row r="106" spans="2:15" ht="24">
      <c r="B106" s="5">
        <v>3</v>
      </c>
      <c r="C106" s="1" t="s">
        <v>51</v>
      </c>
      <c r="D106" s="1">
        <v>1.78</v>
      </c>
      <c r="E106" s="6">
        <v>19988.7605</v>
      </c>
      <c r="G106" s="5">
        <v>3</v>
      </c>
      <c r="H106" s="1" t="s">
        <v>51</v>
      </c>
      <c r="I106" s="1">
        <v>1.75</v>
      </c>
      <c r="J106" s="6">
        <v>19884.089400000001</v>
      </c>
    </row>
    <row r="107" spans="2:15" ht="24">
      <c r="B107" s="5">
        <v>4</v>
      </c>
      <c r="C107" s="1" t="s">
        <v>52</v>
      </c>
      <c r="D107" s="1">
        <v>7.79</v>
      </c>
      <c r="E107" s="6">
        <v>87412.204800000007</v>
      </c>
      <c r="G107" s="5">
        <v>4</v>
      </c>
      <c r="H107" s="1" t="s">
        <v>52</v>
      </c>
      <c r="I107" s="1">
        <v>7.81</v>
      </c>
      <c r="J107" s="6">
        <v>88595.399300000005</v>
      </c>
    </row>
    <row r="108" spans="2:15" ht="24">
      <c r="B108" s="5">
        <v>5</v>
      </c>
      <c r="C108" s="1" t="s">
        <v>53</v>
      </c>
      <c r="D108" s="1">
        <v>1.0900000000000001</v>
      </c>
      <c r="E108" s="6">
        <v>12253.979600000001</v>
      </c>
      <c r="G108" s="5">
        <v>5</v>
      </c>
      <c r="H108" s="1" t="s">
        <v>53</v>
      </c>
      <c r="I108" s="1">
        <v>1.1000000000000001</v>
      </c>
      <c r="J108" s="6">
        <v>12437.2744</v>
      </c>
    </row>
    <row r="109" spans="2:15" ht="24">
      <c r="B109" s="5">
        <v>6</v>
      </c>
      <c r="C109" s="1" t="s">
        <v>54</v>
      </c>
      <c r="D109" s="1">
        <v>5.24</v>
      </c>
      <c r="E109" s="6">
        <v>58759.259400000003</v>
      </c>
      <c r="G109" s="5">
        <v>6</v>
      </c>
      <c r="H109" s="1" t="s">
        <v>54</v>
      </c>
      <c r="I109" s="1">
        <v>5.25</v>
      </c>
      <c r="J109" s="6">
        <v>59573.571400000001</v>
      </c>
    </row>
    <row r="110" spans="2:15" ht="24">
      <c r="B110" s="5">
        <v>7</v>
      </c>
      <c r="C110" s="1" t="s">
        <v>55</v>
      </c>
      <c r="D110" s="1">
        <v>1.31</v>
      </c>
      <c r="E110" s="6">
        <v>14646.8932</v>
      </c>
      <c r="G110" s="5">
        <v>7</v>
      </c>
      <c r="H110" s="1" t="s">
        <v>55</v>
      </c>
      <c r="I110" s="1">
        <v>1.33</v>
      </c>
      <c r="J110" s="6">
        <v>15051.949699999999</v>
      </c>
    </row>
    <row r="111" spans="2:15" ht="24">
      <c r="B111" s="7">
        <v>8</v>
      </c>
      <c r="C111" s="8" t="s">
        <v>56</v>
      </c>
      <c r="D111" s="8">
        <v>1.83</v>
      </c>
      <c r="E111" s="9">
        <v>20526.087</v>
      </c>
      <c r="G111" s="7">
        <v>8</v>
      </c>
      <c r="H111" s="8" t="s">
        <v>56</v>
      </c>
      <c r="I111" s="8">
        <v>1.83</v>
      </c>
      <c r="J111" s="9">
        <v>20774.135699999999</v>
      </c>
    </row>
    <row r="112" spans="2:15">
      <c r="B112">
        <v>1.5</v>
      </c>
      <c r="C112" s="10" t="s">
        <v>9</v>
      </c>
      <c r="D112" s="10" t="s">
        <v>10</v>
      </c>
      <c r="G112">
        <v>1.5</v>
      </c>
      <c r="H112" s="10" t="s">
        <v>9</v>
      </c>
      <c r="I112" s="10" t="s">
        <v>12</v>
      </c>
    </row>
    <row r="113" spans="2:15">
      <c r="B113" s="2"/>
      <c r="C113" s="3" t="s">
        <v>0</v>
      </c>
      <c r="D113" s="3" t="s">
        <v>1</v>
      </c>
      <c r="E113" s="4" t="s">
        <v>2</v>
      </c>
      <c r="G113" s="2"/>
      <c r="H113" s="3" t="s">
        <v>0</v>
      </c>
      <c r="I113" s="3" t="s">
        <v>1</v>
      </c>
      <c r="J113" s="4" t="s">
        <v>2</v>
      </c>
      <c r="L113" s="14" t="s">
        <v>79</v>
      </c>
      <c r="M113" t="s">
        <v>10</v>
      </c>
      <c r="N113" t="s">
        <v>12</v>
      </c>
      <c r="O113" t="s">
        <v>78</v>
      </c>
    </row>
    <row r="114" spans="2:15" ht="24">
      <c r="B114" s="5">
        <v>1</v>
      </c>
      <c r="C114" s="1" t="s">
        <v>49</v>
      </c>
      <c r="D114" s="1">
        <v>1.1399999999999999</v>
      </c>
      <c r="E114" s="6">
        <v>10779.191000000001</v>
      </c>
      <c r="G114" s="5">
        <v>1</v>
      </c>
      <c r="H114" s="1" t="s">
        <v>49</v>
      </c>
      <c r="I114" s="1">
        <v>1.1200000000000001</v>
      </c>
      <c r="J114" s="6">
        <v>10637.488499999999</v>
      </c>
      <c r="L114" s="1" t="s">
        <v>49</v>
      </c>
      <c r="M114">
        <f>(E124-E114)</f>
        <v>2129.6413999999986</v>
      </c>
      <c r="N114">
        <f>(J124-J114)</f>
        <v>2177.0877</v>
      </c>
      <c r="O114">
        <f>(N114-M114)/J124</f>
        <v>3.7025258783042261E-3</v>
      </c>
    </row>
    <row r="115" spans="2:15" ht="24">
      <c r="B115" s="5">
        <v>2</v>
      </c>
      <c r="C115" s="1" t="s">
        <v>50</v>
      </c>
      <c r="D115" s="1">
        <v>0.84</v>
      </c>
      <c r="E115" s="6">
        <v>7894.8117000000002</v>
      </c>
      <c r="G115" s="5">
        <v>2</v>
      </c>
      <c r="H115" s="1" t="s">
        <v>50</v>
      </c>
      <c r="I115" s="1">
        <v>0.82</v>
      </c>
      <c r="J115" s="6">
        <v>7764.0897000000004</v>
      </c>
      <c r="L115" s="1" t="s">
        <v>50</v>
      </c>
      <c r="M115">
        <f t="shared" ref="M115:M121" si="22">(E125-E115)</f>
        <v>1308.5583999999999</v>
      </c>
      <c r="N115">
        <f t="shared" ref="N115:N121" si="23">(J125-J115)</f>
        <v>1358.0509999999995</v>
      </c>
      <c r="O115">
        <f t="shared" ref="O115:O121" si="24">(N115-M115)/J125</f>
        <v>5.4255466592397095E-3</v>
      </c>
    </row>
    <row r="116" spans="2:15" ht="24">
      <c r="B116" s="5">
        <v>3</v>
      </c>
      <c r="C116" s="1" t="s">
        <v>51</v>
      </c>
      <c r="D116" s="1">
        <v>1.81</v>
      </c>
      <c r="E116" s="6">
        <v>17117.822199999999</v>
      </c>
      <c r="G116" s="5">
        <v>3</v>
      </c>
      <c r="H116" s="1" t="s">
        <v>51</v>
      </c>
      <c r="I116" s="1">
        <v>1.78</v>
      </c>
      <c r="J116" s="6">
        <v>16898.7271</v>
      </c>
      <c r="L116" s="1" t="s">
        <v>51</v>
      </c>
      <c r="M116">
        <f t="shared" si="22"/>
        <v>2961.4498000000021</v>
      </c>
      <c r="N116">
        <f t="shared" si="23"/>
        <v>3058.7646999999997</v>
      </c>
      <c r="O116">
        <f t="shared" si="24"/>
        <v>4.8761087302562527E-3</v>
      </c>
    </row>
    <row r="117" spans="2:15" ht="24">
      <c r="B117" s="5">
        <v>4</v>
      </c>
      <c r="C117" s="1" t="s">
        <v>52</v>
      </c>
      <c r="D117" s="1">
        <v>7.74</v>
      </c>
      <c r="E117" s="6">
        <v>73011.354900000006</v>
      </c>
      <c r="G117" s="5">
        <v>4</v>
      </c>
      <c r="H117" s="1" t="s">
        <v>52</v>
      </c>
      <c r="I117" s="1">
        <v>7.76</v>
      </c>
      <c r="J117" s="6">
        <v>73531.612699999998</v>
      </c>
      <c r="L117" s="1" t="s">
        <v>52</v>
      </c>
      <c r="M117">
        <f t="shared" si="22"/>
        <v>14892.8946</v>
      </c>
      <c r="N117">
        <f t="shared" si="23"/>
        <v>15412.711299999995</v>
      </c>
      <c r="O117">
        <f t="shared" si="24"/>
        <v>5.8442931108228539E-3</v>
      </c>
    </row>
    <row r="118" spans="2:15" ht="24">
      <c r="B118" s="5">
        <v>5</v>
      </c>
      <c r="C118" s="1" t="s">
        <v>53</v>
      </c>
      <c r="D118" s="1">
        <v>1.0900000000000001</v>
      </c>
      <c r="E118" s="6">
        <v>10281.526</v>
      </c>
      <c r="G118" s="5">
        <v>5</v>
      </c>
      <c r="H118" s="1" t="s">
        <v>53</v>
      </c>
      <c r="I118" s="1">
        <v>1.1000000000000001</v>
      </c>
      <c r="J118" s="6">
        <v>10373.981299999999</v>
      </c>
      <c r="L118" s="1" t="s">
        <v>53</v>
      </c>
      <c r="M118">
        <f t="shared" si="22"/>
        <v>2031.8505999999998</v>
      </c>
      <c r="N118">
        <f t="shared" si="23"/>
        <v>2094.8509000000013</v>
      </c>
      <c r="O118">
        <f t="shared" si="24"/>
        <v>5.0526223297801308E-3</v>
      </c>
    </row>
    <row r="119" spans="2:15" ht="24">
      <c r="B119" s="5">
        <v>6</v>
      </c>
      <c r="C119" s="1" t="s">
        <v>54</v>
      </c>
      <c r="D119" s="1">
        <v>5.2</v>
      </c>
      <c r="E119" s="6">
        <v>49067.762300000002</v>
      </c>
      <c r="G119" s="5">
        <v>6</v>
      </c>
      <c r="H119" s="1" t="s">
        <v>54</v>
      </c>
      <c r="I119" s="1">
        <v>5.22</v>
      </c>
      <c r="J119" s="6">
        <v>49409.883600000001</v>
      </c>
      <c r="L119" s="1" t="s">
        <v>54</v>
      </c>
      <c r="M119">
        <f t="shared" si="22"/>
        <v>9971.3557999999975</v>
      </c>
      <c r="N119">
        <f t="shared" si="23"/>
        <v>10364.195299999999</v>
      </c>
      <c r="O119">
        <f t="shared" si="24"/>
        <v>6.5720711590923717E-3</v>
      </c>
    </row>
    <row r="120" spans="2:15" ht="24">
      <c r="B120" s="5">
        <v>7</v>
      </c>
      <c r="C120" s="1" t="s">
        <v>55</v>
      </c>
      <c r="D120" s="1">
        <v>1.22</v>
      </c>
      <c r="E120" s="6">
        <v>11536.5137</v>
      </c>
      <c r="G120" s="5">
        <v>7</v>
      </c>
      <c r="H120" s="1" t="s">
        <v>55</v>
      </c>
      <c r="I120" s="1">
        <v>1.24</v>
      </c>
      <c r="J120" s="6">
        <v>11763.185600000001</v>
      </c>
      <c r="L120" s="1" t="s">
        <v>55</v>
      </c>
      <c r="M120">
        <f t="shared" si="22"/>
        <v>3203.6884000000009</v>
      </c>
      <c r="N120">
        <f t="shared" si="23"/>
        <v>3338.6292999999987</v>
      </c>
      <c r="O120">
        <f t="shared" si="24"/>
        <v>8.9354094784990235E-3</v>
      </c>
    </row>
    <row r="121" spans="2:15" ht="24">
      <c r="B121" s="7">
        <v>8</v>
      </c>
      <c r="C121" s="8" t="s">
        <v>56</v>
      </c>
      <c r="D121" s="8">
        <v>1.95</v>
      </c>
      <c r="E121" s="9">
        <v>18410.359100000001</v>
      </c>
      <c r="G121" s="7">
        <v>8</v>
      </c>
      <c r="H121" s="8" t="s">
        <v>56</v>
      </c>
      <c r="I121" s="8">
        <v>1.96</v>
      </c>
      <c r="J121" s="9">
        <v>18538.0092</v>
      </c>
      <c r="L121" s="8" t="s">
        <v>56</v>
      </c>
      <c r="M121">
        <f t="shared" si="22"/>
        <v>2228.0033000000003</v>
      </c>
      <c r="N121">
        <f t="shared" si="23"/>
        <v>2300.6690999999992</v>
      </c>
      <c r="O121">
        <f t="shared" si="24"/>
        <v>3.487063764499827E-3</v>
      </c>
    </row>
    <row r="122" spans="2:15">
      <c r="B122">
        <v>1.5</v>
      </c>
      <c r="C122" s="10" t="s">
        <v>11</v>
      </c>
      <c r="D122" s="10" t="s">
        <v>10</v>
      </c>
      <c r="G122">
        <v>1.5</v>
      </c>
      <c r="H122" s="10" t="s">
        <v>11</v>
      </c>
      <c r="I122" s="10" t="s">
        <v>12</v>
      </c>
    </row>
    <row r="123" spans="2:15">
      <c r="B123" s="2"/>
      <c r="C123" s="3" t="s">
        <v>0</v>
      </c>
      <c r="D123" s="3" t="s">
        <v>1</v>
      </c>
      <c r="E123" s="4" t="s">
        <v>2</v>
      </c>
      <c r="G123" s="2"/>
      <c r="H123" s="3" t="s">
        <v>0</v>
      </c>
      <c r="I123" s="3" t="s">
        <v>1</v>
      </c>
      <c r="J123" s="4" t="s">
        <v>2</v>
      </c>
    </row>
    <row r="124" spans="2:15" ht="24">
      <c r="B124" s="5">
        <v>1</v>
      </c>
      <c r="C124" s="1" t="s">
        <v>49</v>
      </c>
      <c r="D124" s="1">
        <v>1.1399999999999999</v>
      </c>
      <c r="E124" s="6">
        <v>12908.832399999999</v>
      </c>
      <c r="G124" s="5">
        <v>1</v>
      </c>
      <c r="H124" s="1" t="s">
        <v>49</v>
      </c>
      <c r="I124" s="1">
        <v>1.1299999999999999</v>
      </c>
      <c r="J124" s="6">
        <v>12814.5762</v>
      </c>
    </row>
    <row r="125" spans="2:15" ht="24">
      <c r="B125" s="5">
        <v>2</v>
      </c>
      <c r="C125" s="1" t="s">
        <v>50</v>
      </c>
      <c r="D125" s="1">
        <v>0.82</v>
      </c>
      <c r="E125" s="6">
        <v>9203.3701000000001</v>
      </c>
      <c r="G125" s="5">
        <v>2</v>
      </c>
      <c r="H125" s="1" t="s">
        <v>50</v>
      </c>
      <c r="I125" s="1">
        <v>0.8</v>
      </c>
      <c r="J125" s="6">
        <v>9122.1406999999999</v>
      </c>
    </row>
    <row r="126" spans="2:15" ht="24">
      <c r="B126" s="5">
        <v>3</v>
      </c>
      <c r="C126" s="1" t="s">
        <v>51</v>
      </c>
      <c r="D126" s="1">
        <v>1.78</v>
      </c>
      <c r="E126" s="6">
        <v>20079.272000000001</v>
      </c>
      <c r="G126" s="5">
        <v>3</v>
      </c>
      <c r="H126" s="1" t="s">
        <v>51</v>
      </c>
      <c r="I126" s="1">
        <v>1.75</v>
      </c>
      <c r="J126" s="6">
        <v>19957.4918</v>
      </c>
    </row>
    <row r="127" spans="2:15" ht="24">
      <c r="B127" s="5">
        <v>4</v>
      </c>
      <c r="C127" s="1" t="s">
        <v>52</v>
      </c>
      <c r="D127" s="1">
        <v>7.79</v>
      </c>
      <c r="E127" s="6">
        <v>87904.249500000005</v>
      </c>
      <c r="G127" s="5">
        <v>4</v>
      </c>
      <c r="H127" s="1" t="s">
        <v>52</v>
      </c>
      <c r="I127" s="1">
        <v>7.81</v>
      </c>
      <c r="J127" s="6">
        <v>88944.323999999993</v>
      </c>
    </row>
    <row r="128" spans="2:15" ht="24">
      <c r="B128" s="5">
        <v>5</v>
      </c>
      <c r="C128" s="1" t="s">
        <v>53</v>
      </c>
      <c r="D128" s="1">
        <v>1.0900000000000001</v>
      </c>
      <c r="E128" s="6">
        <v>12313.3766</v>
      </c>
      <c r="G128" s="5">
        <v>5</v>
      </c>
      <c r="H128" s="1" t="s">
        <v>53</v>
      </c>
      <c r="I128" s="1">
        <v>1.1000000000000001</v>
      </c>
      <c r="J128" s="6">
        <v>12468.832200000001</v>
      </c>
    </row>
    <row r="129" spans="2:15" ht="24">
      <c r="B129" s="5">
        <v>6</v>
      </c>
      <c r="C129" s="1" t="s">
        <v>54</v>
      </c>
      <c r="D129" s="1">
        <v>5.24</v>
      </c>
      <c r="E129" s="6">
        <v>59039.1181</v>
      </c>
      <c r="G129" s="5">
        <v>6</v>
      </c>
      <c r="H129" s="1" t="s">
        <v>54</v>
      </c>
      <c r="I129" s="1">
        <v>5.25</v>
      </c>
      <c r="J129" s="6">
        <v>59774.0789</v>
      </c>
    </row>
    <row r="130" spans="2:15" ht="24">
      <c r="B130" s="5">
        <v>7</v>
      </c>
      <c r="C130" s="1" t="s">
        <v>55</v>
      </c>
      <c r="D130" s="1">
        <v>1.31</v>
      </c>
      <c r="E130" s="6">
        <v>14740.2021</v>
      </c>
      <c r="G130" s="5">
        <v>7</v>
      </c>
      <c r="H130" s="1" t="s">
        <v>55</v>
      </c>
      <c r="I130" s="1">
        <v>1.33</v>
      </c>
      <c r="J130" s="6">
        <v>15101.814899999999</v>
      </c>
    </row>
    <row r="131" spans="2:15" ht="24">
      <c r="B131" s="7">
        <v>8</v>
      </c>
      <c r="C131" s="8" t="s">
        <v>56</v>
      </c>
      <c r="D131" s="8">
        <v>1.83</v>
      </c>
      <c r="E131" s="9">
        <v>20638.362400000002</v>
      </c>
      <c r="G131" s="7">
        <v>8</v>
      </c>
      <c r="H131" s="8" t="s">
        <v>56</v>
      </c>
      <c r="I131" s="8">
        <v>1.83</v>
      </c>
      <c r="J131" s="9">
        <v>20838.6783</v>
      </c>
    </row>
    <row r="132" spans="2:15">
      <c r="B132">
        <v>1.75</v>
      </c>
      <c r="C132" s="10" t="s">
        <v>9</v>
      </c>
      <c r="D132" s="10" t="s">
        <v>10</v>
      </c>
      <c r="G132">
        <v>1.75</v>
      </c>
      <c r="H132" s="10" t="s">
        <v>9</v>
      </c>
      <c r="I132" s="10" t="s">
        <v>12</v>
      </c>
    </row>
    <row r="133" spans="2:15">
      <c r="B133" s="2"/>
      <c r="C133" s="3" t="s">
        <v>0</v>
      </c>
      <c r="D133" s="3" t="s">
        <v>1</v>
      </c>
      <c r="E133" s="4" t="s">
        <v>2</v>
      </c>
      <c r="G133" s="2"/>
      <c r="H133" s="3" t="s">
        <v>0</v>
      </c>
      <c r="I133" s="3" t="s">
        <v>1</v>
      </c>
      <c r="J133" s="4" t="s">
        <v>2</v>
      </c>
      <c r="L133" s="14" t="s">
        <v>79</v>
      </c>
      <c r="M133" t="s">
        <v>10</v>
      </c>
      <c r="N133" t="s">
        <v>12</v>
      </c>
      <c r="O133" t="s">
        <v>78</v>
      </c>
    </row>
    <row r="134" spans="2:15" ht="24">
      <c r="B134" s="5">
        <v>1</v>
      </c>
      <c r="C134" s="1" t="s">
        <v>49</v>
      </c>
      <c r="D134" s="1">
        <v>1.1399999999999999</v>
      </c>
      <c r="E134" s="6">
        <v>10631.3032</v>
      </c>
      <c r="G134" s="5">
        <v>1</v>
      </c>
      <c r="H134" s="1" t="s">
        <v>49</v>
      </c>
      <c r="I134" s="1">
        <v>1.1200000000000001</v>
      </c>
      <c r="J134" s="6">
        <v>10497.362499999999</v>
      </c>
      <c r="L134" s="1" t="s">
        <v>49</v>
      </c>
      <c r="M134">
        <f>(E144-E134)</f>
        <v>2308.5044999999991</v>
      </c>
      <c r="N134">
        <f>(J144-J134)</f>
        <v>2347.0029000000013</v>
      </c>
      <c r="O134">
        <f>(N134-M134)/J144</f>
        <v>2.99729872213089E-3</v>
      </c>
    </row>
    <row r="135" spans="2:15" ht="24">
      <c r="B135" s="5">
        <v>2</v>
      </c>
      <c r="C135" s="1" t="s">
        <v>50</v>
      </c>
      <c r="D135" s="1">
        <v>0.83</v>
      </c>
      <c r="E135" s="6">
        <v>7781.8563000000004</v>
      </c>
      <c r="G135" s="5">
        <v>2</v>
      </c>
      <c r="H135" s="1" t="s">
        <v>50</v>
      </c>
      <c r="I135" s="1">
        <v>0.82</v>
      </c>
      <c r="J135" s="6">
        <v>7657.8320000000003</v>
      </c>
      <c r="L135" s="1" t="s">
        <v>50</v>
      </c>
      <c r="M135">
        <f t="shared" ref="M135:M141" si="25">(E145-E135)</f>
        <v>1453.3073999999988</v>
      </c>
      <c r="N135">
        <f t="shared" ref="N135:N141" si="26">(J145-J135)</f>
        <v>1490.4390999999996</v>
      </c>
      <c r="O135">
        <f t="shared" ref="O135:O141" si="27">(N135-M135)/J145</f>
        <v>4.0588762176058399E-3</v>
      </c>
    </row>
    <row r="136" spans="2:15" ht="24">
      <c r="B136" s="5">
        <v>3</v>
      </c>
      <c r="C136" s="1" t="s">
        <v>51</v>
      </c>
      <c r="D136" s="1">
        <v>1.81</v>
      </c>
      <c r="E136" s="6">
        <v>16893.691699999999</v>
      </c>
      <c r="G136" s="5">
        <v>3</v>
      </c>
      <c r="H136" s="1" t="s">
        <v>51</v>
      </c>
      <c r="I136" s="1">
        <v>1.79</v>
      </c>
      <c r="J136" s="6">
        <v>16719.277999999998</v>
      </c>
      <c r="L136" s="1" t="s">
        <v>51</v>
      </c>
      <c r="M136">
        <f t="shared" si="25"/>
        <v>3261.5447000000022</v>
      </c>
      <c r="N136">
        <f t="shared" si="26"/>
        <v>3277.5319000000018</v>
      </c>
      <c r="O136">
        <f t="shared" si="27"/>
        <v>7.9948752225721641E-4</v>
      </c>
    </row>
    <row r="137" spans="2:15" ht="24">
      <c r="B137" s="5">
        <v>4</v>
      </c>
      <c r="C137" s="1" t="s">
        <v>52</v>
      </c>
      <c r="D137" s="1">
        <v>7.73</v>
      </c>
      <c r="E137" s="6">
        <v>72121.087599999999</v>
      </c>
      <c r="G137" s="5">
        <v>4</v>
      </c>
      <c r="H137" s="1" t="s">
        <v>52</v>
      </c>
      <c r="I137" s="1">
        <v>7.75</v>
      </c>
      <c r="J137" s="6">
        <v>72516.193100000004</v>
      </c>
      <c r="L137" s="1" t="s">
        <v>52</v>
      </c>
      <c r="M137">
        <f t="shared" si="25"/>
        <v>16116.214900000006</v>
      </c>
      <c r="N137">
        <f t="shared" si="26"/>
        <v>16716.218099999998</v>
      </c>
      <c r="O137">
        <f t="shared" si="27"/>
        <v>6.7240500613076773E-3</v>
      </c>
    </row>
    <row r="138" spans="2:15" ht="24">
      <c r="B138" s="5">
        <v>5</v>
      </c>
      <c r="C138" s="1" t="s">
        <v>53</v>
      </c>
      <c r="D138" s="1">
        <v>1.0900000000000001</v>
      </c>
      <c r="E138" s="6">
        <v>10165.207899999999</v>
      </c>
      <c r="G138" s="5">
        <v>5</v>
      </c>
      <c r="H138" s="1" t="s">
        <v>53</v>
      </c>
      <c r="I138" s="1">
        <v>1.1000000000000001</v>
      </c>
      <c r="J138" s="6">
        <v>10255.1361</v>
      </c>
      <c r="L138" s="1" t="s">
        <v>53</v>
      </c>
      <c r="M138">
        <f t="shared" si="25"/>
        <v>2178.3132000000005</v>
      </c>
      <c r="N138">
        <f t="shared" si="26"/>
        <v>2240.1877999999997</v>
      </c>
      <c r="O138">
        <f t="shared" si="27"/>
        <v>4.9518204165959392E-3</v>
      </c>
    </row>
    <row r="139" spans="2:15" ht="24">
      <c r="B139" s="5">
        <v>6</v>
      </c>
      <c r="C139" s="1" t="s">
        <v>54</v>
      </c>
      <c r="D139" s="1">
        <v>5.2</v>
      </c>
      <c r="E139" s="6">
        <v>48543.3658</v>
      </c>
      <c r="G139" s="5">
        <v>6</v>
      </c>
      <c r="H139" s="1" t="s">
        <v>54</v>
      </c>
      <c r="I139" s="1">
        <v>5.21</v>
      </c>
      <c r="J139" s="6">
        <v>48757.745300000002</v>
      </c>
      <c r="L139" s="1" t="s">
        <v>54</v>
      </c>
      <c r="M139">
        <f t="shared" si="25"/>
        <v>10639.7114</v>
      </c>
      <c r="N139">
        <f t="shared" si="26"/>
        <v>11135.918699999995</v>
      </c>
      <c r="O139">
        <f t="shared" si="27"/>
        <v>8.2848045496096978E-3</v>
      </c>
    </row>
    <row r="140" spans="2:15" ht="24">
      <c r="B140" s="5">
        <v>7</v>
      </c>
      <c r="C140" s="1" t="s">
        <v>55</v>
      </c>
      <c r="D140" s="1">
        <v>1.22</v>
      </c>
      <c r="E140" s="6">
        <v>11398.840200000001</v>
      </c>
      <c r="G140" s="5">
        <v>7</v>
      </c>
      <c r="H140" s="1" t="s">
        <v>55</v>
      </c>
      <c r="I140" s="1">
        <v>1.24</v>
      </c>
      <c r="J140" s="6">
        <v>11574.492200000001</v>
      </c>
      <c r="L140" s="1" t="s">
        <v>55</v>
      </c>
      <c r="M140">
        <f t="shared" si="25"/>
        <v>3368.1621999999988</v>
      </c>
      <c r="N140">
        <f t="shared" si="26"/>
        <v>3570.2217000000001</v>
      </c>
      <c r="O140">
        <f t="shared" si="27"/>
        <v>1.3341915953922458E-2</v>
      </c>
    </row>
    <row r="141" spans="2:15" ht="24">
      <c r="B141" s="7">
        <v>8</v>
      </c>
      <c r="C141" s="8" t="s">
        <v>56</v>
      </c>
      <c r="D141" s="8">
        <v>1.96</v>
      </c>
      <c r="E141" s="9">
        <v>18324.189900000001</v>
      </c>
      <c r="G141" s="7">
        <v>8</v>
      </c>
      <c r="H141" s="8" t="s">
        <v>56</v>
      </c>
      <c r="I141" s="8">
        <v>1.97</v>
      </c>
      <c r="J141" s="9">
        <v>18407.2019</v>
      </c>
      <c r="L141" s="8" t="s">
        <v>56</v>
      </c>
      <c r="M141">
        <f t="shared" si="25"/>
        <v>2373.3726999999999</v>
      </c>
      <c r="N141">
        <f t="shared" si="26"/>
        <v>2495.2000999999982</v>
      </c>
      <c r="O141">
        <f t="shared" si="27"/>
        <v>5.8283923541418026E-3</v>
      </c>
    </row>
    <row r="142" spans="2:15">
      <c r="B142">
        <v>1.75</v>
      </c>
      <c r="C142" s="10" t="s">
        <v>11</v>
      </c>
      <c r="D142" s="10" t="s">
        <v>10</v>
      </c>
      <c r="G142">
        <v>1.75</v>
      </c>
      <c r="H142" s="10" t="s">
        <v>11</v>
      </c>
      <c r="I142" s="10" t="s">
        <v>12</v>
      </c>
    </row>
    <row r="143" spans="2:15">
      <c r="B143" s="2"/>
      <c r="C143" s="3" t="s">
        <v>0</v>
      </c>
      <c r="D143" s="3" t="s">
        <v>1</v>
      </c>
      <c r="E143" s="4" t="s">
        <v>2</v>
      </c>
      <c r="G143" s="2"/>
      <c r="H143" s="3" t="s">
        <v>0</v>
      </c>
      <c r="I143" s="3" t="s">
        <v>1</v>
      </c>
      <c r="J143" s="4" t="s">
        <v>2</v>
      </c>
    </row>
    <row r="144" spans="2:15" ht="24">
      <c r="B144" s="5">
        <v>1</v>
      </c>
      <c r="C144" s="1" t="s">
        <v>49</v>
      </c>
      <c r="D144" s="1">
        <v>1.1399999999999999</v>
      </c>
      <c r="E144" s="6">
        <v>12939.807699999999</v>
      </c>
      <c r="G144" s="5">
        <v>1</v>
      </c>
      <c r="H144" s="1" t="s">
        <v>49</v>
      </c>
      <c r="I144" s="1">
        <v>1.1299999999999999</v>
      </c>
      <c r="J144" s="6">
        <v>12844.365400000001</v>
      </c>
    </row>
    <row r="145" spans="2:10" ht="24">
      <c r="B145" s="5">
        <v>2</v>
      </c>
      <c r="C145" s="1" t="s">
        <v>50</v>
      </c>
      <c r="D145" s="1">
        <v>0.82</v>
      </c>
      <c r="E145" s="6">
        <v>9235.1636999999992</v>
      </c>
      <c r="G145" s="5">
        <v>2</v>
      </c>
      <c r="H145" s="1" t="s">
        <v>50</v>
      </c>
      <c r="I145" s="1">
        <v>0.8</v>
      </c>
      <c r="J145" s="6">
        <v>9148.2710999999999</v>
      </c>
    </row>
    <row r="146" spans="2:10" ht="24">
      <c r="B146" s="5">
        <v>3</v>
      </c>
      <c r="C146" s="1" t="s">
        <v>51</v>
      </c>
      <c r="D146" s="1">
        <v>1.78</v>
      </c>
      <c r="E146" s="6">
        <v>20155.236400000002</v>
      </c>
      <c r="G146" s="5">
        <v>3</v>
      </c>
      <c r="H146" s="1" t="s">
        <v>51</v>
      </c>
      <c r="I146" s="1">
        <v>1.75</v>
      </c>
      <c r="J146" s="6">
        <v>19996.8099</v>
      </c>
    </row>
    <row r="147" spans="2:10" ht="24">
      <c r="B147" s="5">
        <v>4</v>
      </c>
      <c r="C147" s="1" t="s">
        <v>52</v>
      </c>
      <c r="D147" s="1">
        <v>7.8</v>
      </c>
      <c r="E147" s="6">
        <v>88237.302500000005</v>
      </c>
      <c r="G147" s="5">
        <v>4</v>
      </c>
      <c r="H147" s="1" t="s">
        <v>52</v>
      </c>
      <c r="I147" s="1">
        <v>7.82</v>
      </c>
      <c r="J147" s="6">
        <v>89232.411200000002</v>
      </c>
    </row>
    <row r="148" spans="2:10" ht="24">
      <c r="B148" s="5">
        <v>5</v>
      </c>
      <c r="C148" s="1" t="s">
        <v>53</v>
      </c>
      <c r="D148" s="1">
        <v>1.0900000000000001</v>
      </c>
      <c r="E148" s="6">
        <v>12343.5211</v>
      </c>
      <c r="G148" s="5">
        <v>5</v>
      </c>
      <c r="H148" s="1" t="s">
        <v>53</v>
      </c>
      <c r="I148" s="1">
        <v>1.0900000000000001</v>
      </c>
      <c r="J148" s="6">
        <v>12495.323899999999</v>
      </c>
    </row>
    <row r="149" spans="2:10" ht="24">
      <c r="B149" s="5">
        <v>6</v>
      </c>
      <c r="C149" s="1" t="s">
        <v>54</v>
      </c>
      <c r="D149" s="1">
        <v>5.23</v>
      </c>
      <c r="E149" s="6">
        <v>59183.0772</v>
      </c>
      <c r="G149" s="5">
        <v>6</v>
      </c>
      <c r="H149" s="1" t="s">
        <v>54</v>
      </c>
      <c r="I149" s="1">
        <v>5.25</v>
      </c>
      <c r="J149" s="6">
        <v>59893.663999999997</v>
      </c>
    </row>
    <row r="150" spans="2:10" ht="24">
      <c r="B150" s="5">
        <v>7</v>
      </c>
      <c r="C150" s="1" t="s">
        <v>55</v>
      </c>
      <c r="D150" s="1">
        <v>1.31</v>
      </c>
      <c r="E150" s="6">
        <v>14767.002399999999</v>
      </c>
      <c r="G150" s="5">
        <v>7</v>
      </c>
      <c r="H150" s="1" t="s">
        <v>55</v>
      </c>
      <c r="I150" s="1">
        <v>1.33</v>
      </c>
      <c r="J150" s="6">
        <v>15144.713900000001</v>
      </c>
    </row>
    <row r="151" spans="2:10" ht="24">
      <c r="B151" s="7">
        <v>8</v>
      </c>
      <c r="C151" s="8" t="s">
        <v>56</v>
      </c>
      <c r="D151" s="8">
        <v>1.83</v>
      </c>
      <c r="E151" s="9">
        <v>20697.562600000001</v>
      </c>
      <c r="G151" s="7">
        <v>8</v>
      </c>
      <c r="H151" s="8" t="s">
        <v>56</v>
      </c>
      <c r="I151" s="8">
        <v>1.83</v>
      </c>
      <c r="J151" s="9">
        <v>20902.401999999998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69F6-8B5A-4A3A-9DD6-4F6F4BD6F2B2}">
  <dimension ref="B2:Y87"/>
  <sheetViews>
    <sheetView topLeftCell="A68" workbookViewId="0">
      <selection activeCell="H80" sqref="H80"/>
    </sheetView>
  </sheetViews>
  <sheetFormatPr baseColWidth="10" defaultColWidth="8.83203125" defaultRowHeight="15"/>
  <cols>
    <col min="2" max="10" width="9.1640625" style="10"/>
  </cols>
  <sheetData>
    <row r="2" spans="2:25">
      <c r="B2" s="10">
        <v>0.25</v>
      </c>
      <c r="C2" s="10" t="s">
        <v>9</v>
      </c>
      <c r="D2" s="10" t="s">
        <v>10</v>
      </c>
      <c r="G2" s="10">
        <v>0.25</v>
      </c>
      <c r="H2" s="10" t="s">
        <v>9</v>
      </c>
      <c r="I2" s="10" t="s">
        <v>12</v>
      </c>
    </row>
    <row r="3" spans="2:25">
      <c r="B3" s="2"/>
      <c r="C3" s="3" t="s">
        <v>0</v>
      </c>
      <c r="D3" s="3" t="s">
        <v>1</v>
      </c>
      <c r="E3" s="4" t="s">
        <v>2</v>
      </c>
      <c r="F3" s="11"/>
      <c r="G3" s="2"/>
      <c r="H3" s="3" t="s">
        <v>0</v>
      </c>
      <c r="I3" s="3" t="s">
        <v>1</v>
      </c>
      <c r="J3" s="4" t="s">
        <v>2</v>
      </c>
      <c r="L3" s="14" t="s">
        <v>79</v>
      </c>
      <c r="M3" t="s">
        <v>10</v>
      </c>
      <c r="N3" t="s">
        <v>12</v>
      </c>
      <c r="O3" t="s">
        <v>78</v>
      </c>
      <c r="R3" s="14" t="s">
        <v>79</v>
      </c>
      <c r="S3">
        <v>0.25</v>
      </c>
      <c r="T3">
        <v>0.5</v>
      </c>
      <c r="U3">
        <v>0.75</v>
      </c>
      <c r="V3">
        <v>1</v>
      </c>
      <c r="W3">
        <v>1.25</v>
      </c>
      <c r="X3">
        <v>1.5</v>
      </c>
      <c r="Y3">
        <v>1.75</v>
      </c>
    </row>
    <row r="4" spans="2:25" ht="24">
      <c r="B4" s="5">
        <v>1</v>
      </c>
      <c r="C4" s="1" t="s">
        <v>16</v>
      </c>
      <c r="D4" s="1">
        <v>69.930000000000007</v>
      </c>
      <c r="E4" s="6">
        <v>235657.41649999999</v>
      </c>
      <c r="F4" s="12"/>
      <c r="G4" s="5">
        <v>1</v>
      </c>
      <c r="H4" s="1" t="s">
        <v>16</v>
      </c>
      <c r="I4" s="1">
        <v>7.88</v>
      </c>
      <c r="J4" s="6">
        <v>226628.59650000001</v>
      </c>
      <c r="L4" s="1" t="s">
        <v>16</v>
      </c>
      <c r="M4">
        <f>(E10-E4)</f>
        <v>18014.757299999997</v>
      </c>
      <c r="N4">
        <f>(J10-J4)</f>
        <v>19633.950599999982</v>
      </c>
      <c r="O4">
        <f>(N4-M4)/J10</f>
        <v>6.5750692464919469E-3</v>
      </c>
      <c r="R4" s="1" t="s">
        <v>16</v>
      </c>
      <c r="S4">
        <f>O4</f>
        <v>6.5750692464919469E-3</v>
      </c>
      <c r="T4">
        <f>O16</f>
        <v>7.5370263111835438E-3</v>
      </c>
      <c r="U4">
        <f>O28</f>
        <v>9.7136072091986141E-3</v>
      </c>
      <c r="V4">
        <f>O40</f>
        <v>1.0265154094550475E-2</v>
      </c>
      <c r="W4">
        <f>O52</f>
        <v>9.9295680963517909E-3</v>
      </c>
      <c r="X4">
        <f>O64</f>
        <v>1.2828556909555684E-2</v>
      </c>
      <c r="Y4">
        <f>O76</f>
        <v>1.3062670280295218E-2</v>
      </c>
    </row>
    <row r="5" spans="2:25" ht="24">
      <c r="B5" s="5">
        <v>2</v>
      </c>
      <c r="C5" s="1" t="s">
        <v>17</v>
      </c>
      <c r="D5" s="1">
        <v>9.98</v>
      </c>
      <c r="E5" s="6">
        <v>33626.100400000003</v>
      </c>
      <c r="F5" s="12"/>
      <c r="G5" s="5">
        <v>2</v>
      </c>
      <c r="H5" s="1" t="s">
        <v>17</v>
      </c>
      <c r="I5" s="1">
        <v>1.1299999999999999</v>
      </c>
      <c r="J5" s="6">
        <v>32574.7575</v>
      </c>
      <c r="L5" s="1" t="s">
        <v>17</v>
      </c>
      <c r="M5">
        <f t="shared" ref="M5:M7" si="0">(E11-E5)</f>
        <v>6232.1494999999995</v>
      </c>
      <c r="N5">
        <f t="shared" ref="N5:N7" si="1">(J11-J5)</f>
        <v>6246.9786000000022</v>
      </c>
      <c r="O5">
        <f>(N5-M5)/J11</f>
        <v>3.8197931081198228E-4</v>
      </c>
      <c r="R5" s="1" t="s">
        <v>17</v>
      </c>
      <c r="S5">
        <f t="shared" ref="S5:S7" si="2">O5</f>
        <v>3.8197931081198228E-4</v>
      </c>
      <c r="T5">
        <f t="shared" ref="T5:T7" si="3">O17</f>
        <v>8.5605076447813778E-3</v>
      </c>
      <c r="U5">
        <f t="shared" ref="U5:U7" si="4">O29</f>
        <v>1.1263910829776047E-2</v>
      </c>
      <c r="V5">
        <f t="shared" ref="V5:V7" si="5">O41</f>
        <v>1.4112525214888203E-2</v>
      </c>
      <c r="W5">
        <f t="shared" ref="W5:W7" si="6">O53</f>
        <v>4.3573736335024982E-3</v>
      </c>
      <c r="X5">
        <f t="shared" ref="X5:X7" si="7">O65</f>
        <v>4.1722162680724326E-3</v>
      </c>
      <c r="Y5">
        <f t="shared" ref="Y5:Y7" si="8">O77</f>
        <v>9.8672970734085454E-3</v>
      </c>
    </row>
    <row r="6" spans="2:25" ht="24">
      <c r="B6" s="5">
        <v>3</v>
      </c>
      <c r="C6" s="1" t="s">
        <v>18</v>
      </c>
      <c r="D6" s="1">
        <v>18.16</v>
      </c>
      <c r="E6" s="6">
        <v>61200.831899999997</v>
      </c>
      <c r="F6" s="12"/>
      <c r="G6" s="5">
        <v>3</v>
      </c>
      <c r="H6" s="1" t="s">
        <v>18</v>
      </c>
      <c r="I6" s="1">
        <v>1.93</v>
      </c>
      <c r="J6" s="6">
        <v>55561.955099999999</v>
      </c>
      <c r="L6" s="1" t="s">
        <v>18</v>
      </c>
      <c r="M6">
        <f t="shared" si="0"/>
        <v>14412.2474</v>
      </c>
      <c r="N6">
        <f t="shared" si="1"/>
        <v>14516.589199999995</v>
      </c>
      <c r="O6">
        <f>(N6-M6)/J12</f>
        <v>1.488926475888494E-3</v>
      </c>
      <c r="R6" s="1" t="s">
        <v>18</v>
      </c>
      <c r="S6">
        <f t="shared" si="2"/>
        <v>1.488926475888494E-3</v>
      </c>
      <c r="T6">
        <f t="shared" si="3"/>
        <v>3.9859738516819987E-3</v>
      </c>
      <c r="U6">
        <f t="shared" si="4"/>
        <v>4.848015203399122E-3</v>
      </c>
      <c r="V6">
        <f t="shared" si="5"/>
        <v>3.3476567909269295E-3</v>
      </c>
      <c r="W6">
        <f t="shared" si="6"/>
        <v>-3.321591519873086E-3</v>
      </c>
      <c r="X6">
        <f t="shared" si="7"/>
        <v>-1.4074556435036271E-3</v>
      </c>
      <c r="Y6">
        <f t="shared" si="8"/>
        <v>-4.014278926203259E-4</v>
      </c>
    </row>
    <row r="7" spans="2:25" ht="24">
      <c r="B7" s="7">
        <v>4</v>
      </c>
      <c r="C7" s="8" t="s">
        <v>19</v>
      </c>
      <c r="D7" s="8">
        <v>0.93</v>
      </c>
      <c r="E7" s="9">
        <v>3147.2937999999999</v>
      </c>
      <c r="F7" s="12"/>
      <c r="G7" s="7">
        <v>4</v>
      </c>
      <c r="H7" s="8" t="s">
        <v>19</v>
      </c>
      <c r="I7" s="8">
        <v>0.06</v>
      </c>
      <c r="J7" s="9">
        <v>1594.7284</v>
      </c>
      <c r="L7" s="8" t="s">
        <v>19</v>
      </c>
      <c r="M7">
        <f t="shared" si="0"/>
        <v>241.07880000000023</v>
      </c>
      <c r="N7">
        <f t="shared" si="1"/>
        <v>287.71270000000004</v>
      </c>
      <c r="O7">
        <f>(N7-M7)/J13</f>
        <v>2.4773099142384753E-2</v>
      </c>
      <c r="R7" s="8" t="s">
        <v>19</v>
      </c>
      <c r="S7">
        <f t="shared" si="2"/>
        <v>2.4773099142384753E-2</v>
      </c>
      <c r="T7">
        <f t="shared" si="3"/>
        <v>4.1458760510796479E-2</v>
      </c>
      <c r="U7">
        <f t="shared" si="4"/>
        <v>3.6736497169156758E-2</v>
      </c>
      <c r="V7">
        <f t="shared" si="5"/>
        <v>1.9861408912003303E-2</v>
      </c>
      <c r="W7">
        <f t="shared" si="6"/>
        <v>-1.5124781969470013E-2</v>
      </c>
      <c r="X7">
        <f t="shared" si="7"/>
        <v>-1.1242933098924178E-2</v>
      </c>
      <c r="Y7">
        <f t="shared" si="8"/>
        <v>3.6992454106216936E-3</v>
      </c>
    </row>
    <row r="8" spans="2:25">
      <c r="B8" s="10">
        <v>0.25</v>
      </c>
      <c r="C8" s="10" t="s">
        <v>11</v>
      </c>
      <c r="D8" s="10" t="s">
        <v>10</v>
      </c>
      <c r="G8" s="10">
        <v>0.25</v>
      </c>
      <c r="H8" s="10" t="s">
        <v>11</v>
      </c>
      <c r="I8" s="10" t="s">
        <v>12</v>
      </c>
      <c r="R8" s="8"/>
    </row>
    <row r="9" spans="2:25">
      <c r="B9" s="2"/>
      <c r="C9" s="3" t="s">
        <v>0</v>
      </c>
      <c r="D9" s="3" t="s">
        <v>1</v>
      </c>
      <c r="E9" s="4" t="s">
        <v>2</v>
      </c>
      <c r="G9" s="2"/>
      <c r="H9" s="3" t="s">
        <v>0</v>
      </c>
      <c r="I9" s="3" t="s">
        <v>1</v>
      </c>
      <c r="J9" s="4" t="s">
        <v>2</v>
      </c>
    </row>
    <row r="10" spans="2:25" ht="24">
      <c r="B10" s="5">
        <v>1</v>
      </c>
      <c r="C10" s="1" t="s">
        <v>16</v>
      </c>
      <c r="D10" s="1">
        <v>6.81</v>
      </c>
      <c r="E10" s="6">
        <v>253672.17379999999</v>
      </c>
      <c r="G10" s="5">
        <v>1</v>
      </c>
      <c r="H10" s="1" t="s">
        <v>16</v>
      </c>
      <c r="I10" s="1">
        <v>6.9</v>
      </c>
      <c r="J10" s="6">
        <v>246262.5471</v>
      </c>
    </row>
    <row r="11" spans="2:25" ht="24">
      <c r="B11" s="5">
        <v>2</v>
      </c>
      <c r="C11" s="1" t="s">
        <v>17</v>
      </c>
      <c r="D11" s="1">
        <v>1.07</v>
      </c>
      <c r="E11" s="6">
        <v>39858.249900000003</v>
      </c>
      <c r="G11" s="5">
        <v>2</v>
      </c>
      <c r="H11" s="1" t="s">
        <v>17</v>
      </c>
      <c r="I11" s="1">
        <v>1.0900000000000001</v>
      </c>
      <c r="J11" s="6">
        <v>38821.736100000002</v>
      </c>
    </row>
    <row r="12" spans="2:25" ht="24">
      <c r="B12" s="5">
        <v>3</v>
      </c>
      <c r="C12" s="1" t="s">
        <v>18</v>
      </c>
      <c r="D12" s="1">
        <v>2.0299999999999998</v>
      </c>
      <c r="E12" s="6">
        <v>75613.079299999998</v>
      </c>
      <c r="G12" s="5">
        <v>3</v>
      </c>
      <c r="H12" s="1" t="s">
        <v>18</v>
      </c>
      <c r="I12" s="1">
        <v>1.96</v>
      </c>
      <c r="J12" s="6">
        <v>70078.544299999994</v>
      </c>
    </row>
    <row r="13" spans="2:25" ht="24">
      <c r="B13" s="7">
        <v>4</v>
      </c>
      <c r="C13" s="8" t="s">
        <v>19</v>
      </c>
      <c r="D13" s="8">
        <v>0.09</v>
      </c>
      <c r="E13" s="9">
        <v>3388.3726000000001</v>
      </c>
      <c r="G13" s="7">
        <v>4</v>
      </c>
      <c r="H13" s="8" t="s">
        <v>19</v>
      </c>
      <c r="I13" s="8">
        <v>0.05</v>
      </c>
      <c r="J13" s="9">
        <v>1882.4411</v>
      </c>
    </row>
    <row r="14" spans="2:25">
      <c r="B14" s="10">
        <v>0.5</v>
      </c>
      <c r="C14" s="10" t="s">
        <v>9</v>
      </c>
      <c r="D14" s="10" t="s">
        <v>10</v>
      </c>
      <c r="G14" s="10">
        <v>0.5</v>
      </c>
      <c r="H14" s="10" t="s">
        <v>9</v>
      </c>
      <c r="I14" s="10" t="s">
        <v>12</v>
      </c>
    </row>
    <row r="15" spans="2:25">
      <c r="B15" s="2"/>
      <c r="C15" s="3" t="s">
        <v>0</v>
      </c>
      <c r="D15" s="3" t="s">
        <v>1</v>
      </c>
      <c r="E15" s="4" t="s">
        <v>2</v>
      </c>
      <c r="G15" s="2"/>
      <c r="H15" s="3" t="s">
        <v>0</v>
      </c>
      <c r="I15" s="3" t="s">
        <v>1</v>
      </c>
      <c r="J15" s="4" t="s">
        <v>2</v>
      </c>
      <c r="L15" s="14" t="s">
        <v>79</v>
      </c>
      <c r="M15" t="s">
        <v>10</v>
      </c>
      <c r="N15" t="s">
        <v>12</v>
      </c>
      <c r="O15" t="s">
        <v>78</v>
      </c>
    </row>
    <row r="16" spans="2:25" ht="24">
      <c r="B16" s="5">
        <v>1</v>
      </c>
      <c r="C16" s="1" t="s">
        <v>16</v>
      </c>
      <c r="D16" s="1">
        <v>68.91</v>
      </c>
      <c r="E16" s="6">
        <v>223873.82829999999</v>
      </c>
      <c r="G16" s="5">
        <v>1</v>
      </c>
      <c r="H16" s="1" t="s">
        <v>16</v>
      </c>
      <c r="I16" s="1">
        <v>8.02</v>
      </c>
      <c r="J16" s="6">
        <v>214764.5778</v>
      </c>
      <c r="L16" s="1" t="s">
        <v>16</v>
      </c>
      <c r="M16">
        <f>(E22-E16)</f>
        <v>34718.858600000007</v>
      </c>
      <c r="N16">
        <f>(J22-J16)</f>
        <v>36613.501799999998</v>
      </c>
      <c r="O16">
        <f>(N16-M16)/J22</f>
        <v>7.5370263111835438E-3</v>
      </c>
    </row>
    <row r="17" spans="2:15" ht="24">
      <c r="B17" s="5">
        <v>2</v>
      </c>
      <c r="C17" s="1" t="s">
        <v>17</v>
      </c>
      <c r="D17" s="1">
        <v>9.2200000000000006</v>
      </c>
      <c r="E17" s="6">
        <v>29949.804499999998</v>
      </c>
      <c r="G17" s="5">
        <v>2</v>
      </c>
      <c r="H17" s="1" t="s">
        <v>17</v>
      </c>
      <c r="I17" s="1">
        <v>1.08</v>
      </c>
      <c r="J17" s="6">
        <v>28888.259900000001</v>
      </c>
      <c r="L17" s="1" t="s">
        <v>17</v>
      </c>
      <c r="M17">
        <f t="shared" ref="M17:M19" si="9">(E23-E17)</f>
        <v>10323.580000000002</v>
      </c>
      <c r="N17">
        <f t="shared" ref="N17:N19" si="10">(J23-J17)</f>
        <v>10662.151600000001</v>
      </c>
      <c r="O17">
        <f>(N17-M17)/J23</f>
        <v>8.5605076447813778E-3</v>
      </c>
    </row>
    <row r="18" spans="2:15" ht="24">
      <c r="B18" s="5">
        <v>3</v>
      </c>
      <c r="C18" s="1" t="s">
        <v>18</v>
      </c>
      <c r="D18" s="1">
        <v>16.96</v>
      </c>
      <c r="E18" s="6">
        <v>55104.537100000001</v>
      </c>
      <c r="G18" s="5">
        <v>3</v>
      </c>
      <c r="H18" s="1" t="s">
        <v>18</v>
      </c>
      <c r="I18" s="1">
        <v>1.85</v>
      </c>
      <c r="J18" s="6">
        <v>49399.075199999999</v>
      </c>
      <c r="L18" s="1" t="s">
        <v>18</v>
      </c>
      <c r="M18">
        <f t="shared" si="9"/>
        <v>21682.909100000004</v>
      </c>
      <c r="N18">
        <f t="shared" si="10"/>
        <v>21967.373899999999</v>
      </c>
      <c r="O18">
        <f>(N18-M18)/J24</f>
        <v>3.9859738516819987E-3</v>
      </c>
    </row>
    <row r="19" spans="2:15" ht="24">
      <c r="B19" s="7">
        <v>4</v>
      </c>
      <c r="C19" s="8" t="s">
        <v>19</v>
      </c>
      <c r="D19" s="8">
        <v>0.91</v>
      </c>
      <c r="E19" s="9">
        <v>2955.587</v>
      </c>
      <c r="G19" s="7">
        <v>4</v>
      </c>
      <c r="H19" s="8" t="s">
        <v>19</v>
      </c>
      <c r="I19" s="8">
        <v>0.05</v>
      </c>
      <c r="J19" s="9">
        <v>1367.0506</v>
      </c>
      <c r="L19" s="8" t="s">
        <v>19</v>
      </c>
      <c r="M19">
        <f t="shared" si="9"/>
        <v>458.91870000000017</v>
      </c>
      <c r="N19">
        <f t="shared" si="10"/>
        <v>537.89539999999988</v>
      </c>
      <c r="O19">
        <f>(N19-M19)/J25</f>
        <v>4.1458760510796479E-2</v>
      </c>
    </row>
    <row r="20" spans="2:15">
      <c r="B20" s="10">
        <v>0.5</v>
      </c>
      <c r="C20" s="10" t="s">
        <v>11</v>
      </c>
      <c r="D20" s="10" t="s">
        <v>10</v>
      </c>
      <c r="G20" s="10">
        <v>0.5</v>
      </c>
      <c r="H20" s="10" t="s">
        <v>11</v>
      </c>
      <c r="I20" s="10" t="s">
        <v>12</v>
      </c>
    </row>
    <row r="21" spans="2:1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</row>
    <row r="22" spans="2:15" ht="24">
      <c r="B22" s="5">
        <v>1</v>
      </c>
      <c r="C22" s="1" t="s">
        <v>16</v>
      </c>
      <c r="D22" s="1">
        <v>6.82</v>
      </c>
      <c r="E22" s="6">
        <v>258592.6869</v>
      </c>
      <c r="G22" s="5">
        <v>1</v>
      </c>
      <c r="H22" s="1" t="s">
        <v>16</v>
      </c>
      <c r="I22" s="1">
        <v>6.9</v>
      </c>
      <c r="J22" s="6">
        <v>251378.0796</v>
      </c>
    </row>
    <row r="23" spans="2:15" ht="24">
      <c r="B23" s="5">
        <v>2</v>
      </c>
      <c r="C23" s="1" t="s">
        <v>17</v>
      </c>
      <c r="D23" s="1">
        <v>1.06</v>
      </c>
      <c r="E23" s="6">
        <v>40273.3845</v>
      </c>
      <c r="G23" s="5">
        <v>2</v>
      </c>
      <c r="H23" s="1" t="s">
        <v>17</v>
      </c>
      <c r="I23" s="1">
        <v>1.0900000000000001</v>
      </c>
      <c r="J23" s="6">
        <v>39550.411500000002</v>
      </c>
    </row>
    <row r="24" spans="2:15" ht="24">
      <c r="B24" s="5">
        <v>3</v>
      </c>
      <c r="C24" s="1" t="s">
        <v>18</v>
      </c>
      <c r="D24" s="1">
        <v>2.0299999999999998</v>
      </c>
      <c r="E24" s="6">
        <v>76787.446200000006</v>
      </c>
      <c r="G24" s="5">
        <v>3</v>
      </c>
      <c r="H24" s="1" t="s">
        <v>18</v>
      </c>
      <c r="I24" s="1">
        <v>1.96</v>
      </c>
      <c r="J24" s="6">
        <v>71366.449099999998</v>
      </c>
    </row>
    <row r="25" spans="2:15" ht="24">
      <c r="B25" s="7">
        <v>4</v>
      </c>
      <c r="C25" s="8" t="s">
        <v>19</v>
      </c>
      <c r="D25" s="8">
        <v>0.09</v>
      </c>
      <c r="E25" s="9">
        <v>3414.5057000000002</v>
      </c>
      <c r="G25" s="7">
        <v>4</v>
      </c>
      <c r="H25" s="8" t="s">
        <v>19</v>
      </c>
      <c r="I25" s="8">
        <v>0.05</v>
      </c>
      <c r="J25" s="9">
        <v>1904.9459999999999</v>
      </c>
    </row>
    <row r="26" spans="2:15">
      <c r="B26" s="10">
        <v>0.75</v>
      </c>
      <c r="C26" s="10" t="s">
        <v>9</v>
      </c>
      <c r="D26" s="10" t="s">
        <v>10</v>
      </c>
      <c r="G26" s="10">
        <v>0.75</v>
      </c>
      <c r="H26" s="10" t="s">
        <v>9</v>
      </c>
      <c r="I26" s="10" t="s">
        <v>12</v>
      </c>
    </row>
    <row r="27" spans="2:1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79</v>
      </c>
      <c r="M27" t="s">
        <v>10</v>
      </c>
      <c r="N27" t="s">
        <v>12</v>
      </c>
      <c r="O27" t="s">
        <v>78</v>
      </c>
    </row>
    <row r="28" spans="2:15" ht="24">
      <c r="B28" s="5">
        <v>1</v>
      </c>
      <c r="C28" s="1" t="s">
        <v>16</v>
      </c>
      <c r="D28" s="1">
        <v>69.989999999999995</v>
      </c>
      <c r="E28" s="6">
        <v>211715.92879999999</v>
      </c>
      <c r="G28" s="5">
        <v>1</v>
      </c>
      <c r="H28" s="1" t="s">
        <v>16</v>
      </c>
      <c r="I28" s="1">
        <v>8.07</v>
      </c>
      <c r="J28" s="6">
        <v>202211.56719999999</v>
      </c>
      <c r="L28" s="1" t="s">
        <v>16</v>
      </c>
      <c r="M28">
        <f>(E34-E28)</f>
        <v>49516.241399999999</v>
      </c>
      <c r="N28">
        <f>(J34-J28)</f>
        <v>51985.411000000022</v>
      </c>
      <c r="O28">
        <f>(N28-M28)/J34</f>
        <v>9.7136072091986141E-3</v>
      </c>
    </row>
    <row r="29" spans="2:15" ht="24">
      <c r="B29" s="5">
        <v>2</v>
      </c>
      <c r="C29" s="1" t="s">
        <v>17</v>
      </c>
      <c r="D29" s="1">
        <v>9.1199999999999992</v>
      </c>
      <c r="E29" s="6">
        <v>27578.247100000001</v>
      </c>
      <c r="G29" s="5">
        <v>2</v>
      </c>
      <c r="H29" s="1" t="s">
        <v>17</v>
      </c>
      <c r="I29" s="1">
        <v>1.06</v>
      </c>
      <c r="J29" s="6">
        <v>26510.45</v>
      </c>
      <c r="L29" s="1" t="s">
        <v>17</v>
      </c>
      <c r="M29">
        <f t="shared" ref="M29:M31" si="11">(E35-E29)</f>
        <v>13029.633399999999</v>
      </c>
      <c r="N29">
        <f t="shared" ref="N29:N31" si="12">(J35-J29)</f>
        <v>13480.083199999997</v>
      </c>
      <c r="O29">
        <f t="shared" ref="O29:O30" si="13">(N29-M29)/J35</f>
        <v>1.1263910829776047E-2</v>
      </c>
    </row>
    <row r="30" spans="2:15" ht="24">
      <c r="B30" s="5">
        <v>3</v>
      </c>
      <c r="C30" s="1" t="s">
        <v>18</v>
      </c>
      <c r="D30" s="1">
        <v>16.96</v>
      </c>
      <c r="E30" s="6">
        <v>51307.844499999999</v>
      </c>
      <c r="G30" s="5">
        <v>3</v>
      </c>
      <c r="H30" s="1" t="s">
        <v>18</v>
      </c>
      <c r="I30" s="1">
        <v>1.82</v>
      </c>
      <c r="J30" s="6">
        <v>45646.922500000001</v>
      </c>
      <c r="L30" s="1" t="s">
        <v>18</v>
      </c>
      <c r="M30">
        <f t="shared" si="11"/>
        <v>26166.041099999995</v>
      </c>
      <c r="N30">
        <f t="shared" si="12"/>
        <v>26515.887499999997</v>
      </c>
      <c r="O30">
        <f t="shared" si="13"/>
        <v>4.848015203399122E-3</v>
      </c>
    </row>
    <row r="31" spans="2:15" ht="24">
      <c r="B31" s="7">
        <v>4</v>
      </c>
      <c r="C31" s="8" t="s">
        <v>19</v>
      </c>
      <c r="D31" s="8">
        <v>0.93</v>
      </c>
      <c r="E31" s="9">
        <v>2823.8899000000001</v>
      </c>
      <c r="G31" s="7">
        <v>4</v>
      </c>
      <c r="H31" s="8" t="s">
        <v>19</v>
      </c>
      <c r="I31" s="8">
        <v>0.05</v>
      </c>
      <c r="J31" s="9">
        <v>1263.0327</v>
      </c>
      <c r="L31" s="8" t="s">
        <v>19</v>
      </c>
      <c r="M31">
        <f t="shared" si="11"/>
        <v>621.16869999999972</v>
      </c>
      <c r="N31">
        <f t="shared" si="12"/>
        <v>693.02749999999992</v>
      </c>
      <c r="O31">
        <f>(N31-M31)/J37</f>
        <v>3.6736497169156758E-2</v>
      </c>
    </row>
    <row r="32" spans="2:15">
      <c r="B32" s="10">
        <v>0.75</v>
      </c>
      <c r="C32" s="10" t="s">
        <v>11</v>
      </c>
      <c r="D32" s="10" t="s">
        <v>10</v>
      </c>
      <c r="G32" s="10">
        <v>0.75</v>
      </c>
      <c r="H32" s="10" t="s">
        <v>11</v>
      </c>
      <c r="I32" s="10" t="s">
        <v>12</v>
      </c>
    </row>
    <row r="33" spans="2:15">
      <c r="B33" s="2"/>
      <c r="C33" s="3" t="s">
        <v>0</v>
      </c>
      <c r="D33" s="3" t="s">
        <v>1</v>
      </c>
      <c r="E33" s="4" t="s">
        <v>2</v>
      </c>
      <c r="G33" s="2"/>
      <c r="H33" s="3" t="s">
        <v>0</v>
      </c>
      <c r="I33" s="3" t="s">
        <v>1</v>
      </c>
      <c r="J33" s="4" t="s">
        <v>2</v>
      </c>
    </row>
    <row r="34" spans="2:15" ht="24">
      <c r="B34" s="5">
        <v>1</v>
      </c>
      <c r="C34" s="1" t="s">
        <v>16</v>
      </c>
      <c r="D34" s="1">
        <v>6.82</v>
      </c>
      <c r="E34" s="6">
        <v>261232.17019999999</v>
      </c>
      <c r="G34" s="5">
        <v>1</v>
      </c>
      <c r="H34" s="1" t="s">
        <v>16</v>
      </c>
      <c r="I34" s="1">
        <v>6.9</v>
      </c>
      <c r="J34" s="6">
        <v>254196.97820000001</v>
      </c>
    </row>
    <row r="35" spans="2:15" ht="24">
      <c r="B35" s="5">
        <v>2</v>
      </c>
      <c r="C35" s="1" t="s">
        <v>17</v>
      </c>
      <c r="D35" s="1">
        <v>1.06</v>
      </c>
      <c r="E35" s="6">
        <v>40607.880499999999</v>
      </c>
      <c r="G35" s="5">
        <v>2</v>
      </c>
      <c r="H35" s="1" t="s">
        <v>17</v>
      </c>
      <c r="I35" s="1">
        <v>1.0900000000000001</v>
      </c>
      <c r="J35" s="6">
        <v>39990.533199999998</v>
      </c>
    </row>
    <row r="36" spans="2:15" ht="24">
      <c r="B36" s="5">
        <v>3</v>
      </c>
      <c r="C36" s="1" t="s">
        <v>18</v>
      </c>
      <c r="D36" s="1">
        <v>2.02</v>
      </c>
      <c r="E36" s="6">
        <v>77473.885599999994</v>
      </c>
      <c r="G36" s="5">
        <v>3</v>
      </c>
      <c r="H36" s="1" t="s">
        <v>18</v>
      </c>
      <c r="I36" s="1">
        <v>1.96</v>
      </c>
      <c r="J36" s="6">
        <v>72162.81</v>
      </c>
    </row>
    <row r="37" spans="2:15" ht="24">
      <c r="B37" s="7">
        <v>4</v>
      </c>
      <c r="C37" s="8" t="s">
        <v>19</v>
      </c>
      <c r="D37" s="8">
        <v>0.09</v>
      </c>
      <c r="E37" s="9">
        <v>3445.0585999999998</v>
      </c>
      <c r="G37" s="7">
        <v>4</v>
      </c>
      <c r="H37" s="8" t="s">
        <v>19</v>
      </c>
      <c r="I37" s="8">
        <v>0.05</v>
      </c>
      <c r="J37" s="9">
        <v>1956.0601999999999</v>
      </c>
    </row>
    <row r="38" spans="2:15">
      <c r="B38" s="10">
        <v>1</v>
      </c>
      <c r="C38" s="10" t="s">
        <v>9</v>
      </c>
      <c r="D38" s="10" t="s">
        <v>10</v>
      </c>
      <c r="G38" s="10">
        <v>1</v>
      </c>
      <c r="H38" s="10" t="s">
        <v>9</v>
      </c>
      <c r="I38" s="10" t="s">
        <v>12</v>
      </c>
    </row>
    <row r="39" spans="2:15">
      <c r="B39" s="2"/>
      <c r="C39" s="3" t="s">
        <v>0</v>
      </c>
      <c r="D39" s="3" t="s">
        <v>1</v>
      </c>
      <c r="E39" s="4" t="s">
        <v>2</v>
      </c>
      <c r="G39" s="2"/>
      <c r="H39" s="3" t="s">
        <v>0</v>
      </c>
      <c r="I39" s="3" t="s">
        <v>1</v>
      </c>
      <c r="J39" s="4" t="s">
        <v>2</v>
      </c>
      <c r="L39" s="14" t="s">
        <v>79</v>
      </c>
      <c r="M39" t="s">
        <v>10</v>
      </c>
      <c r="N39" t="s">
        <v>12</v>
      </c>
      <c r="O39" t="s">
        <v>78</v>
      </c>
    </row>
    <row r="40" spans="2:15" ht="24">
      <c r="B40" s="5">
        <v>1</v>
      </c>
      <c r="C40" s="1" t="s">
        <v>16</v>
      </c>
      <c r="D40" s="1">
        <v>70.02</v>
      </c>
      <c r="E40" s="6">
        <v>201261.8363</v>
      </c>
      <c r="G40" s="5">
        <v>1</v>
      </c>
      <c r="H40" s="1" t="s">
        <v>16</v>
      </c>
      <c r="I40" s="1">
        <v>8.08</v>
      </c>
      <c r="J40" s="6">
        <v>191298.93</v>
      </c>
      <c r="L40" s="1" t="s">
        <v>16</v>
      </c>
      <c r="M40">
        <f>(E46-E40)</f>
        <v>61898.642299999978</v>
      </c>
      <c r="N40">
        <f>(J46-J40)</f>
        <v>64524.7114</v>
      </c>
      <c r="O40">
        <f>(N40-M40)/J46</f>
        <v>1.0265154094550475E-2</v>
      </c>
    </row>
    <row r="41" spans="2:15" ht="24">
      <c r="B41" s="5">
        <v>2</v>
      </c>
      <c r="C41" s="1" t="s">
        <v>17</v>
      </c>
      <c r="D41" s="1">
        <v>9.0299999999999994</v>
      </c>
      <c r="E41" s="6">
        <v>25964.709699999999</v>
      </c>
      <c r="G41" s="5">
        <v>2</v>
      </c>
      <c r="H41" s="1" t="s">
        <v>17</v>
      </c>
      <c r="I41" s="1">
        <v>1.05</v>
      </c>
      <c r="J41" s="6">
        <v>24761.116099999999</v>
      </c>
      <c r="L41" s="1" t="s">
        <v>17</v>
      </c>
      <c r="M41">
        <f>(E47-E41)</f>
        <v>14991.262900000002</v>
      </c>
      <c r="N41">
        <f t="shared" ref="N41:N43" si="14">(J47-J41)</f>
        <v>15560.299899999998</v>
      </c>
      <c r="O41">
        <f t="shared" ref="O41:O42" si="15">(N41-M41)/J47</f>
        <v>1.4112525214888203E-2</v>
      </c>
    </row>
    <row r="42" spans="2:15" ht="24">
      <c r="B42" s="5">
        <v>3</v>
      </c>
      <c r="C42" s="1" t="s">
        <v>18</v>
      </c>
      <c r="D42" s="1">
        <v>16.98</v>
      </c>
      <c r="E42" s="6">
        <v>48817.280400000003</v>
      </c>
      <c r="G42" s="5">
        <v>3</v>
      </c>
      <c r="H42" s="1" t="s">
        <v>18</v>
      </c>
      <c r="I42" s="1">
        <v>1.82</v>
      </c>
      <c r="J42" s="6">
        <v>43105.439100000003</v>
      </c>
      <c r="L42" s="1" t="s">
        <v>18</v>
      </c>
      <c r="M42">
        <f>(E48-E42)</f>
        <v>29255.48569999999</v>
      </c>
      <c r="N42">
        <f>(J48-J42)</f>
        <v>29498.5389</v>
      </c>
      <c r="O42">
        <f t="shared" si="15"/>
        <v>3.3476567909269295E-3</v>
      </c>
    </row>
    <row r="43" spans="2:15" ht="24">
      <c r="B43" s="7">
        <v>4</v>
      </c>
      <c r="C43" s="8" t="s">
        <v>19</v>
      </c>
      <c r="D43" s="8">
        <v>0.96</v>
      </c>
      <c r="E43" s="9">
        <v>2750.8379</v>
      </c>
      <c r="G43" s="7">
        <v>4</v>
      </c>
      <c r="H43" s="8" t="s">
        <v>19</v>
      </c>
      <c r="I43" s="8">
        <v>0.05</v>
      </c>
      <c r="J43" s="9">
        <v>1179.6737000000001</v>
      </c>
      <c r="L43" s="8" t="s">
        <v>19</v>
      </c>
      <c r="M43">
        <f t="shared" ref="M43" si="16">(E49-E43)</f>
        <v>729.11689999999999</v>
      </c>
      <c r="N43">
        <f t="shared" si="14"/>
        <v>767.79639999999995</v>
      </c>
      <c r="O43">
        <f>(N43-M43)/J49</f>
        <v>1.9861408912003303E-2</v>
      </c>
    </row>
    <row r="44" spans="2:15">
      <c r="B44" s="10">
        <v>1</v>
      </c>
      <c r="C44" s="10" t="s">
        <v>11</v>
      </c>
      <c r="D44" s="10" t="s">
        <v>10</v>
      </c>
      <c r="G44" s="10">
        <v>1</v>
      </c>
      <c r="H44" s="10" t="s">
        <v>11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</row>
    <row r="46" spans="2:15" ht="24">
      <c r="B46" s="5">
        <v>1</v>
      </c>
      <c r="C46" s="1" t="s">
        <v>16</v>
      </c>
      <c r="D46" s="1">
        <v>6.82</v>
      </c>
      <c r="E46" s="6">
        <v>263160.47859999997</v>
      </c>
      <c r="G46" s="5">
        <v>1</v>
      </c>
      <c r="H46" s="1" t="s">
        <v>16</v>
      </c>
      <c r="I46" s="1">
        <v>6.9</v>
      </c>
      <c r="J46" s="6">
        <v>255823.64139999999</v>
      </c>
    </row>
    <row r="47" spans="2:15" ht="24">
      <c r="B47" s="5">
        <v>2</v>
      </c>
      <c r="C47" s="1" t="s">
        <v>17</v>
      </c>
      <c r="D47" s="1">
        <v>1.06</v>
      </c>
      <c r="E47" s="6">
        <v>40955.972600000001</v>
      </c>
      <c r="G47" s="5">
        <v>2</v>
      </c>
      <c r="H47" s="1" t="s">
        <v>17</v>
      </c>
      <c r="I47" s="1">
        <v>1.0900000000000001</v>
      </c>
      <c r="J47" s="6">
        <v>40321.415999999997</v>
      </c>
    </row>
    <row r="48" spans="2:15" ht="24">
      <c r="B48" s="5">
        <v>3</v>
      </c>
      <c r="C48" s="1" t="s">
        <v>18</v>
      </c>
      <c r="D48" s="1">
        <v>2.02</v>
      </c>
      <c r="E48" s="6">
        <v>78072.766099999993</v>
      </c>
      <c r="G48" s="5">
        <v>3</v>
      </c>
      <c r="H48" s="1" t="s">
        <v>18</v>
      </c>
      <c r="I48" s="1">
        <v>1.96</v>
      </c>
      <c r="J48" s="6">
        <v>72603.978000000003</v>
      </c>
    </row>
    <row r="49" spans="2:15" ht="24">
      <c r="B49" s="7">
        <v>4</v>
      </c>
      <c r="C49" s="8" t="s">
        <v>19</v>
      </c>
      <c r="D49" s="8">
        <v>0.09</v>
      </c>
      <c r="E49" s="9">
        <v>3479.9548</v>
      </c>
      <c r="G49" s="7">
        <v>4</v>
      </c>
      <c r="H49" s="8" t="s">
        <v>19</v>
      </c>
      <c r="I49" s="8">
        <v>0.05</v>
      </c>
      <c r="J49" s="9">
        <v>1947.4701</v>
      </c>
    </row>
    <row r="50" spans="2:15">
      <c r="B50" s="10">
        <v>1.25</v>
      </c>
      <c r="C50" s="10" t="s">
        <v>9</v>
      </c>
      <c r="D50" s="10" t="s">
        <v>10</v>
      </c>
      <c r="G50" s="10">
        <v>1.25</v>
      </c>
      <c r="H50" s="10" t="s">
        <v>9</v>
      </c>
      <c r="I50" s="10" t="s">
        <v>12</v>
      </c>
    </row>
    <row r="51" spans="2:15">
      <c r="B51" s="2"/>
      <c r="C51" s="3" t="s">
        <v>0</v>
      </c>
      <c r="D51" s="3" t="s">
        <v>1</v>
      </c>
      <c r="E51" s="4" t="s">
        <v>2</v>
      </c>
      <c r="G51" s="2"/>
      <c r="H51" s="3" t="s">
        <v>0</v>
      </c>
      <c r="I51" s="3" t="s">
        <v>1</v>
      </c>
      <c r="J51" s="4" t="s">
        <v>2</v>
      </c>
      <c r="L51" s="14" t="s">
        <v>79</v>
      </c>
      <c r="M51" t="s">
        <v>10</v>
      </c>
      <c r="N51" t="s">
        <v>12</v>
      </c>
      <c r="O51" t="s">
        <v>78</v>
      </c>
    </row>
    <row r="52" spans="2:15" ht="24">
      <c r="B52" s="5">
        <v>1</v>
      </c>
      <c r="C52" s="1" t="s">
        <v>16</v>
      </c>
      <c r="D52" s="1">
        <v>70.010000000000005</v>
      </c>
      <c r="E52" s="6">
        <v>194180.75589999999</v>
      </c>
      <c r="G52" s="5">
        <v>1</v>
      </c>
      <c r="H52" s="1" t="s">
        <v>16</v>
      </c>
      <c r="I52" s="1">
        <v>8.08</v>
      </c>
      <c r="J52" s="6">
        <v>182129.0619</v>
      </c>
      <c r="L52" s="1" t="s">
        <v>16</v>
      </c>
      <c r="M52">
        <f>(E58-E52)</f>
        <v>72494.876400000008</v>
      </c>
      <c r="N52">
        <f>(J58-J52)</f>
        <v>75048.538899999985</v>
      </c>
      <c r="O52">
        <f>(N52-M52)/J58</f>
        <v>9.9295680963517909E-3</v>
      </c>
    </row>
    <row r="53" spans="2:15" ht="24">
      <c r="B53" s="5">
        <v>2</v>
      </c>
      <c r="C53" s="1" t="s">
        <v>17</v>
      </c>
      <c r="D53" s="1">
        <v>8.9499999999999993</v>
      </c>
      <c r="E53" s="6">
        <v>24817.068299999999</v>
      </c>
      <c r="G53" s="5">
        <v>2</v>
      </c>
      <c r="H53" s="1" t="s">
        <v>17</v>
      </c>
      <c r="I53" s="1">
        <v>1.04</v>
      </c>
      <c r="J53" s="6">
        <v>23490.0046</v>
      </c>
      <c r="L53" s="1" t="s">
        <v>17</v>
      </c>
      <c r="M53">
        <f t="shared" ref="M53:M55" si="17">(E59-E53)</f>
        <v>16621.104500000001</v>
      </c>
      <c r="N53">
        <f t="shared" ref="N53:N55" si="18">(J59-J53)</f>
        <v>16796.648500000003</v>
      </c>
      <c r="O53">
        <f t="shared" ref="O53:O55" si="19">(N53-M53)/J59</f>
        <v>4.3573736335024982E-3</v>
      </c>
    </row>
    <row r="54" spans="2:15" ht="24">
      <c r="B54" s="5">
        <v>3</v>
      </c>
      <c r="C54" s="1" t="s">
        <v>18</v>
      </c>
      <c r="D54" s="1">
        <v>17.07</v>
      </c>
      <c r="E54" s="6">
        <v>47337.982799999998</v>
      </c>
      <c r="G54" s="5">
        <v>3</v>
      </c>
      <c r="H54" s="1" t="s">
        <v>18</v>
      </c>
      <c r="I54" s="1">
        <v>1.83</v>
      </c>
      <c r="J54" s="6">
        <v>41304.427100000001</v>
      </c>
      <c r="L54" s="1" t="s">
        <v>18</v>
      </c>
      <c r="M54">
        <f t="shared" si="17"/>
        <v>31720.6921</v>
      </c>
      <c r="N54">
        <f t="shared" si="18"/>
        <v>31478.935499999992</v>
      </c>
      <c r="O54">
        <f t="shared" si="19"/>
        <v>-3.321591519873086E-3</v>
      </c>
    </row>
    <row r="55" spans="2:15" ht="24">
      <c r="B55" s="7">
        <v>4</v>
      </c>
      <c r="C55" s="8" t="s">
        <v>19</v>
      </c>
      <c r="D55" s="8">
        <v>0.98</v>
      </c>
      <c r="E55" s="9">
        <v>2708.0059999999999</v>
      </c>
      <c r="G55" s="7">
        <v>4</v>
      </c>
      <c r="H55" s="8" t="s">
        <v>19</v>
      </c>
      <c r="I55" s="8">
        <v>0.05</v>
      </c>
      <c r="J55" s="9">
        <v>1112.8284000000001</v>
      </c>
      <c r="L55" s="8" t="s">
        <v>19</v>
      </c>
      <c r="M55">
        <f t="shared" si="17"/>
        <v>812.03030000000035</v>
      </c>
      <c r="N55">
        <f t="shared" si="18"/>
        <v>783.35099999999989</v>
      </c>
      <c r="O55">
        <f t="shared" si="19"/>
        <v>-1.5124781969470013E-2</v>
      </c>
    </row>
    <row r="56" spans="2:15">
      <c r="B56" s="10">
        <v>1.25</v>
      </c>
      <c r="C56" s="10" t="s">
        <v>11</v>
      </c>
      <c r="D56" s="10" t="s">
        <v>10</v>
      </c>
      <c r="G56" s="10">
        <v>1.25</v>
      </c>
      <c r="H56" s="10" t="s">
        <v>11</v>
      </c>
      <c r="I56" s="10" t="s">
        <v>12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</row>
    <row r="58" spans="2:15" ht="24">
      <c r="B58" s="5">
        <v>1</v>
      </c>
      <c r="C58" s="1" t="s">
        <v>16</v>
      </c>
      <c r="D58" s="1">
        <v>6.83</v>
      </c>
      <c r="E58" s="6">
        <v>266675.6323</v>
      </c>
      <c r="G58" s="5">
        <v>1</v>
      </c>
      <c r="H58" s="1" t="s">
        <v>16</v>
      </c>
      <c r="I58" s="1">
        <v>6.91</v>
      </c>
      <c r="J58" s="6">
        <v>257177.60079999999</v>
      </c>
    </row>
    <row r="59" spans="2:15" ht="24">
      <c r="B59" s="5">
        <v>2</v>
      </c>
      <c r="C59" s="1" t="s">
        <v>17</v>
      </c>
      <c r="D59" s="1">
        <v>1.06</v>
      </c>
      <c r="E59" s="6">
        <v>41438.1728</v>
      </c>
      <c r="G59" s="5">
        <v>2</v>
      </c>
      <c r="H59" s="1" t="s">
        <v>17</v>
      </c>
      <c r="I59" s="1">
        <v>1.08</v>
      </c>
      <c r="J59" s="6">
        <v>40286.653100000003</v>
      </c>
    </row>
    <row r="60" spans="2:15" ht="24">
      <c r="B60" s="5">
        <v>3</v>
      </c>
      <c r="C60" s="1" t="s">
        <v>18</v>
      </c>
      <c r="D60" s="1">
        <v>2.02</v>
      </c>
      <c r="E60" s="6">
        <v>79058.674899999998</v>
      </c>
      <c r="G60" s="5">
        <v>3</v>
      </c>
      <c r="H60" s="1" t="s">
        <v>18</v>
      </c>
      <c r="I60" s="1">
        <v>1.96</v>
      </c>
      <c r="J60" s="6">
        <v>72783.362599999993</v>
      </c>
    </row>
    <row r="61" spans="2:15" ht="24">
      <c r="B61" s="7">
        <v>4</v>
      </c>
      <c r="C61" s="8" t="s">
        <v>19</v>
      </c>
      <c r="D61" s="8">
        <v>0.09</v>
      </c>
      <c r="E61" s="9">
        <v>3520.0363000000002</v>
      </c>
      <c r="G61" s="7">
        <v>4</v>
      </c>
      <c r="H61" s="8" t="s">
        <v>19</v>
      </c>
      <c r="I61" s="8">
        <v>0.05</v>
      </c>
      <c r="J61" s="9">
        <v>1896.1794</v>
      </c>
    </row>
    <row r="62" spans="2:15">
      <c r="B62" s="10">
        <v>1.5</v>
      </c>
      <c r="C62" s="10" t="s">
        <v>9</v>
      </c>
      <c r="D62" s="10" t="s">
        <v>10</v>
      </c>
      <c r="G62" s="10">
        <v>1.5</v>
      </c>
      <c r="H62" s="10" t="s">
        <v>9</v>
      </c>
      <c r="I62" s="10" t="s">
        <v>12</v>
      </c>
    </row>
    <row r="63" spans="2:15">
      <c r="B63" s="2"/>
      <c r="C63" s="3" t="s">
        <v>0</v>
      </c>
      <c r="D63" s="3" t="s">
        <v>1</v>
      </c>
      <c r="E63" s="4" t="s">
        <v>2</v>
      </c>
      <c r="G63" s="2"/>
      <c r="H63" s="3" t="s">
        <v>0</v>
      </c>
      <c r="I63" s="3" t="s">
        <v>1</v>
      </c>
      <c r="J63" s="4" t="s">
        <v>2</v>
      </c>
      <c r="L63" s="14" t="s">
        <v>79</v>
      </c>
      <c r="M63" t="s">
        <v>10</v>
      </c>
      <c r="N63" t="s">
        <v>12</v>
      </c>
      <c r="O63" t="s">
        <v>78</v>
      </c>
    </row>
    <row r="64" spans="2:15" ht="24">
      <c r="B64" s="5">
        <v>1</v>
      </c>
      <c r="C64" s="1" t="s">
        <v>16</v>
      </c>
      <c r="D64" s="1">
        <v>69.87</v>
      </c>
      <c r="E64" s="6">
        <v>186546.611</v>
      </c>
      <c r="G64" s="5">
        <v>1</v>
      </c>
      <c r="H64" s="1" t="s">
        <v>16</v>
      </c>
      <c r="I64" s="1">
        <v>8.06</v>
      </c>
      <c r="J64" s="6">
        <v>174329.46160000001</v>
      </c>
      <c r="L64" s="1" t="s">
        <v>16</v>
      </c>
      <c r="M64">
        <f>(E70-E64)</f>
        <v>80488.764799999975</v>
      </c>
      <c r="N64">
        <f>(J70-J64)</f>
        <v>83800.195799999987</v>
      </c>
      <c r="O64">
        <f>(N64-M64)/J70</f>
        <v>1.2828556909555684E-2</v>
      </c>
    </row>
    <row r="65" spans="2:15" ht="24">
      <c r="B65" s="5">
        <v>2</v>
      </c>
      <c r="C65" s="1" t="s">
        <v>17</v>
      </c>
      <c r="D65" s="1">
        <v>8.92</v>
      </c>
      <c r="E65" s="6">
        <v>23819.812000000002</v>
      </c>
      <c r="G65" s="5">
        <v>2</v>
      </c>
      <c r="H65" s="1" t="s">
        <v>17</v>
      </c>
      <c r="I65" s="1">
        <v>1.04</v>
      </c>
      <c r="J65" s="6">
        <v>22596.551599999999</v>
      </c>
      <c r="L65" s="1" t="s">
        <v>17</v>
      </c>
      <c r="M65">
        <f t="shared" ref="M65:M67" si="20">(E71-E65)</f>
        <v>17745.295699999999</v>
      </c>
      <c r="N65">
        <f t="shared" ref="N65:N67" si="21">(J71-J65)</f>
        <v>17914.315800000004</v>
      </c>
      <c r="O65">
        <f t="shared" ref="O65:O67" si="22">(N65-M65)/J71</f>
        <v>4.1722162680724326E-3</v>
      </c>
    </row>
    <row r="66" spans="2:15" ht="24">
      <c r="B66" s="5">
        <v>3</v>
      </c>
      <c r="C66" s="1" t="s">
        <v>18</v>
      </c>
      <c r="D66" s="1">
        <v>17.21</v>
      </c>
      <c r="E66" s="6">
        <v>45951.284800000001</v>
      </c>
      <c r="G66" s="5">
        <v>3</v>
      </c>
      <c r="H66" s="1" t="s">
        <v>18</v>
      </c>
      <c r="I66" s="1">
        <v>1.85</v>
      </c>
      <c r="J66" s="6">
        <v>39994.000800000002</v>
      </c>
      <c r="L66" s="1" t="s">
        <v>18</v>
      </c>
      <c r="M66">
        <f t="shared" si="20"/>
        <v>33211.511399999996</v>
      </c>
      <c r="N66">
        <f t="shared" si="21"/>
        <v>33108.6227</v>
      </c>
      <c r="O66">
        <f t="shared" si="22"/>
        <v>-1.4074556435036271E-3</v>
      </c>
    </row>
    <row r="67" spans="2:15" ht="24">
      <c r="B67" s="7">
        <v>4</v>
      </c>
      <c r="C67" s="8" t="s">
        <v>19</v>
      </c>
      <c r="D67" s="8">
        <v>1</v>
      </c>
      <c r="E67" s="9">
        <v>2657.3263999999999</v>
      </c>
      <c r="G67" s="7">
        <v>4</v>
      </c>
      <c r="H67" s="8" t="s">
        <v>19</v>
      </c>
      <c r="I67" s="8">
        <v>0.05</v>
      </c>
      <c r="J67" s="9">
        <v>1076.3480999999999</v>
      </c>
      <c r="L67" s="8" t="s">
        <v>19</v>
      </c>
      <c r="M67">
        <f t="shared" si="20"/>
        <v>876.46059999999989</v>
      </c>
      <c r="N67">
        <f t="shared" si="21"/>
        <v>854.74940000000015</v>
      </c>
      <c r="O67">
        <f t="shared" si="22"/>
        <v>-1.1242933098924178E-2</v>
      </c>
    </row>
    <row r="68" spans="2:15">
      <c r="B68" s="10">
        <v>1.5</v>
      </c>
      <c r="C68" s="10" t="s">
        <v>11</v>
      </c>
      <c r="D68" s="10" t="s">
        <v>10</v>
      </c>
      <c r="G68" s="10">
        <v>1.5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16</v>
      </c>
      <c r="D70" s="1">
        <v>6.82</v>
      </c>
      <c r="E70" s="6">
        <v>267035.37579999998</v>
      </c>
      <c r="G70" s="5">
        <v>1</v>
      </c>
      <c r="H70" s="1" t="s">
        <v>16</v>
      </c>
      <c r="I70" s="1">
        <v>6.91</v>
      </c>
      <c r="J70" s="6">
        <v>258129.6574</v>
      </c>
    </row>
    <row r="71" spans="2:15" ht="24">
      <c r="B71" s="5">
        <v>2</v>
      </c>
      <c r="C71" s="1" t="s">
        <v>17</v>
      </c>
      <c r="D71" s="1">
        <v>1.06</v>
      </c>
      <c r="E71" s="6">
        <v>41565.1077</v>
      </c>
      <c r="G71" s="5">
        <v>2</v>
      </c>
      <c r="H71" s="1" t="s">
        <v>17</v>
      </c>
      <c r="I71" s="1">
        <v>1.08</v>
      </c>
      <c r="J71" s="6">
        <v>40510.867400000003</v>
      </c>
    </row>
    <row r="72" spans="2:15" ht="24">
      <c r="B72" s="5">
        <v>3</v>
      </c>
      <c r="C72" s="1" t="s">
        <v>18</v>
      </c>
      <c r="D72" s="1">
        <v>2.02</v>
      </c>
      <c r="E72" s="6">
        <v>79162.796199999997</v>
      </c>
      <c r="G72" s="5">
        <v>3</v>
      </c>
      <c r="H72" s="1" t="s">
        <v>18</v>
      </c>
      <c r="I72" s="1">
        <v>1.96</v>
      </c>
      <c r="J72" s="6">
        <v>73102.623500000002</v>
      </c>
    </row>
    <row r="73" spans="2:15" ht="24">
      <c r="B73" s="7">
        <v>4</v>
      </c>
      <c r="C73" s="8" t="s">
        <v>19</v>
      </c>
      <c r="D73" s="8">
        <v>0.09</v>
      </c>
      <c r="E73" s="9">
        <v>3533.7869999999998</v>
      </c>
      <c r="G73" s="7">
        <v>4</v>
      </c>
      <c r="H73" s="8" t="s">
        <v>19</v>
      </c>
      <c r="I73" s="8">
        <v>0.05</v>
      </c>
      <c r="J73" s="9">
        <v>1931.0975000000001</v>
      </c>
    </row>
    <row r="74" spans="2:15">
      <c r="B74" s="10">
        <v>1.75</v>
      </c>
      <c r="C74" s="10" t="s">
        <v>9</v>
      </c>
      <c r="D74" s="10" t="s">
        <v>10</v>
      </c>
      <c r="G74" s="10">
        <v>1.75</v>
      </c>
      <c r="H74" s="10" t="s">
        <v>9</v>
      </c>
      <c r="I74" s="10" t="s">
        <v>12</v>
      </c>
    </row>
    <row r="75" spans="2:15">
      <c r="B75" s="2"/>
      <c r="C75" s="3" t="s">
        <v>0</v>
      </c>
      <c r="D75" s="3" t="s">
        <v>1</v>
      </c>
      <c r="E75" s="4" t="s">
        <v>2</v>
      </c>
      <c r="G75" s="2"/>
      <c r="H75" s="3" t="s">
        <v>0</v>
      </c>
      <c r="I75" s="3" t="s">
        <v>1</v>
      </c>
      <c r="J75" s="4" t="s">
        <v>2</v>
      </c>
      <c r="L75" s="14" t="s">
        <v>79</v>
      </c>
      <c r="M75" t="s">
        <v>10</v>
      </c>
      <c r="N75" t="s">
        <v>12</v>
      </c>
      <c r="O75" t="s">
        <v>78</v>
      </c>
    </row>
    <row r="76" spans="2:15" ht="24">
      <c r="B76" s="5">
        <v>1</v>
      </c>
      <c r="C76" s="1" t="s">
        <v>16</v>
      </c>
      <c r="D76" s="1">
        <v>68.94</v>
      </c>
      <c r="E76" s="6">
        <v>180324.29930000001</v>
      </c>
      <c r="G76" s="5">
        <v>1</v>
      </c>
      <c r="H76" s="1" t="s">
        <v>16</v>
      </c>
      <c r="I76" s="1">
        <v>8.0399999999999991</v>
      </c>
      <c r="J76" s="6">
        <v>167800.85320000001</v>
      </c>
      <c r="L76" s="1" t="s">
        <v>16</v>
      </c>
      <c r="M76">
        <f>(E82-E76)</f>
        <v>87662.850099999981</v>
      </c>
      <c r="N76">
        <f>(J82-J76)</f>
        <v>91044.055800000002</v>
      </c>
      <c r="O76">
        <f>(N76-M76)/J82</f>
        <v>1.3062670280295218E-2</v>
      </c>
    </row>
    <row r="77" spans="2:15" ht="24">
      <c r="B77" s="5">
        <v>2</v>
      </c>
      <c r="C77" s="1" t="s">
        <v>17</v>
      </c>
      <c r="D77" s="1">
        <v>8.8699999999999992</v>
      </c>
      <c r="E77" s="6">
        <v>23194.5635</v>
      </c>
      <c r="G77" s="5">
        <v>2</v>
      </c>
      <c r="H77" s="1" t="s">
        <v>17</v>
      </c>
      <c r="I77" s="1">
        <v>1.05</v>
      </c>
      <c r="J77" s="6">
        <v>21846.280900000002</v>
      </c>
      <c r="L77" s="1" t="s">
        <v>17</v>
      </c>
      <c r="M77">
        <f t="shared" ref="M77:M79" si="23">(E83-E77)</f>
        <v>18375.126399999997</v>
      </c>
      <c r="N77">
        <f t="shared" ref="N77:N79" si="24">(J83-J77)</f>
        <v>18775.9581</v>
      </c>
      <c r="O77">
        <f t="shared" ref="O77:O79" si="25">(N77-M77)/J83</f>
        <v>9.8672970734085454E-3</v>
      </c>
    </row>
    <row r="78" spans="2:15" ht="24">
      <c r="B78" s="5">
        <v>3</v>
      </c>
      <c r="C78" s="1" t="s">
        <v>18</v>
      </c>
      <c r="D78" s="1">
        <v>17.190000000000001</v>
      </c>
      <c r="E78" s="6">
        <v>44967.734799999998</v>
      </c>
      <c r="G78" s="5">
        <v>3</v>
      </c>
      <c r="H78" s="1" t="s">
        <v>18</v>
      </c>
      <c r="I78" s="1">
        <v>1.87</v>
      </c>
      <c r="J78" s="6">
        <v>38932.398300000001</v>
      </c>
      <c r="L78" s="1" t="s">
        <v>18</v>
      </c>
      <c r="M78">
        <f t="shared" si="23"/>
        <v>34386.398699999998</v>
      </c>
      <c r="N78">
        <f t="shared" si="24"/>
        <v>34356.978300000002</v>
      </c>
      <c r="O78">
        <f t="shared" si="25"/>
        <v>-4.014278926203259E-4</v>
      </c>
    </row>
    <row r="79" spans="2:15" ht="24">
      <c r="B79" s="7">
        <v>4</v>
      </c>
      <c r="C79" s="8" t="s">
        <v>19</v>
      </c>
      <c r="D79" s="8">
        <v>1.01</v>
      </c>
      <c r="E79" s="9">
        <v>2634.3067999999998</v>
      </c>
      <c r="G79" s="7">
        <v>4</v>
      </c>
      <c r="H79" s="8" t="s">
        <v>19</v>
      </c>
      <c r="I79" s="8">
        <v>0.05</v>
      </c>
      <c r="J79" s="9">
        <v>1032.2081000000001</v>
      </c>
      <c r="L79" s="8" t="s">
        <v>19</v>
      </c>
      <c r="M79">
        <f t="shared" si="23"/>
        <v>894.11490000000003</v>
      </c>
      <c r="N79">
        <f t="shared" si="24"/>
        <v>901.26729999999998</v>
      </c>
      <c r="O79">
        <f t="shared" si="25"/>
        <v>3.6992454106216936E-3</v>
      </c>
    </row>
    <row r="80" spans="2:15">
      <c r="B80" s="10">
        <v>1.75</v>
      </c>
      <c r="C80" s="10" t="s">
        <v>11</v>
      </c>
      <c r="D80" s="10" t="s">
        <v>10</v>
      </c>
      <c r="G80" s="10">
        <v>1.75</v>
      </c>
      <c r="H80" s="10" t="s">
        <v>11</v>
      </c>
      <c r="I80" s="10" t="s">
        <v>12</v>
      </c>
    </row>
    <row r="81" spans="2:10">
      <c r="B81" s="2"/>
      <c r="C81" s="3" t="s">
        <v>0</v>
      </c>
      <c r="D81" s="3" t="s">
        <v>1</v>
      </c>
      <c r="E81" s="4" t="s">
        <v>2</v>
      </c>
      <c r="G81" s="2"/>
      <c r="H81" s="3" t="s">
        <v>0</v>
      </c>
      <c r="I81" s="3" t="s">
        <v>1</v>
      </c>
      <c r="J81" s="4" t="s">
        <v>2</v>
      </c>
    </row>
    <row r="82" spans="2:10" ht="24">
      <c r="B82" s="5">
        <v>1</v>
      </c>
      <c r="C82" s="1" t="s">
        <v>16</v>
      </c>
      <c r="D82" s="1">
        <v>6.83</v>
      </c>
      <c r="E82" s="6">
        <v>267987.14939999999</v>
      </c>
      <c r="G82" s="5">
        <v>1</v>
      </c>
      <c r="H82" s="1" t="s">
        <v>16</v>
      </c>
      <c r="I82" s="1">
        <v>6.91</v>
      </c>
      <c r="J82" s="6">
        <v>258844.90900000001</v>
      </c>
    </row>
    <row r="83" spans="2:10" ht="24">
      <c r="B83" s="5">
        <v>2</v>
      </c>
      <c r="C83" s="1" t="s">
        <v>17</v>
      </c>
      <c r="D83" s="1">
        <v>1.06</v>
      </c>
      <c r="E83" s="6">
        <v>41569.689899999998</v>
      </c>
      <c r="G83" s="5">
        <v>2</v>
      </c>
      <c r="H83" s="1" t="s">
        <v>17</v>
      </c>
      <c r="I83" s="1">
        <v>1.08</v>
      </c>
      <c r="J83" s="6">
        <v>40622.239000000001</v>
      </c>
    </row>
    <row r="84" spans="2:10" ht="24">
      <c r="B84" s="5">
        <v>3</v>
      </c>
      <c r="C84" s="1" t="s">
        <v>18</v>
      </c>
      <c r="D84" s="1">
        <v>2.02</v>
      </c>
      <c r="E84" s="6">
        <v>79354.133499999996</v>
      </c>
      <c r="G84" s="5">
        <v>3</v>
      </c>
      <c r="H84" s="1" t="s">
        <v>18</v>
      </c>
      <c r="I84" s="1">
        <v>1.96</v>
      </c>
      <c r="J84" s="6">
        <v>73289.376600000003</v>
      </c>
    </row>
    <row r="85" spans="2:10" ht="24">
      <c r="B85" s="7">
        <v>4</v>
      </c>
      <c r="C85" s="8" t="s">
        <v>19</v>
      </c>
      <c r="D85" s="8">
        <v>0.09</v>
      </c>
      <c r="E85" s="9">
        <v>3528.4216999999999</v>
      </c>
      <c r="G85" s="7">
        <v>4</v>
      </c>
      <c r="H85" s="8" t="s">
        <v>19</v>
      </c>
      <c r="I85" s="8">
        <v>0.05</v>
      </c>
      <c r="J85" s="9">
        <v>1933.4754</v>
      </c>
    </row>
    <row r="86" spans="2:10">
      <c r="B86" s="12"/>
      <c r="C86" s="12"/>
      <c r="D86" s="12"/>
      <c r="E86" s="12"/>
      <c r="G86" s="12"/>
      <c r="H86" s="12"/>
      <c r="I86" s="12"/>
      <c r="J86" s="12"/>
    </row>
    <row r="87" spans="2:10">
      <c r="B87" s="12"/>
      <c r="C87" s="12"/>
      <c r="D87" s="12"/>
      <c r="E87" s="12"/>
      <c r="G87" s="12"/>
      <c r="H87" s="12"/>
      <c r="I87" s="12"/>
      <c r="J87" s="12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9D27-C0C9-4608-A8C6-A1A27CB65EB1}">
  <dimension ref="C3:AE52"/>
  <sheetViews>
    <sheetView topLeftCell="G22" zoomScaleNormal="100" workbookViewId="0">
      <selection activeCell="AC42" sqref="AC42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9" max="29" width="12" bestFit="1" customWidth="1"/>
    <col min="31" max="31" width="11.83203125" customWidth="1"/>
  </cols>
  <sheetData>
    <row r="3" spans="3:21">
      <c r="C3" t="s">
        <v>81</v>
      </c>
    </row>
    <row r="4" spans="3:21">
      <c r="C4" t="s">
        <v>79</v>
      </c>
      <c r="D4">
        <v>0.25</v>
      </c>
      <c r="E4">
        <v>0.5</v>
      </c>
      <c r="F4">
        <v>0.75</v>
      </c>
      <c r="G4">
        <v>1</v>
      </c>
      <c r="H4">
        <v>1.25</v>
      </c>
      <c r="I4">
        <v>1.5</v>
      </c>
      <c r="J4">
        <v>1.75</v>
      </c>
    </row>
    <row r="5" spans="3:21">
      <c r="C5" s="1" t="s">
        <v>16</v>
      </c>
      <c r="D5">
        <v>1.3578428346971191E-3</v>
      </c>
      <c r="E5">
        <v>2.2359705678023137E-3</v>
      </c>
      <c r="F5">
        <v>3.0254072381512053E-3</v>
      </c>
      <c r="G5">
        <v>1.8257589224253492E-3</v>
      </c>
      <c r="H5">
        <v>3.1004255245224658E-3</v>
      </c>
      <c r="I5">
        <v>1.5010205057999467E-3</v>
      </c>
      <c r="J5">
        <v>1.1347803139426576E-3</v>
      </c>
    </row>
    <row r="6" spans="3:21">
      <c r="C6" s="1" t="s">
        <v>17</v>
      </c>
      <c r="D6">
        <v>4.4331155636109119E-3</v>
      </c>
      <c r="E6">
        <v>3.5821056055626195E-3</v>
      </c>
      <c r="F6">
        <v>1.9409769022862036E-4</v>
      </c>
      <c r="G6">
        <v>-3.1384345100753087E-3</v>
      </c>
      <c r="H6">
        <v>-8.1363048409242838E-3</v>
      </c>
      <c r="I6">
        <v>-1.9995306990816517E-3</v>
      </c>
      <c r="J6">
        <v>-1.3020854639854593E-2</v>
      </c>
    </row>
    <row r="7" spans="3:21">
      <c r="C7" s="8" t="s">
        <v>18</v>
      </c>
      <c r="D7">
        <v>4.6974886444234841E-4</v>
      </c>
      <c r="E7">
        <v>-6.6500555084857246E-4</v>
      </c>
      <c r="F7">
        <v>-2.5615532811097746E-3</v>
      </c>
      <c r="G7">
        <v>-5.1349342630994796E-3</v>
      </c>
      <c r="H7">
        <v>-7.0957407649594106E-3</v>
      </c>
      <c r="I7">
        <v>-6.5107024674427296E-3</v>
      </c>
      <c r="J7">
        <v>-1.1051598136260174E-2</v>
      </c>
    </row>
    <row r="8" spans="3:21">
      <c r="C8" t="s">
        <v>19</v>
      </c>
      <c r="D8">
        <v>3.1737824552749837E-2</v>
      </c>
      <c r="E8">
        <v>3.5269802150252362E-2</v>
      </c>
      <c r="F8">
        <v>2.8778723487238093E-2</v>
      </c>
      <c r="G8">
        <v>1.6193680643081524E-2</v>
      </c>
      <c r="H8">
        <v>-3.0695636145298346E-3</v>
      </c>
      <c r="I8">
        <v>1.3011248481949577E-2</v>
      </c>
      <c r="J8">
        <v>-1.6299115869000413E-2</v>
      </c>
    </row>
    <row r="10" spans="3:21">
      <c r="C10" t="s">
        <v>81</v>
      </c>
      <c r="L10" t="s">
        <v>83</v>
      </c>
      <c r="U10" t="s">
        <v>86</v>
      </c>
    </row>
    <row r="11" spans="3:21">
      <c r="C11" t="s">
        <v>79</v>
      </c>
      <c r="D11">
        <v>0.25</v>
      </c>
      <c r="E11">
        <v>0.5</v>
      </c>
      <c r="F11">
        <v>0.75</v>
      </c>
      <c r="G11">
        <v>1</v>
      </c>
      <c r="H11">
        <v>1.25</v>
      </c>
      <c r="I11">
        <v>1.5</v>
      </c>
      <c r="J11">
        <v>1.75</v>
      </c>
      <c r="M11">
        <v>0.25</v>
      </c>
      <c r="N11">
        <v>0.5</v>
      </c>
      <c r="O11">
        <v>0.75</v>
      </c>
      <c r="P11">
        <v>1</v>
      </c>
      <c r="Q11">
        <v>1.25</v>
      </c>
      <c r="R11">
        <v>1.5</v>
      </c>
      <c r="S11">
        <v>1.75</v>
      </c>
      <c r="U11">
        <f>_xlfn.T.INV.2T(0.1,2)</f>
        <v>2.9199855803537269</v>
      </c>
    </row>
    <row r="12" spans="3:21">
      <c r="C12" s="1" t="s">
        <v>16</v>
      </c>
      <c r="D12">
        <v>7.6402614082164247E-6</v>
      </c>
      <c r="E12">
        <v>2.4393080280832318E-3</v>
      </c>
      <c r="F12">
        <v>3.4389400684445505E-3</v>
      </c>
      <c r="G12">
        <v>4.0654065013415929E-3</v>
      </c>
      <c r="H12">
        <v>1.5788290450187486E-5</v>
      </c>
      <c r="I12">
        <v>1.6924744821040429E-3</v>
      </c>
      <c r="J12">
        <v>1.8092660443612323E-3</v>
      </c>
      <c r="L12" s="1" t="s">
        <v>16</v>
      </c>
      <c r="M12">
        <f t="shared" ref="M12:S14" si="0">AVERAGE(D5,D12,D19)</f>
        <v>2.6468507808657606E-3</v>
      </c>
      <c r="N12">
        <f t="shared" si="0"/>
        <v>4.0707683023563637E-3</v>
      </c>
      <c r="O12">
        <f t="shared" si="0"/>
        <v>5.3926515052647901E-3</v>
      </c>
      <c r="P12">
        <f t="shared" si="0"/>
        <v>5.3854398394391394E-3</v>
      </c>
      <c r="Q12">
        <f t="shared" si="0"/>
        <v>4.3485939704414811E-3</v>
      </c>
      <c r="R12">
        <f t="shared" si="0"/>
        <v>5.3406839658198908E-3</v>
      </c>
      <c r="S12">
        <f t="shared" si="0"/>
        <v>5.3355722128663697E-3</v>
      </c>
    </row>
    <row r="13" spans="3:21">
      <c r="C13" s="1" t="s">
        <v>17</v>
      </c>
      <c r="D13">
        <v>-5.1145759422649905E-3</v>
      </c>
      <c r="E13">
        <v>1.9926691378624475E-3</v>
      </c>
      <c r="F13">
        <v>-2.1605039853866696E-3</v>
      </c>
      <c r="G13">
        <v>3.0148300696305245E-3</v>
      </c>
      <c r="H13">
        <v>-3.2896924447130154E-3</v>
      </c>
      <c r="I13">
        <v>-5.1101171843837305E-3</v>
      </c>
      <c r="J13">
        <v>6.5646204548627416E-4</v>
      </c>
      <c r="L13" s="1" t="s">
        <v>17</v>
      </c>
      <c r="M13">
        <f t="shared" si="0"/>
        <v>-9.9827022614032112E-5</v>
      </c>
      <c r="N13">
        <f t="shared" si="0"/>
        <v>4.7117607960688148E-3</v>
      </c>
      <c r="O13">
        <f t="shared" si="0"/>
        <v>3.0991681782059992E-3</v>
      </c>
      <c r="P13">
        <f t="shared" si="0"/>
        <v>4.6629735914811401E-3</v>
      </c>
      <c r="Q13">
        <f t="shared" si="0"/>
        <v>-2.3562078840449335E-3</v>
      </c>
      <c r="R13">
        <f t="shared" si="0"/>
        <v>-9.7914387179764994E-4</v>
      </c>
      <c r="S13">
        <f t="shared" si="0"/>
        <v>-8.3236517365325774E-4</v>
      </c>
    </row>
    <row r="14" spans="3:21">
      <c r="C14" s="8" t="s">
        <v>18</v>
      </c>
      <c r="D14">
        <v>-3.3583498742822573E-3</v>
      </c>
      <c r="E14">
        <v>-2.9396294731686124E-3</v>
      </c>
      <c r="F14">
        <v>-5.1216502409110864E-3</v>
      </c>
      <c r="G14">
        <v>-5.1222899831500539E-3</v>
      </c>
      <c r="H14">
        <v>-1.1134529160771735E-2</v>
      </c>
      <c r="I14">
        <v>-1.1621236807944933E-2</v>
      </c>
      <c r="J14">
        <v>-9.8178726062638447E-3</v>
      </c>
      <c r="L14" s="8" t="s">
        <v>18</v>
      </c>
      <c r="M14">
        <f t="shared" si="0"/>
        <v>-4.66558177983805E-4</v>
      </c>
      <c r="N14">
        <f t="shared" si="0"/>
        <v>1.2711294255493785E-4</v>
      </c>
      <c r="O14">
        <f t="shared" si="0"/>
        <v>-9.4506277287391297E-4</v>
      </c>
      <c r="P14">
        <f t="shared" si="0"/>
        <v>-2.3031891517742015E-3</v>
      </c>
      <c r="Q14">
        <f t="shared" si="0"/>
        <v>-7.1839538152014106E-3</v>
      </c>
      <c r="R14">
        <f t="shared" si="0"/>
        <v>-6.5131316396304303E-3</v>
      </c>
      <c r="S14">
        <f t="shared" si="0"/>
        <v>-7.0902995450481147E-3</v>
      </c>
    </row>
    <row r="15" spans="3:21">
      <c r="C15" t="s">
        <v>19</v>
      </c>
      <c r="D15">
        <v>5.6823326728248823E-2</v>
      </c>
      <c r="E15">
        <v>8.1509925727832513E-2</v>
      </c>
      <c r="F15">
        <v>6.3985164274123846E-2</v>
      </c>
      <c r="G15">
        <v>2.3833551750033186E-2</v>
      </c>
      <c r="H15">
        <v>-4.6265893371113462E-2</v>
      </c>
      <c r="I15">
        <v>-3.1680423933094101E-2</v>
      </c>
      <c r="J15">
        <v>2.2453579713189501E-3</v>
      </c>
      <c r="L15" t="s">
        <v>19</v>
      </c>
      <c r="M15">
        <f>AVERAGE(D8,D15,D22)</f>
        <v>3.7778083474461134E-2</v>
      </c>
      <c r="N15">
        <f t="shared" ref="N15:S15" si="1">AVERAGE(E8,E15,E22)</f>
        <v>5.2746162796293787E-2</v>
      </c>
      <c r="O15">
        <f t="shared" si="1"/>
        <v>4.3166794976839562E-2</v>
      </c>
      <c r="P15">
        <f t="shared" si="1"/>
        <v>1.9962880435039337E-2</v>
      </c>
      <c r="Q15">
        <f t="shared" si="1"/>
        <v>-2.1486746318371105E-2</v>
      </c>
      <c r="R15">
        <f t="shared" si="1"/>
        <v>-9.9707028500229007E-3</v>
      </c>
      <c r="S15">
        <f t="shared" si="1"/>
        <v>-3.4515041623532565E-3</v>
      </c>
    </row>
    <row r="17" spans="3:31">
      <c r="C17" t="s">
        <v>82</v>
      </c>
      <c r="L17" t="s">
        <v>84</v>
      </c>
      <c r="U17" t="s">
        <v>85</v>
      </c>
    </row>
    <row r="18" spans="3:31">
      <c r="C18" t="s">
        <v>79</v>
      </c>
      <c r="D18">
        <v>0.25</v>
      </c>
      <c r="E18">
        <v>0.5</v>
      </c>
      <c r="F18">
        <v>0.75</v>
      </c>
      <c r="G18">
        <v>1</v>
      </c>
      <c r="H18">
        <v>1.25</v>
      </c>
      <c r="I18">
        <v>1.5</v>
      </c>
      <c r="J18">
        <v>1.75</v>
      </c>
      <c r="M18">
        <v>0.25</v>
      </c>
      <c r="N18">
        <v>0.5</v>
      </c>
      <c r="O18">
        <v>0.75</v>
      </c>
      <c r="P18">
        <v>1</v>
      </c>
      <c r="Q18">
        <v>1.25</v>
      </c>
      <c r="R18">
        <v>1.5</v>
      </c>
      <c r="S18">
        <v>1.75</v>
      </c>
      <c r="V18">
        <v>0.25</v>
      </c>
      <c r="W18">
        <v>0.5</v>
      </c>
      <c r="X18">
        <v>0.75</v>
      </c>
      <c r="Y18">
        <v>1</v>
      </c>
      <c r="Z18">
        <v>1.25</v>
      </c>
      <c r="AA18">
        <v>1.5</v>
      </c>
      <c r="AB18">
        <v>1.75</v>
      </c>
    </row>
    <row r="19" spans="3:31">
      <c r="C19" s="1" t="s">
        <v>16</v>
      </c>
      <c r="D19">
        <v>6.5750692464919469E-3</v>
      </c>
      <c r="E19">
        <v>7.5370263111835438E-3</v>
      </c>
      <c r="F19">
        <v>9.7136072091986141E-3</v>
      </c>
      <c r="G19">
        <v>1.0265154094550475E-2</v>
      </c>
      <c r="H19">
        <v>9.9295680963517909E-3</v>
      </c>
      <c r="I19">
        <v>1.2828556909555684E-2</v>
      </c>
      <c r="J19">
        <v>1.3062670280295218E-2</v>
      </c>
      <c r="L19" s="1" t="s">
        <v>16</v>
      </c>
      <c r="M19">
        <f t="shared" ref="M19:S21" si="2">_xlfn.STDEV.S(D5,D12,D19)/SQRT(3)</f>
        <v>2.0024099632271366E-3</v>
      </c>
      <c r="N19">
        <f t="shared" si="2"/>
        <v>1.7341227338827836E-3</v>
      </c>
      <c r="O19">
        <f t="shared" si="2"/>
        <v>2.1637734013332122E-3</v>
      </c>
      <c r="P19">
        <f t="shared" si="2"/>
        <v>2.524065089499406E-3</v>
      </c>
      <c r="Q19">
        <f t="shared" si="2"/>
        <v>2.9291182326208988E-3</v>
      </c>
      <c r="R19">
        <f t="shared" si="2"/>
        <v>3.7443443828619077E-3</v>
      </c>
      <c r="S19">
        <f t="shared" si="2"/>
        <v>3.8684521520405525E-3</v>
      </c>
      <c r="U19" s="1" t="s">
        <v>16</v>
      </c>
      <c r="V19" t="b">
        <f t="shared" ref="V19:AB21" si="3">IF(ABS(M12/M19)&gt;$U$11,M12/M19,FALSE)</f>
        <v>0</v>
      </c>
      <c r="W19" t="b">
        <f t="shared" si="3"/>
        <v>0</v>
      </c>
      <c r="X19" t="b">
        <f t="shared" si="3"/>
        <v>0</v>
      </c>
      <c r="Y19" t="b">
        <f t="shared" si="3"/>
        <v>0</v>
      </c>
      <c r="Z19" t="b">
        <f t="shared" si="3"/>
        <v>0</v>
      </c>
      <c r="AA19" t="b">
        <f t="shared" si="3"/>
        <v>0</v>
      </c>
      <c r="AB19" t="b">
        <f t="shared" si="3"/>
        <v>0</v>
      </c>
      <c r="AC19" s="17" t="s">
        <v>120</v>
      </c>
      <c r="AD19" s="17" t="s">
        <v>119</v>
      </c>
      <c r="AE19" s="17" t="s">
        <v>121</v>
      </c>
    </row>
    <row r="20" spans="3:31">
      <c r="C20" s="1" t="s">
        <v>17</v>
      </c>
      <c r="D20">
        <v>3.8197931081198228E-4</v>
      </c>
      <c r="E20">
        <v>8.5605076447813778E-3</v>
      </c>
      <c r="F20">
        <v>1.1263910829776047E-2</v>
      </c>
      <c r="G20">
        <v>1.4112525214888203E-2</v>
      </c>
      <c r="H20">
        <v>4.3573736335024982E-3</v>
      </c>
      <c r="I20">
        <v>4.1722162680724326E-3</v>
      </c>
      <c r="J20">
        <v>9.8672970734085454E-3</v>
      </c>
      <c r="L20" s="1" t="s">
        <v>17</v>
      </c>
      <c r="M20">
        <f t="shared" si="2"/>
        <v>2.7666891332445705E-3</v>
      </c>
      <c r="N20">
        <f t="shared" si="2"/>
        <v>1.9783171552542628E-3</v>
      </c>
      <c r="O20">
        <f t="shared" si="2"/>
        <v>4.1385707753393121E-3</v>
      </c>
      <c r="P20">
        <f t="shared" si="2"/>
        <v>5.0476458426855419E-3</v>
      </c>
      <c r="Q20">
        <f t="shared" si="2"/>
        <v>3.6366901400560667E-3</v>
      </c>
      <c r="R20">
        <f t="shared" si="2"/>
        <v>2.7277170270281416E-3</v>
      </c>
      <c r="S20">
        <f t="shared" si="2"/>
        <v>6.6490432163501456E-3</v>
      </c>
      <c r="U20" s="1" t="s">
        <v>17</v>
      </c>
      <c r="V20" t="b">
        <f t="shared" si="3"/>
        <v>0</v>
      </c>
      <c r="W20" t="b">
        <f t="shared" si="3"/>
        <v>0</v>
      </c>
      <c r="X20" t="b">
        <f t="shared" si="3"/>
        <v>0</v>
      </c>
      <c r="Y20" t="b">
        <f t="shared" si="3"/>
        <v>0</v>
      </c>
      <c r="Z20" t="b">
        <f t="shared" si="3"/>
        <v>0</v>
      </c>
      <c r="AA20" t="b">
        <f t="shared" si="3"/>
        <v>0</v>
      </c>
      <c r="AB20" t="b">
        <f t="shared" si="3"/>
        <v>0</v>
      </c>
      <c r="AC20" s="17" t="s">
        <v>122</v>
      </c>
      <c r="AD20" s="17" t="s">
        <v>124</v>
      </c>
      <c r="AE20" s="17" t="s">
        <v>24</v>
      </c>
    </row>
    <row r="21" spans="3:31">
      <c r="C21" s="8" t="s">
        <v>18</v>
      </c>
      <c r="D21">
        <v>1.488926475888494E-3</v>
      </c>
      <c r="E21">
        <v>3.9859738516819987E-3</v>
      </c>
      <c r="F21">
        <v>4.848015203399122E-3</v>
      </c>
      <c r="G21">
        <v>3.3476567909269295E-3</v>
      </c>
      <c r="H21">
        <v>-3.321591519873086E-3</v>
      </c>
      <c r="I21">
        <v>-1.4074556435036271E-3</v>
      </c>
      <c r="J21">
        <v>-4.014278926203259E-4</v>
      </c>
      <c r="L21" s="8" t="s">
        <v>18</v>
      </c>
      <c r="M21">
        <f t="shared" si="2"/>
        <v>1.4755253484780464E-3</v>
      </c>
      <c r="N21">
        <f t="shared" si="2"/>
        <v>2.0381023963472614E-3</v>
      </c>
      <c r="O21">
        <f t="shared" si="2"/>
        <v>2.9893331720346789E-3</v>
      </c>
      <c r="P21">
        <f t="shared" si="2"/>
        <v>2.8254253290764461E-3</v>
      </c>
      <c r="Q21">
        <f t="shared" si="2"/>
        <v>2.2558320565309133E-3</v>
      </c>
      <c r="R21">
        <f t="shared" si="2"/>
        <v>2.9484649025344322E-3</v>
      </c>
      <c r="S21">
        <f t="shared" si="2"/>
        <v>3.363345192801865E-3</v>
      </c>
      <c r="U21" s="8" t="s">
        <v>18</v>
      </c>
      <c r="V21" t="b">
        <f t="shared" si="3"/>
        <v>0</v>
      </c>
      <c r="W21" t="b">
        <f t="shared" si="3"/>
        <v>0</v>
      </c>
      <c r="X21" t="b">
        <f t="shared" si="3"/>
        <v>0</v>
      </c>
      <c r="Y21" t="b">
        <f t="shared" si="3"/>
        <v>0</v>
      </c>
      <c r="Z21">
        <f t="shared" si="3"/>
        <v>-3.1846137634239988</v>
      </c>
      <c r="AA21" t="b">
        <f t="shared" si="3"/>
        <v>0</v>
      </c>
      <c r="AB21" t="b">
        <f t="shared" si="3"/>
        <v>0</v>
      </c>
      <c r="AC21" s="17" t="s">
        <v>123</v>
      </c>
      <c r="AD21" s="17" t="s">
        <v>125</v>
      </c>
      <c r="AE21" s="17" t="s">
        <v>24</v>
      </c>
    </row>
    <row r="22" spans="3:31">
      <c r="C22" t="s">
        <v>19</v>
      </c>
      <c r="D22">
        <v>2.4773099142384753E-2</v>
      </c>
      <c r="E22">
        <v>4.1458760510796479E-2</v>
      </c>
      <c r="F22">
        <v>3.6736497169156758E-2</v>
      </c>
      <c r="G22">
        <v>1.9861408912003303E-2</v>
      </c>
      <c r="H22">
        <v>-1.5124781969470013E-2</v>
      </c>
      <c r="I22">
        <v>-1.1242933098924178E-2</v>
      </c>
      <c r="J22">
        <v>3.6992454106216936E-3</v>
      </c>
      <c r="L22" t="s">
        <v>19</v>
      </c>
      <c r="M22">
        <f>_xlfn.STDEV.S(D8,D15,D22)/SQRT(3)</f>
        <v>9.7325539292521697E-3</v>
      </c>
      <c r="N22">
        <f t="shared" ref="N22:S22" si="4">_xlfn.STDEV.S(E8,E15,E22)/SQRT(3)</f>
        <v>1.4492427274079591E-2</v>
      </c>
      <c r="O22">
        <f t="shared" si="4"/>
        <v>1.0659657837562796E-2</v>
      </c>
      <c r="P22">
        <f t="shared" si="4"/>
        <v>2.2060243263390625E-3</v>
      </c>
      <c r="Q22">
        <f t="shared" si="4"/>
        <v>1.286904126048757E-2</v>
      </c>
      <c r="R22">
        <f t="shared" si="4"/>
        <v>1.2917047175058477E-2</v>
      </c>
      <c r="S22">
        <f t="shared" si="4"/>
        <v>6.4375018989025904E-3</v>
      </c>
      <c r="U22" t="s">
        <v>19</v>
      </c>
      <c r="V22">
        <f>IF(ABS(M15/M22)&gt;$U$11,M15/M22,FALSE)</f>
        <v>3.881620769746295</v>
      </c>
      <c r="W22">
        <f t="shared" ref="W22:AB22" si="5">IF(ABS(N15/N22)&gt;$U$11,N15/N22,FALSE)</f>
        <v>3.6395671890403656</v>
      </c>
      <c r="X22">
        <f t="shared" si="5"/>
        <v>4.0495478968121486</v>
      </c>
      <c r="Y22">
        <f t="shared" si="5"/>
        <v>9.04925670886327</v>
      </c>
      <c r="Z22" t="b">
        <f t="shared" si="5"/>
        <v>0</v>
      </c>
      <c r="AA22" t="b">
        <f t="shared" si="5"/>
        <v>0</v>
      </c>
      <c r="AB22" t="b">
        <f t="shared" si="5"/>
        <v>0</v>
      </c>
      <c r="AC22" s="17" t="s">
        <v>126</v>
      </c>
      <c r="AD22" s="17" t="s">
        <v>127</v>
      </c>
      <c r="AE22" s="17" t="s">
        <v>128</v>
      </c>
    </row>
    <row r="23" spans="3:31">
      <c r="AC23" s="15"/>
      <c r="AD23" s="15"/>
      <c r="AE23" s="15"/>
    </row>
    <row r="25" spans="3:31">
      <c r="U25" s="18" t="s">
        <v>94</v>
      </c>
      <c r="V25" s="19"/>
      <c r="W25" s="19"/>
      <c r="X25" s="19"/>
      <c r="Y25" s="19"/>
      <c r="Z25" s="19"/>
      <c r="AA25" s="19"/>
      <c r="AB25" s="19"/>
      <c r="AC25" s="19"/>
      <c r="AD25" s="19"/>
      <c r="AE25" s="20"/>
    </row>
    <row r="26" spans="3:31">
      <c r="U26" s="21"/>
      <c r="V26" s="10">
        <v>0.25</v>
      </c>
      <c r="W26" s="10">
        <v>0.5</v>
      </c>
      <c r="X26" s="10">
        <v>0.75</v>
      </c>
      <c r="Y26" s="10">
        <v>1</v>
      </c>
      <c r="Z26" s="10">
        <v>1.25</v>
      </c>
      <c r="AA26" s="10">
        <v>1.5</v>
      </c>
      <c r="AB26" s="10">
        <v>1.75</v>
      </c>
      <c r="AC26" s="10"/>
      <c r="AD26" s="10"/>
      <c r="AE26" s="22"/>
    </row>
    <row r="27" spans="3:31">
      <c r="U27" s="31" t="s">
        <v>32</v>
      </c>
      <c r="V27">
        <v>6.3753056336138788E-3</v>
      </c>
      <c r="W27">
        <v>8.628283869440128E-3</v>
      </c>
      <c r="X27">
        <v>9.765783553573288E-3</v>
      </c>
      <c r="Y27">
        <v>1.0623728415614335E-2</v>
      </c>
      <c r="Z27">
        <v>8.3673968380104848E-3</v>
      </c>
      <c r="AA27">
        <v>8.7568410121100122E-3</v>
      </c>
      <c r="AB27">
        <v>1.2963625111859813E-2</v>
      </c>
      <c r="AC27" s="17" t="s">
        <v>68</v>
      </c>
      <c r="AD27" s="17" t="s">
        <v>69</v>
      </c>
      <c r="AE27" s="17" t="s">
        <v>22</v>
      </c>
    </row>
    <row r="28" spans="3:31">
      <c r="U28" s="31" t="s">
        <v>33</v>
      </c>
      <c r="V28" s="10">
        <v>1.0488353230725488E-2</v>
      </c>
      <c r="W28" s="10">
        <v>1.3229058358764331E-2</v>
      </c>
      <c r="X28" s="10">
        <v>1.6795333744368909E-2</v>
      </c>
      <c r="Y28" s="10">
        <v>1.5861789223556608E-2</v>
      </c>
      <c r="Z28" s="10">
        <v>1.460721894397092E-2</v>
      </c>
      <c r="AA28" s="10">
        <v>1.5805858596247731E-2</v>
      </c>
      <c r="AB28" s="10">
        <v>1.9596708193531445E-2</v>
      </c>
      <c r="AC28" s="17" t="s">
        <v>70</v>
      </c>
      <c r="AD28" s="17" t="s">
        <v>71</v>
      </c>
      <c r="AE28" s="17" t="s">
        <v>25</v>
      </c>
    </row>
    <row r="29" spans="3:31">
      <c r="U29" s="31" t="s">
        <v>34</v>
      </c>
      <c r="V29">
        <f>AVERAGE(M22,M29,M36)</f>
        <v>9.7325539292521697E-3</v>
      </c>
      <c r="W29">
        <f t="shared" ref="W29" si="6">AVERAGE(N22,N29,N36)</f>
        <v>1.4492427274079591E-2</v>
      </c>
      <c r="X29">
        <f t="shared" ref="X29" si="7">AVERAGE(O22,O29,O36)</f>
        <v>1.0659657837562796E-2</v>
      </c>
      <c r="Y29">
        <f t="shared" ref="Y29" si="8">AVERAGE(P22,P29,P36)</f>
        <v>2.2060243263390625E-3</v>
      </c>
      <c r="Z29" s="10"/>
      <c r="AA29" s="10"/>
      <c r="AB29" s="10"/>
      <c r="AC29" s="17" t="s">
        <v>26</v>
      </c>
      <c r="AD29" s="17" t="s">
        <v>74</v>
      </c>
      <c r="AE29" s="17" t="s">
        <v>75</v>
      </c>
    </row>
    <row r="30" spans="3:31">
      <c r="U30" s="21"/>
      <c r="V30" s="10"/>
      <c r="W30" s="10"/>
      <c r="X30" s="10"/>
      <c r="Y30" s="10"/>
      <c r="Z30" s="10"/>
      <c r="AA30" s="10"/>
      <c r="AB30" s="24"/>
      <c r="AC30" s="33"/>
      <c r="AD30" s="10"/>
      <c r="AE30" s="22"/>
    </row>
    <row r="31" spans="3:31">
      <c r="U31" s="21" t="s">
        <v>92</v>
      </c>
      <c r="V31" s="10"/>
      <c r="W31" s="10"/>
      <c r="X31" s="10"/>
      <c r="Y31" s="10"/>
      <c r="Z31" s="10"/>
      <c r="AA31" s="10"/>
      <c r="AB31" s="10"/>
      <c r="AC31" s="10"/>
      <c r="AD31" s="10"/>
      <c r="AE31" s="22"/>
    </row>
    <row r="32" spans="3:31">
      <c r="U32" s="21"/>
      <c r="V32" s="10">
        <v>0.25</v>
      </c>
      <c r="W32" s="10">
        <v>0.5</v>
      </c>
      <c r="X32" s="10">
        <v>0.75</v>
      </c>
      <c r="Y32" s="10">
        <v>1</v>
      </c>
      <c r="Z32" s="10">
        <v>1.25</v>
      </c>
      <c r="AA32" s="10">
        <v>1.5</v>
      </c>
      <c r="AB32" s="10">
        <v>1.75</v>
      </c>
      <c r="AC32" s="10"/>
      <c r="AD32" s="10"/>
      <c r="AE32" s="22"/>
    </row>
    <row r="33" spans="21:31">
      <c r="U33" s="31" t="s">
        <v>98</v>
      </c>
      <c r="V33" s="10">
        <f t="shared" ref="V33:AB33" si="9">$V$43*(1-EXP(-$X$43*V32))</f>
        <v>6.2555909676223027E-3</v>
      </c>
      <c r="W33" s="10">
        <f t="shared" si="9"/>
        <v>8.7116229043965199E-3</v>
      </c>
      <c r="X33" s="10">
        <f t="shared" si="9"/>
        <v>9.6758951699068198E-3</v>
      </c>
      <c r="Y33" s="10">
        <f t="shared" si="9"/>
        <v>1.0054481860132679E-2</v>
      </c>
      <c r="Z33" s="10">
        <f t="shared" si="9"/>
        <v>1.0203120255265119E-2</v>
      </c>
      <c r="AA33" s="10">
        <f t="shared" si="9"/>
        <v>1.026147775455905E-2</v>
      </c>
      <c r="AB33" s="10">
        <f t="shared" si="9"/>
        <v>1.0284389719672819E-2</v>
      </c>
      <c r="AC33" s="17" t="s">
        <v>68</v>
      </c>
      <c r="AD33" s="17" t="s">
        <v>69</v>
      </c>
      <c r="AE33" s="17" t="s">
        <v>22</v>
      </c>
    </row>
    <row r="34" spans="21:31">
      <c r="U34" s="31" t="s">
        <v>31</v>
      </c>
      <c r="V34" s="10">
        <f t="shared" ref="V34:AB34" si="10">$V$44*(1-EXP(-$X$44*V32))</f>
        <v>9.9834554583980682E-3</v>
      </c>
      <c r="W34" s="10">
        <f t="shared" si="10"/>
        <v>1.4043699002325084E-2</v>
      </c>
      <c r="X34" s="10">
        <f t="shared" si="10"/>
        <v>1.5694988749116449E-2</v>
      </c>
      <c r="Y34" s="10">
        <f t="shared" si="10"/>
        <v>1.636656369243155E-2</v>
      </c>
      <c r="Z34" s="10">
        <f t="shared" si="10"/>
        <v>1.6639691352410692E-2</v>
      </c>
      <c r="AA34" s="10">
        <f t="shared" si="10"/>
        <v>1.6750771611417144E-2</v>
      </c>
      <c r="AB34" s="10">
        <f t="shared" si="10"/>
        <v>1.6795947643540299E-2</v>
      </c>
      <c r="AC34" s="17" t="s">
        <v>70</v>
      </c>
      <c r="AD34" s="17" t="s">
        <v>71</v>
      </c>
      <c r="AE34" s="17" t="s">
        <v>25</v>
      </c>
    </row>
    <row r="35" spans="21:31">
      <c r="U35" s="31" t="s">
        <v>34</v>
      </c>
      <c r="V35" s="10">
        <f t="shared" ref="V35:AB35" si="11">$V$45*(1-EXP(-$X$45*V32))</f>
        <v>1.0378872811297271E-2</v>
      </c>
      <c r="W35" s="10">
        <f t="shared" si="11"/>
        <v>1.213025300948822E-2</v>
      </c>
      <c r="X35" s="10">
        <f t="shared" si="11"/>
        <v>1.242578920637432E-2</v>
      </c>
      <c r="Y35" s="10">
        <f t="shared" si="11"/>
        <v>1.2475659385196783E-2</v>
      </c>
      <c r="Z35" s="10">
        <f t="shared" si="11"/>
        <v>1.24840747155759E-2</v>
      </c>
      <c r="AA35" s="10">
        <f t="shared" si="11"/>
        <v>1.2485494758316106E-2</v>
      </c>
      <c r="AB35" s="10">
        <f t="shared" si="11"/>
        <v>1.2485734383059662E-2</v>
      </c>
      <c r="AC35" s="17" t="s">
        <v>26</v>
      </c>
      <c r="AD35" s="17" t="s">
        <v>74</v>
      </c>
      <c r="AE35" s="17" t="s">
        <v>75</v>
      </c>
    </row>
    <row r="36" spans="21:31">
      <c r="U36" s="21"/>
      <c r="V36" s="10"/>
      <c r="W36" s="10"/>
      <c r="X36" s="10"/>
      <c r="Y36" s="10"/>
      <c r="Z36" s="10"/>
      <c r="AA36" s="10"/>
      <c r="AB36" s="10"/>
      <c r="AC36" s="10"/>
      <c r="AD36" s="10"/>
      <c r="AE36" s="22"/>
    </row>
    <row r="37" spans="21:31">
      <c r="U37" s="21" t="s">
        <v>93</v>
      </c>
      <c r="V37" s="10"/>
      <c r="W37" s="10"/>
      <c r="X37" s="10"/>
      <c r="Y37" s="10"/>
      <c r="Z37" s="10"/>
      <c r="AA37" s="10"/>
      <c r="AB37" s="10"/>
      <c r="AC37" s="10"/>
      <c r="AD37" s="10"/>
      <c r="AE37" s="22"/>
    </row>
    <row r="38" spans="21:31">
      <c r="U38" s="21"/>
      <c r="V38" s="10">
        <v>0.25</v>
      </c>
      <c r="W38" s="10">
        <v>0.5</v>
      </c>
      <c r="X38" s="10">
        <v>0.75</v>
      </c>
      <c r="Y38" s="10">
        <v>1</v>
      </c>
      <c r="Z38" s="10">
        <v>1.25</v>
      </c>
      <c r="AA38" s="10">
        <v>1.5</v>
      </c>
      <c r="AB38" s="10">
        <v>1.75</v>
      </c>
      <c r="AC38" s="26" t="s">
        <v>91</v>
      </c>
      <c r="AD38" s="10"/>
      <c r="AE38" s="22"/>
    </row>
    <row r="39" spans="21:31">
      <c r="U39" s="31" t="s">
        <v>98</v>
      </c>
      <c r="V39" s="10">
        <f t="shared" ref="V39:AB41" si="12">ABS(V27-V33)^2</f>
        <v>1.4331601253474617E-8</v>
      </c>
      <c r="W39" s="10">
        <f t="shared" si="12"/>
        <v>6.9453947474627157E-9</v>
      </c>
      <c r="X39" s="10">
        <f t="shared" si="12"/>
        <v>8.0799215181701802E-9</v>
      </c>
      <c r="Y39" s="10">
        <f t="shared" si="12"/>
        <v>3.2404164092773025E-7</v>
      </c>
      <c r="Z39" s="10">
        <f t="shared" si="12"/>
        <v>3.3698804646570329E-6</v>
      </c>
      <c r="AA39" s="10">
        <f t="shared" si="12"/>
        <v>2.2639317267276531E-6</v>
      </c>
      <c r="AB39" s="10">
        <f t="shared" si="12"/>
        <v>7.1783022867473918E-6</v>
      </c>
      <c r="AC39" s="10">
        <f>SUM(V39:AB39)</f>
        <v>1.3165513036578915E-5</v>
      </c>
      <c r="AD39" s="10"/>
      <c r="AE39" s="22"/>
    </row>
    <row r="40" spans="21:31">
      <c r="U40" s="31" t="s">
        <v>31</v>
      </c>
      <c r="V40" s="10">
        <f t="shared" si="12"/>
        <v>2.5492176050119097E-7</v>
      </c>
      <c r="W40" s="10">
        <f t="shared" si="12"/>
        <v>6.6363937814107852E-7</v>
      </c>
      <c r="X40" s="10">
        <f t="shared" si="12"/>
        <v>1.2107591085771361E-6</v>
      </c>
      <c r="Y40" s="10">
        <f t="shared" si="12"/>
        <v>2.5479726442797966E-7</v>
      </c>
      <c r="Z40" s="10">
        <f t="shared" si="12"/>
        <v>4.1309440910689676E-6</v>
      </c>
      <c r="AA40" s="10">
        <f t="shared" si="12"/>
        <v>8.928606062365512E-7</v>
      </c>
      <c r="AB40" s="10">
        <f t="shared" si="12"/>
        <v>7.8442596583867057E-6</v>
      </c>
      <c r="AC40" s="10">
        <f>SUM(V40:AB40)</f>
        <v>1.5252181867339609E-5</v>
      </c>
      <c r="AD40" s="10"/>
      <c r="AE40" s="22"/>
    </row>
    <row r="41" spans="21:31">
      <c r="U41" s="31" t="s">
        <v>34</v>
      </c>
      <c r="V41" s="10">
        <f t="shared" si="12"/>
        <v>4.1772809728803017E-7</v>
      </c>
      <c r="W41" s="10">
        <f t="shared" si="12"/>
        <v>5.5798672562977858E-6</v>
      </c>
      <c r="X41" s="10">
        <f t="shared" si="12"/>
        <v>3.1192200119000661E-6</v>
      </c>
      <c r="Y41" s="10">
        <f t="shared" si="12"/>
        <v>1.054654042421196E-4</v>
      </c>
      <c r="Z41" s="10">
        <f t="shared" si="12"/>
        <v>1.5585212150408148E-4</v>
      </c>
      <c r="AA41" s="10">
        <f t="shared" si="12"/>
        <v>1.5588757935993896E-4</v>
      </c>
      <c r="AB41" s="10">
        <f t="shared" si="12"/>
        <v>1.5589356308431823E-4</v>
      </c>
      <c r="AC41" s="10">
        <f>SUM(V41:X41)</f>
        <v>9.1168153654858821E-6</v>
      </c>
      <c r="AD41" s="10"/>
      <c r="AE41" s="22"/>
    </row>
    <row r="42" spans="21:31">
      <c r="U42" s="21"/>
      <c r="V42" s="10"/>
      <c r="W42" s="10"/>
      <c r="X42" s="10"/>
      <c r="Y42" s="10"/>
      <c r="Z42" s="10"/>
      <c r="AA42" s="10"/>
      <c r="AB42" s="10"/>
      <c r="AC42" s="10"/>
      <c r="AD42" s="10"/>
      <c r="AE42" s="22"/>
    </row>
    <row r="43" spans="21:31">
      <c r="U43" s="21" t="s">
        <v>88</v>
      </c>
      <c r="V43" s="10">
        <v>1.0299199995706644E-2</v>
      </c>
      <c r="W43" s="10" t="s">
        <v>89</v>
      </c>
      <c r="X43" s="10">
        <v>3.7397144196770307</v>
      </c>
      <c r="Y43" s="32" t="s">
        <v>64</v>
      </c>
      <c r="Z43" s="32" t="s">
        <v>99</v>
      </c>
      <c r="AA43" s="32" t="s">
        <v>23</v>
      </c>
      <c r="AB43" s="10"/>
      <c r="AC43" s="10"/>
      <c r="AD43" s="10"/>
      <c r="AE43" s="22"/>
    </row>
    <row r="44" spans="21:31">
      <c r="U44" s="21" t="s">
        <v>88</v>
      </c>
      <c r="V44" s="10">
        <v>1.6826914911876614E-2</v>
      </c>
      <c r="W44" s="10" t="s">
        <v>89</v>
      </c>
      <c r="X44" s="10">
        <v>3.5987452428387874</v>
      </c>
      <c r="Y44" s="32" t="s">
        <v>66</v>
      </c>
      <c r="Z44" s="32" t="s">
        <v>67</v>
      </c>
      <c r="AA44" s="32" t="s">
        <v>22</v>
      </c>
      <c r="AB44" s="10"/>
      <c r="AC44" s="10"/>
      <c r="AD44" s="10"/>
      <c r="AE44" s="22"/>
    </row>
    <row r="45" spans="21:31">
      <c r="U45" s="21" t="s">
        <v>88</v>
      </c>
      <c r="V45" s="10">
        <v>1.248578302686032E-2</v>
      </c>
      <c r="W45" s="10" t="s">
        <v>89</v>
      </c>
      <c r="X45" s="10">
        <v>7.1174724708518502</v>
      </c>
      <c r="Y45" s="17" t="s">
        <v>26</v>
      </c>
      <c r="Z45" s="17" t="s">
        <v>74</v>
      </c>
      <c r="AA45" s="17" t="s">
        <v>75</v>
      </c>
      <c r="AB45" s="10"/>
      <c r="AC45" s="10"/>
      <c r="AD45" s="10"/>
      <c r="AE45" s="22"/>
    </row>
    <row r="46" spans="21:31">
      <c r="U46" s="21"/>
      <c r="V46" s="10"/>
      <c r="W46" s="10"/>
      <c r="X46" s="10"/>
      <c r="Y46" s="10"/>
      <c r="Z46" s="10"/>
      <c r="AA46" s="10"/>
      <c r="AB46" s="10"/>
      <c r="AC46" s="10"/>
      <c r="AD46" s="10"/>
      <c r="AE46" s="22"/>
    </row>
    <row r="47" spans="21:31">
      <c r="U47" s="21" t="s">
        <v>90</v>
      </c>
      <c r="V47" s="10">
        <f>V43*X43</f>
        <v>3.8516066735081747E-2</v>
      </c>
      <c r="W47" s="17" t="s">
        <v>68</v>
      </c>
      <c r="X47" s="17" t="s">
        <v>69</v>
      </c>
      <c r="Y47" s="17" t="s">
        <v>22</v>
      </c>
      <c r="Z47" s="10"/>
      <c r="AA47" s="10"/>
      <c r="AB47" s="10" t="s">
        <v>95</v>
      </c>
      <c r="AC47" s="10"/>
      <c r="AD47" s="10"/>
      <c r="AE47" s="22"/>
    </row>
    <row r="48" spans="21:31">
      <c r="U48" s="21" t="s">
        <v>90</v>
      </c>
      <c r="V48" s="10">
        <f>V44*X44</f>
        <v>6.0555779990769019E-2</v>
      </c>
      <c r="W48" s="17" t="s">
        <v>70</v>
      </c>
      <c r="X48" s="17" t="s">
        <v>71</v>
      </c>
      <c r="Y48" s="17" t="s">
        <v>25</v>
      </c>
      <c r="Z48" s="10"/>
      <c r="AA48" s="10"/>
      <c r="AB48" s="10">
        <f>V47/MAX($V$47:$V$49)</f>
        <v>0.43341142040914149</v>
      </c>
      <c r="AC48" s="10"/>
      <c r="AD48" s="10"/>
      <c r="AE48" s="22"/>
    </row>
    <row r="49" spans="21:31">
      <c r="U49" s="21" t="s">
        <v>90</v>
      </c>
      <c r="V49" s="10">
        <f>V45*X45</f>
        <v>8.886721697070761E-2</v>
      </c>
      <c r="W49" s="17" t="s">
        <v>26</v>
      </c>
      <c r="X49" s="17" t="s">
        <v>74</v>
      </c>
      <c r="Y49" s="17" t="s">
        <v>75</v>
      </c>
      <c r="Z49" s="10"/>
      <c r="AA49" s="10"/>
      <c r="AB49" s="10">
        <f t="shared" ref="AB49:AB50" si="13">V48/MAX($V$47:$V$49)</f>
        <v>0.68141866095265935</v>
      </c>
      <c r="AC49" s="10"/>
      <c r="AD49" s="10"/>
      <c r="AE49" s="22"/>
    </row>
    <row r="50" spans="21:31">
      <c r="AA50" s="28"/>
      <c r="AB50" s="10">
        <f t="shared" si="13"/>
        <v>1</v>
      </c>
      <c r="AC50" s="10"/>
      <c r="AD50" s="10"/>
      <c r="AE50" s="22"/>
    </row>
    <row r="51" spans="21:31">
      <c r="AB51" s="28"/>
      <c r="AC51" s="28"/>
      <c r="AD51" s="10"/>
      <c r="AE51" s="22"/>
    </row>
    <row r="52" spans="21:31">
      <c r="AD52" s="28"/>
      <c r="AE52" s="30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CD36-2C12-46B8-A307-8CA732C39BBF}">
  <dimension ref="B2:Y100"/>
  <sheetViews>
    <sheetView topLeftCell="A82" workbookViewId="0">
      <selection activeCell="H93" sqref="H93"/>
    </sheetView>
  </sheetViews>
  <sheetFormatPr baseColWidth="10" defaultColWidth="8.83203125" defaultRowHeight="15"/>
  <cols>
    <col min="2" max="10" width="9.1640625" style="10"/>
    <col min="15" max="15" width="12.6640625" bestFit="1" customWidth="1"/>
    <col min="19" max="19" width="12.6640625" bestFit="1" customWidth="1"/>
  </cols>
  <sheetData>
    <row r="2" spans="2:25">
      <c r="B2" s="10">
        <v>0.25</v>
      </c>
      <c r="C2" s="10" t="s">
        <v>9</v>
      </c>
      <c r="D2" s="10" t="s">
        <v>10</v>
      </c>
      <c r="G2" s="10">
        <v>0.25</v>
      </c>
      <c r="H2" s="10" t="s">
        <v>9</v>
      </c>
      <c r="I2" s="10" t="s">
        <v>12</v>
      </c>
    </row>
    <row r="3" spans="2:25">
      <c r="B3" s="2"/>
      <c r="C3" s="3" t="s">
        <v>0</v>
      </c>
      <c r="D3" s="3" t="s">
        <v>1</v>
      </c>
      <c r="E3" s="4" t="s">
        <v>2</v>
      </c>
      <c r="F3" s="11"/>
      <c r="G3" s="2"/>
      <c r="H3" s="3" t="s">
        <v>0</v>
      </c>
      <c r="I3" s="3" t="s">
        <v>1</v>
      </c>
      <c r="J3" s="4" t="s">
        <v>2</v>
      </c>
      <c r="L3" s="14" t="s">
        <v>79</v>
      </c>
      <c r="M3" t="s">
        <v>10</v>
      </c>
      <c r="N3" t="s">
        <v>12</v>
      </c>
      <c r="O3" t="s">
        <v>78</v>
      </c>
      <c r="R3" s="14" t="s">
        <v>79</v>
      </c>
      <c r="S3">
        <v>0.25</v>
      </c>
      <c r="T3">
        <v>0.5</v>
      </c>
      <c r="U3">
        <v>0.75</v>
      </c>
      <c r="V3">
        <v>1</v>
      </c>
      <c r="W3">
        <v>1.25</v>
      </c>
      <c r="X3">
        <v>1.5</v>
      </c>
      <c r="Y3">
        <v>1.75</v>
      </c>
    </row>
    <row r="4" spans="2:25" ht="24">
      <c r="B4" s="5">
        <v>1</v>
      </c>
      <c r="C4" s="1" t="s">
        <v>130</v>
      </c>
      <c r="D4" s="1">
        <v>9.43</v>
      </c>
      <c r="E4" s="6">
        <v>38001.269899999999</v>
      </c>
      <c r="F4" s="12"/>
      <c r="G4" s="5">
        <v>1</v>
      </c>
      <c r="H4" s="1" t="s">
        <v>130</v>
      </c>
      <c r="I4" s="1">
        <v>9.84</v>
      </c>
      <c r="J4" s="6">
        <v>37230.415500000003</v>
      </c>
      <c r="L4" s="1" t="s">
        <v>130</v>
      </c>
      <c r="M4">
        <f>(E11-E4)</f>
        <v>747.59130000000005</v>
      </c>
      <c r="N4">
        <f>(J11-J4)</f>
        <v>744.29569999999512</v>
      </c>
      <c r="O4">
        <f>(N4-M4)/J11</f>
        <v>-8.6784070131517538E-5</v>
      </c>
      <c r="R4" s="1" t="s">
        <v>130</v>
      </c>
      <c r="S4">
        <f>O4</f>
        <v>-8.6784070131517538E-5</v>
      </c>
      <c r="T4">
        <f>O18</f>
        <v>-6.0954615748630534E-4</v>
      </c>
      <c r="U4">
        <f>O32</f>
        <v>2.1181465755298178E-3</v>
      </c>
      <c r="V4">
        <f>O46</f>
        <v>7.0904074152171506E-3</v>
      </c>
      <c r="W4">
        <f>O60</f>
        <v>3.9776863321269633E-3</v>
      </c>
      <c r="X4">
        <f>O74</f>
        <v>3.5494423190205082E-3</v>
      </c>
      <c r="Y4">
        <f>O88</f>
        <v>3.1921231205067602E-3</v>
      </c>
    </row>
    <row r="5" spans="2:25" ht="24">
      <c r="B5" s="5">
        <v>2</v>
      </c>
      <c r="C5" s="1" t="s">
        <v>131</v>
      </c>
      <c r="D5" s="1">
        <v>9.7899999999999991</v>
      </c>
      <c r="E5" s="6">
        <v>39474.717900000003</v>
      </c>
      <c r="F5" s="12"/>
      <c r="G5" s="5">
        <v>2</v>
      </c>
      <c r="H5" s="1" t="s">
        <v>131</v>
      </c>
      <c r="I5" s="1">
        <v>10.27</v>
      </c>
      <c r="J5" s="6">
        <v>38874.260399999999</v>
      </c>
      <c r="L5" s="1" t="s">
        <v>131</v>
      </c>
      <c r="M5">
        <f t="shared" ref="M5:M8" si="0">(E12-E5)</f>
        <v>654.92379999999685</v>
      </c>
      <c r="N5">
        <f t="shared" ref="N5:N8" si="1">(J12-J5)</f>
        <v>766.93989999999758</v>
      </c>
      <c r="O5">
        <f t="shared" ref="O5:O8" si="2">(N5-M5)/J12</f>
        <v>2.8257494513858287E-3</v>
      </c>
      <c r="R5" s="1" t="s">
        <v>131</v>
      </c>
      <c r="S5">
        <f t="shared" ref="S5:S8" si="3">O5</f>
        <v>2.8257494513858287E-3</v>
      </c>
      <c r="T5">
        <f t="shared" ref="T5:T8" si="4">O19</f>
        <v>1.6783050993089189E-3</v>
      </c>
      <c r="U5">
        <f t="shared" ref="U5:U8" si="5">O33</f>
        <v>1.712394915729725E-3</v>
      </c>
      <c r="V5">
        <f t="shared" ref="V5:V8" si="6">O47</f>
        <v>4.9673197333447959E-3</v>
      </c>
      <c r="W5">
        <f t="shared" ref="W5:W8" si="7">O61</f>
        <v>2.5179461194710698E-3</v>
      </c>
      <c r="X5">
        <f t="shared" ref="X5:X8" si="8">O75</f>
        <v>4.5230457870257482E-3</v>
      </c>
      <c r="Y5">
        <f t="shared" ref="Y5:Y8" si="9">O89</f>
        <v>5.5030865052584288E-3</v>
      </c>
    </row>
    <row r="6" spans="2:25" ht="24">
      <c r="B6" s="5">
        <v>3</v>
      </c>
      <c r="C6" s="1" t="s">
        <v>132</v>
      </c>
      <c r="D6" s="1">
        <v>1.01</v>
      </c>
      <c r="E6" s="6">
        <v>4071.8787000000002</v>
      </c>
      <c r="F6" s="12"/>
      <c r="G6" s="5">
        <v>3</v>
      </c>
      <c r="H6" s="1" t="s">
        <v>132</v>
      </c>
      <c r="I6" s="1">
        <v>1.03</v>
      </c>
      <c r="J6" s="6">
        <v>3886.5419999999999</v>
      </c>
      <c r="L6" s="1" t="s">
        <v>132</v>
      </c>
      <c r="M6">
        <f t="shared" si="0"/>
        <v>903.22539999999935</v>
      </c>
      <c r="N6">
        <f t="shared" si="1"/>
        <v>942.25289999999995</v>
      </c>
      <c r="O6">
        <f t="shared" si="2"/>
        <v>8.0822442883214194E-3</v>
      </c>
      <c r="R6" s="1" t="s">
        <v>132</v>
      </c>
      <c r="S6">
        <f t="shared" si="3"/>
        <v>8.0822442883214194E-3</v>
      </c>
      <c r="T6">
        <f t="shared" si="4"/>
        <v>-4.2230856961665893E-3</v>
      </c>
      <c r="U6">
        <f t="shared" si="5"/>
        <v>-4.2039866265347258E-3</v>
      </c>
      <c r="V6">
        <f t="shared" si="6"/>
        <v>6.9636457057582306E-3</v>
      </c>
      <c r="W6">
        <f t="shared" si="7"/>
        <v>-8.6806655828811086E-3</v>
      </c>
      <c r="X6">
        <f t="shared" si="8"/>
        <v>-7.3966764430380529E-3</v>
      </c>
      <c r="Y6">
        <f t="shared" si="9"/>
        <v>-4.9063044562881273E-3</v>
      </c>
    </row>
    <row r="7" spans="2:25" ht="24">
      <c r="B7" s="5">
        <v>4</v>
      </c>
      <c r="C7" s="1" t="s">
        <v>133</v>
      </c>
      <c r="D7" s="1">
        <v>2.64</v>
      </c>
      <c r="E7" s="6">
        <v>10622.6351</v>
      </c>
      <c r="F7" s="12"/>
      <c r="G7" s="5">
        <v>4</v>
      </c>
      <c r="H7" s="1" t="s">
        <v>133</v>
      </c>
      <c r="I7" s="1">
        <v>2.68</v>
      </c>
      <c r="J7" s="6">
        <v>10145.2487</v>
      </c>
      <c r="L7" s="1" t="s">
        <v>133</v>
      </c>
      <c r="M7">
        <f t="shared" si="0"/>
        <v>2516.5077000000001</v>
      </c>
      <c r="N7">
        <f t="shared" si="1"/>
        <v>2539.7296999999999</v>
      </c>
      <c r="O7">
        <f t="shared" si="2"/>
        <v>1.830669258372545E-3</v>
      </c>
      <c r="R7" s="1" t="s">
        <v>133</v>
      </c>
      <c r="S7">
        <f t="shared" si="3"/>
        <v>1.830669258372545E-3</v>
      </c>
      <c r="T7">
        <f t="shared" si="4"/>
        <v>-1.8248203544948042E-3</v>
      </c>
      <c r="U7">
        <f t="shared" si="5"/>
        <v>-6.6501757522475511E-3</v>
      </c>
      <c r="V7">
        <f t="shared" si="6"/>
        <v>1.1958658767040956E-3</v>
      </c>
      <c r="W7">
        <f t="shared" si="7"/>
        <v>-7.9646656291069932E-3</v>
      </c>
      <c r="X7">
        <f t="shared" si="8"/>
        <v>-6.1661092208986695E-3</v>
      </c>
      <c r="Y7">
        <f t="shared" si="9"/>
        <v>-8.9906265418931916E-3</v>
      </c>
    </row>
    <row r="8" spans="2:25" ht="24">
      <c r="B8" s="7">
        <v>5</v>
      </c>
      <c r="C8" s="8" t="s">
        <v>134</v>
      </c>
      <c r="D8" s="8">
        <v>3.14</v>
      </c>
      <c r="E8" s="9">
        <v>12643.957700000001</v>
      </c>
      <c r="F8" s="12"/>
      <c r="G8" s="7">
        <v>5</v>
      </c>
      <c r="H8" s="8" t="s">
        <v>134</v>
      </c>
      <c r="I8" s="8">
        <v>3.18</v>
      </c>
      <c r="J8" s="9">
        <v>12026.700999999999</v>
      </c>
      <c r="L8" s="8" t="s">
        <v>134</v>
      </c>
      <c r="M8">
        <f t="shared" si="0"/>
        <v>4071.8605000000007</v>
      </c>
      <c r="N8">
        <f t="shared" si="1"/>
        <v>4086.1103000000003</v>
      </c>
      <c r="O8">
        <f t="shared" si="2"/>
        <v>8.8437701743578393E-4</v>
      </c>
      <c r="R8" s="8" t="s">
        <v>134</v>
      </c>
      <c r="S8">
        <f t="shared" si="3"/>
        <v>8.8437701743578393E-4</v>
      </c>
      <c r="T8">
        <f t="shared" si="4"/>
        <v>-4.8332999381991513E-3</v>
      </c>
      <c r="U8">
        <f t="shared" si="5"/>
        <v>-9.6462050628670134E-3</v>
      </c>
      <c r="V8">
        <f t="shared" si="6"/>
        <v>-1.7529634997258973E-3</v>
      </c>
      <c r="W8">
        <f t="shared" si="7"/>
        <v>-1.2802032089272063E-2</v>
      </c>
      <c r="X8">
        <f t="shared" si="8"/>
        <v>-9.2076068818283899E-3</v>
      </c>
      <c r="Y8">
        <f t="shared" si="9"/>
        <v>-9.5401848970998251E-3</v>
      </c>
    </row>
    <row r="9" spans="2:25">
      <c r="B9" s="10">
        <v>0.25</v>
      </c>
      <c r="C9" s="10" t="s">
        <v>11</v>
      </c>
      <c r="D9" s="10" t="s">
        <v>10</v>
      </c>
      <c r="G9" s="10">
        <v>0.25</v>
      </c>
      <c r="H9" s="10" t="s">
        <v>11</v>
      </c>
      <c r="I9" s="10" t="s">
        <v>12</v>
      </c>
    </row>
    <row r="10" spans="2:25">
      <c r="B10" s="2"/>
      <c r="C10" s="3" t="s">
        <v>0</v>
      </c>
      <c r="D10" s="3" t="s">
        <v>1</v>
      </c>
      <c r="E10" s="4" t="s">
        <v>2</v>
      </c>
      <c r="G10" s="2"/>
      <c r="H10" s="3" t="s">
        <v>0</v>
      </c>
      <c r="I10" s="3" t="s">
        <v>1</v>
      </c>
      <c r="J10" s="4" t="s">
        <v>2</v>
      </c>
    </row>
    <row r="11" spans="2:25" ht="24">
      <c r="B11" s="5">
        <v>1</v>
      </c>
      <c r="C11" s="1" t="s">
        <v>130</v>
      </c>
      <c r="D11" s="1">
        <v>6.82</v>
      </c>
      <c r="E11" s="6">
        <v>38748.861199999999</v>
      </c>
      <c r="G11" s="5">
        <v>1</v>
      </c>
      <c r="H11" s="1" t="s">
        <v>130</v>
      </c>
      <c r="I11" s="1">
        <v>6.83</v>
      </c>
      <c r="J11" s="6">
        <v>37974.711199999998</v>
      </c>
    </row>
    <row r="12" spans="2:25" ht="24">
      <c r="B12" s="5">
        <v>2</v>
      </c>
      <c r="C12" s="1" t="s">
        <v>131</v>
      </c>
      <c r="D12" s="1">
        <v>7.06</v>
      </c>
      <c r="E12" s="6">
        <v>40129.6417</v>
      </c>
      <c r="G12" s="5">
        <v>2</v>
      </c>
      <c r="H12" s="1" t="s">
        <v>131</v>
      </c>
      <c r="I12" s="1">
        <v>7.13</v>
      </c>
      <c r="J12" s="6">
        <v>39641.200299999997</v>
      </c>
    </row>
    <row r="13" spans="2:25" ht="24">
      <c r="B13" s="5">
        <v>3</v>
      </c>
      <c r="C13" s="1" t="s">
        <v>132</v>
      </c>
      <c r="D13" s="1">
        <v>0.88</v>
      </c>
      <c r="E13" s="6">
        <v>4975.1040999999996</v>
      </c>
      <c r="G13" s="5">
        <v>3</v>
      </c>
      <c r="H13" s="1" t="s">
        <v>132</v>
      </c>
      <c r="I13" s="1">
        <v>0.87</v>
      </c>
      <c r="J13" s="6">
        <v>4828.7948999999999</v>
      </c>
    </row>
    <row r="14" spans="2:25" ht="24">
      <c r="B14" s="5">
        <v>4</v>
      </c>
      <c r="C14" s="1" t="s">
        <v>133</v>
      </c>
      <c r="D14" s="1">
        <v>2.31</v>
      </c>
      <c r="E14" s="6">
        <v>13139.1428</v>
      </c>
      <c r="G14" s="5">
        <v>4</v>
      </c>
      <c r="H14" s="1" t="s">
        <v>133</v>
      </c>
      <c r="I14" s="1">
        <v>2.2799999999999998</v>
      </c>
      <c r="J14" s="6">
        <v>12684.9784</v>
      </c>
    </row>
    <row r="15" spans="2:25" ht="24">
      <c r="B15" s="7">
        <v>5</v>
      </c>
      <c r="C15" s="8" t="s">
        <v>134</v>
      </c>
      <c r="D15" s="8">
        <v>2.94</v>
      </c>
      <c r="E15" s="9">
        <v>16715.818200000002</v>
      </c>
      <c r="G15" s="7">
        <v>5</v>
      </c>
      <c r="H15" s="8" t="s">
        <v>134</v>
      </c>
      <c r="I15" s="8">
        <v>2.9</v>
      </c>
      <c r="J15" s="9">
        <v>16112.811299999999</v>
      </c>
    </row>
    <row r="16" spans="2:25">
      <c r="B16" s="10">
        <v>0.5</v>
      </c>
      <c r="C16" s="10" t="s">
        <v>9</v>
      </c>
      <c r="D16" s="10" t="s">
        <v>10</v>
      </c>
      <c r="G16" s="10">
        <v>0.5</v>
      </c>
      <c r="H16" s="10" t="s">
        <v>9</v>
      </c>
      <c r="I16" s="10" t="s">
        <v>12</v>
      </c>
    </row>
    <row r="17" spans="2:15">
      <c r="B17" s="2"/>
      <c r="C17" s="3" t="s">
        <v>0</v>
      </c>
      <c r="D17" s="3" t="s">
        <v>1</v>
      </c>
      <c r="E17" s="4" t="s">
        <v>2</v>
      </c>
      <c r="G17" s="2"/>
      <c r="H17" s="3" t="s">
        <v>0</v>
      </c>
      <c r="I17" s="3" t="s">
        <v>1</v>
      </c>
      <c r="J17" s="4" t="s">
        <v>2</v>
      </c>
      <c r="L17" s="14" t="s">
        <v>79</v>
      </c>
      <c r="M17" t="s">
        <v>10</v>
      </c>
      <c r="N17" t="s">
        <v>12</v>
      </c>
      <c r="O17" t="s">
        <v>78</v>
      </c>
    </row>
    <row r="18" spans="2:15" ht="24">
      <c r="B18" s="5">
        <v>1</v>
      </c>
      <c r="C18" s="1" t="s">
        <v>130</v>
      </c>
      <c r="D18" s="1">
        <v>9.8000000000000007</v>
      </c>
      <c r="E18" s="6">
        <v>38165.236100000002</v>
      </c>
      <c r="G18" s="5">
        <v>1</v>
      </c>
      <c r="H18" s="1" t="s">
        <v>130</v>
      </c>
      <c r="I18" s="1">
        <v>11.36</v>
      </c>
      <c r="J18" s="6">
        <v>37417.422899999998</v>
      </c>
      <c r="L18" s="1" t="s">
        <v>130</v>
      </c>
      <c r="M18">
        <f>(E25-E18)</f>
        <v>1498.3341999999975</v>
      </c>
      <c r="N18">
        <f>(J25-J18)</f>
        <v>1474.6277000000046</v>
      </c>
      <c r="O18">
        <f>(N18-M18)/J25</f>
        <v>-6.0954615748630534E-4</v>
      </c>
    </row>
    <row r="19" spans="2:15" ht="24">
      <c r="B19" s="5">
        <v>2</v>
      </c>
      <c r="C19" s="1" t="s">
        <v>131</v>
      </c>
      <c r="D19" s="1">
        <v>10.220000000000001</v>
      </c>
      <c r="E19" s="6">
        <v>39816.768400000001</v>
      </c>
      <c r="G19" s="5">
        <v>2</v>
      </c>
      <c r="H19" s="1" t="s">
        <v>131</v>
      </c>
      <c r="I19" s="1">
        <v>11.91</v>
      </c>
      <c r="J19" s="6">
        <v>39227.508800000003</v>
      </c>
      <c r="L19" s="1" t="s">
        <v>131</v>
      </c>
      <c r="M19">
        <f t="shared" ref="M19:M22" si="10">(E26-E19)</f>
        <v>1401.0210999999981</v>
      </c>
      <c r="N19">
        <f t="shared" ref="N19:N22" si="11">(J26-J19)</f>
        <v>1469.3227999999945</v>
      </c>
      <c r="O19">
        <f t="shared" ref="O19:O22" si="12">(N19-M19)/J26</f>
        <v>1.6783050993089189E-3</v>
      </c>
    </row>
    <row r="20" spans="2:15" ht="24">
      <c r="B20" s="5">
        <v>3</v>
      </c>
      <c r="C20" s="1" t="s">
        <v>132</v>
      </c>
      <c r="D20" s="1">
        <v>0.9</v>
      </c>
      <c r="E20" s="6">
        <v>3511.8517000000002</v>
      </c>
      <c r="G20" s="5">
        <v>3</v>
      </c>
      <c r="H20" s="1" t="s">
        <v>132</v>
      </c>
      <c r="I20" s="1">
        <v>1.02</v>
      </c>
      <c r="J20" s="6">
        <v>3370.1981000000001</v>
      </c>
      <c r="L20" s="1" t="s">
        <v>132</v>
      </c>
      <c r="M20">
        <f t="shared" si="10"/>
        <v>1555.1985999999997</v>
      </c>
      <c r="N20">
        <f t="shared" si="11"/>
        <v>1534.4856999999997</v>
      </c>
      <c r="O20">
        <f t="shared" si="12"/>
        <v>-4.2230856961665893E-3</v>
      </c>
    </row>
    <row r="21" spans="2:15" ht="24">
      <c r="B21" s="5">
        <v>4</v>
      </c>
      <c r="C21" s="1" t="s">
        <v>133</v>
      </c>
      <c r="D21" s="1">
        <v>2.29</v>
      </c>
      <c r="E21" s="6">
        <v>8932.8150999999998</v>
      </c>
      <c r="G21" s="5">
        <v>4</v>
      </c>
      <c r="H21" s="1" t="s">
        <v>133</v>
      </c>
      <c r="I21" s="1">
        <v>2.58</v>
      </c>
      <c r="J21" s="6">
        <v>8493.7530999999999</v>
      </c>
      <c r="L21" s="1" t="s">
        <v>133</v>
      </c>
      <c r="M21">
        <f t="shared" si="10"/>
        <v>4526.4753999999994</v>
      </c>
      <c r="N21">
        <f t="shared" si="11"/>
        <v>4502.7590999999993</v>
      </c>
      <c r="O21">
        <f t="shared" si="12"/>
        <v>-1.8248203544948042E-3</v>
      </c>
    </row>
    <row r="22" spans="2:15" ht="24">
      <c r="B22" s="7">
        <v>5</v>
      </c>
      <c r="C22" s="8" t="s">
        <v>134</v>
      </c>
      <c r="D22" s="8">
        <v>2.79</v>
      </c>
      <c r="E22" s="9">
        <v>10858.5772</v>
      </c>
      <c r="G22" s="7">
        <v>5</v>
      </c>
      <c r="H22" s="8" t="s">
        <v>134</v>
      </c>
      <c r="I22" s="8">
        <v>3.13</v>
      </c>
      <c r="J22" s="9">
        <v>10298.4822</v>
      </c>
      <c r="L22" s="8" t="s">
        <v>134</v>
      </c>
      <c r="M22">
        <f t="shared" si="10"/>
        <v>6293.2112000000016</v>
      </c>
      <c r="N22">
        <f t="shared" si="11"/>
        <v>6213.4043000000001</v>
      </c>
      <c r="O22">
        <f t="shared" si="12"/>
        <v>-4.8332999381991513E-3</v>
      </c>
    </row>
    <row r="23" spans="2:15">
      <c r="B23" s="10">
        <v>0.5</v>
      </c>
      <c r="C23" s="10" t="s">
        <v>11</v>
      </c>
      <c r="D23" s="10" t="s">
        <v>10</v>
      </c>
      <c r="G23" s="10">
        <v>0.5</v>
      </c>
      <c r="H23" s="10" t="s">
        <v>11</v>
      </c>
      <c r="I23" s="10" t="s">
        <v>12</v>
      </c>
    </row>
    <row r="24" spans="2:15">
      <c r="B24" s="2"/>
      <c r="C24" s="3" t="s">
        <v>0</v>
      </c>
      <c r="D24" s="3" t="s">
        <v>1</v>
      </c>
      <c r="E24" s="4" t="s">
        <v>2</v>
      </c>
      <c r="G24" s="2"/>
      <c r="H24" s="3" t="s">
        <v>0</v>
      </c>
      <c r="I24" s="3" t="s">
        <v>1</v>
      </c>
      <c r="J24" s="4" t="s">
        <v>2</v>
      </c>
    </row>
    <row r="25" spans="2:15" ht="24">
      <c r="B25" s="5">
        <v>1</v>
      </c>
      <c r="C25" s="1" t="s">
        <v>130</v>
      </c>
      <c r="D25" s="1">
        <v>6.81</v>
      </c>
      <c r="E25" s="6">
        <v>39663.570299999999</v>
      </c>
      <c r="G25" s="5">
        <v>1</v>
      </c>
      <c r="H25" s="1" t="s">
        <v>130</v>
      </c>
      <c r="I25" s="1">
        <v>6.82</v>
      </c>
      <c r="J25" s="6">
        <v>38892.050600000002</v>
      </c>
    </row>
    <row r="26" spans="2:15" ht="24">
      <c r="B26" s="5">
        <v>2</v>
      </c>
      <c r="C26" s="1" t="s">
        <v>131</v>
      </c>
      <c r="D26" s="1">
        <v>7.07</v>
      </c>
      <c r="E26" s="6">
        <v>41217.789499999999</v>
      </c>
      <c r="G26" s="5">
        <v>2</v>
      </c>
      <c r="H26" s="1" t="s">
        <v>131</v>
      </c>
      <c r="I26" s="1">
        <v>7.14</v>
      </c>
      <c r="J26" s="6">
        <v>40696.831599999998</v>
      </c>
    </row>
    <row r="27" spans="2:15" ht="24">
      <c r="B27" s="5">
        <v>3</v>
      </c>
      <c r="C27" s="1" t="s">
        <v>132</v>
      </c>
      <c r="D27" s="1">
        <v>0.87</v>
      </c>
      <c r="E27" s="6">
        <v>5067.0502999999999</v>
      </c>
      <c r="G27" s="5">
        <v>3</v>
      </c>
      <c r="H27" s="1" t="s">
        <v>132</v>
      </c>
      <c r="I27" s="1">
        <v>0.86</v>
      </c>
      <c r="J27" s="6">
        <v>4904.6837999999998</v>
      </c>
    </row>
    <row r="28" spans="2:15" ht="24">
      <c r="B28" s="5">
        <v>4</v>
      </c>
      <c r="C28" s="1" t="s">
        <v>133</v>
      </c>
      <c r="D28" s="1">
        <v>2.31</v>
      </c>
      <c r="E28" s="6">
        <v>13459.290499999999</v>
      </c>
      <c r="G28" s="5">
        <v>4</v>
      </c>
      <c r="H28" s="1" t="s">
        <v>133</v>
      </c>
      <c r="I28" s="1">
        <v>2.2799999999999998</v>
      </c>
      <c r="J28" s="6">
        <v>12996.512199999999</v>
      </c>
    </row>
    <row r="29" spans="2:15" ht="24">
      <c r="B29" s="7">
        <v>5</v>
      </c>
      <c r="C29" s="8" t="s">
        <v>134</v>
      </c>
      <c r="D29" s="8">
        <v>2.94</v>
      </c>
      <c r="E29" s="9">
        <v>17151.788400000001</v>
      </c>
      <c r="G29" s="7">
        <v>5</v>
      </c>
      <c r="H29" s="8" t="s">
        <v>134</v>
      </c>
      <c r="I29" s="8">
        <v>2.9</v>
      </c>
      <c r="J29" s="9">
        <v>16511.886500000001</v>
      </c>
    </row>
    <row r="30" spans="2:15">
      <c r="B30" s="10">
        <v>0.75</v>
      </c>
      <c r="C30" s="10" t="s">
        <v>9</v>
      </c>
      <c r="D30" s="10" t="s">
        <v>10</v>
      </c>
      <c r="G30" s="10">
        <v>0.75</v>
      </c>
      <c r="H30" s="10" t="s">
        <v>9</v>
      </c>
      <c r="I30" s="10" t="s">
        <v>12</v>
      </c>
    </row>
    <row r="31" spans="2:1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79</v>
      </c>
      <c r="M31" t="s">
        <v>10</v>
      </c>
      <c r="N31" t="s">
        <v>12</v>
      </c>
      <c r="O31" t="s">
        <v>78</v>
      </c>
    </row>
    <row r="32" spans="2:15" ht="24">
      <c r="B32" s="5">
        <v>1</v>
      </c>
      <c r="C32" s="1" t="s">
        <v>130</v>
      </c>
      <c r="D32" s="1">
        <v>10.77</v>
      </c>
      <c r="E32" s="6">
        <v>37676.5939</v>
      </c>
      <c r="G32" s="5">
        <v>1</v>
      </c>
      <c r="H32" s="1" t="s">
        <v>130</v>
      </c>
      <c r="I32" s="1">
        <v>11.2</v>
      </c>
      <c r="J32" s="6">
        <v>36823.746899999998</v>
      </c>
      <c r="L32" s="1" t="s">
        <v>130</v>
      </c>
      <c r="M32">
        <f>(E39-E32)</f>
        <v>2472.5521000000008</v>
      </c>
      <c r="N32">
        <f>(J39-J32)</f>
        <v>2555.9641000000047</v>
      </c>
      <c r="O32">
        <f>(N32-M32)/J39</f>
        <v>2.1181465755298178E-3</v>
      </c>
    </row>
    <row r="33" spans="2:15" ht="24">
      <c r="B33" s="5">
        <v>2</v>
      </c>
      <c r="C33" s="1" t="s">
        <v>131</v>
      </c>
      <c r="D33" s="1">
        <v>11.29</v>
      </c>
      <c r="E33" s="6">
        <v>39490.089200000002</v>
      </c>
      <c r="G33" s="5">
        <v>2</v>
      </c>
      <c r="H33" s="1" t="s">
        <v>131</v>
      </c>
      <c r="I33" s="1">
        <v>11.81</v>
      </c>
      <c r="J33" s="6">
        <v>38851.659099999997</v>
      </c>
      <c r="L33" s="1" t="s">
        <v>131</v>
      </c>
      <c r="M33">
        <f t="shared" ref="M33:M36" si="13">(E40-E33)</f>
        <v>2216.0700999999972</v>
      </c>
      <c r="N33">
        <f t="shared" ref="N33:N36" si="14">(J40-J33)</f>
        <v>2286.5149000000019</v>
      </c>
      <c r="O33">
        <f t="shared" ref="O33:O36" si="15">(N33-M33)/J40</f>
        <v>1.712394915729725E-3</v>
      </c>
    </row>
    <row r="34" spans="2:15" ht="24">
      <c r="B34" s="5">
        <v>3</v>
      </c>
      <c r="C34" s="1" t="s">
        <v>132</v>
      </c>
      <c r="D34" s="1">
        <v>0.9</v>
      </c>
      <c r="E34" s="6">
        <v>3160.3303999999998</v>
      </c>
      <c r="G34" s="5">
        <v>3</v>
      </c>
      <c r="H34" s="1" t="s">
        <v>132</v>
      </c>
      <c r="I34" s="1">
        <v>0.92</v>
      </c>
      <c r="J34" s="6">
        <v>3026.2316000000001</v>
      </c>
      <c r="L34" s="1" t="s">
        <v>132</v>
      </c>
      <c r="M34">
        <f t="shared" si="13"/>
        <v>1960.5982000000004</v>
      </c>
      <c r="N34">
        <f>(J41-J34)</f>
        <v>1939.7214000000004</v>
      </c>
      <c r="O34">
        <f>(N34-M34)/J41</f>
        <v>-4.2039866265347258E-3</v>
      </c>
    </row>
    <row r="35" spans="2:15" ht="24">
      <c r="B35" s="5">
        <v>4</v>
      </c>
      <c r="C35" s="1" t="s">
        <v>133</v>
      </c>
      <c r="D35" s="1">
        <v>2.25</v>
      </c>
      <c r="E35" s="6">
        <v>7866.8501999999999</v>
      </c>
      <c r="G35" s="5">
        <v>4</v>
      </c>
      <c r="H35" s="1" t="s">
        <v>133</v>
      </c>
      <c r="I35" s="1">
        <v>2.27</v>
      </c>
      <c r="J35" s="6">
        <v>7451.3235999999997</v>
      </c>
      <c r="L35" s="1" t="s">
        <v>133</v>
      </c>
      <c r="M35">
        <f t="shared" si="13"/>
        <v>5746.1925999999994</v>
      </c>
      <c r="N35">
        <f>(J42-J35)</f>
        <v>5659.0066000000006</v>
      </c>
      <c r="O35">
        <f t="shared" si="15"/>
        <v>-6.6501757522475511E-3</v>
      </c>
    </row>
    <row r="36" spans="2:15" ht="24">
      <c r="B36" s="7">
        <v>5</v>
      </c>
      <c r="C36" s="8" t="s">
        <v>134</v>
      </c>
      <c r="D36" s="8">
        <v>2.79</v>
      </c>
      <c r="E36" s="9">
        <v>9755.8742999999995</v>
      </c>
      <c r="G36" s="7">
        <v>5</v>
      </c>
      <c r="H36" s="8" t="s">
        <v>134</v>
      </c>
      <c r="I36" s="8">
        <v>2.81</v>
      </c>
      <c r="J36" s="9">
        <v>9228.2204999999994</v>
      </c>
      <c r="L36" s="8" t="s">
        <v>134</v>
      </c>
      <c r="M36">
        <f t="shared" si="13"/>
        <v>7587.2753000000012</v>
      </c>
      <c r="N36">
        <f t="shared" si="14"/>
        <v>7426.6193000000021</v>
      </c>
      <c r="O36">
        <f t="shared" si="15"/>
        <v>-9.6462050628670134E-3</v>
      </c>
    </row>
    <row r="37" spans="2:15">
      <c r="B37" s="10">
        <v>0.75</v>
      </c>
      <c r="C37" s="10" t="s">
        <v>11</v>
      </c>
      <c r="D37" s="10" t="s">
        <v>10</v>
      </c>
      <c r="G37" s="10">
        <v>0.75</v>
      </c>
      <c r="H37" s="10" t="s">
        <v>11</v>
      </c>
      <c r="I37" s="10" t="s">
        <v>12</v>
      </c>
    </row>
    <row r="38" spans="2:15">
      <c r="B38" s="2"/>
      <c r="C38" s="3" t="s">
        <v>0</v>
      </c>
      <c r="D38" s="3" t="s">
        <v>1</v>
      </c>
      <c r="E38" s="4" t="s">
        <v>2</v>
      </c>
      <c r="G38" s="2"/>
      <c r="H38" s="3" t="s">
        <v>0</v>
      </c>
      <c r="I38" s="3" t="s">
        <v>1</v>
      </c>
      <c r="J38" s="4" t="s">
        <v>2</v>
      </c>
    </row>
    <row r="39" spans="2:15" ht="24">
      <c r="B39" s="5">
        <v>1</v>
      </c>
      <c r="C39" s="1" t="s">
        <v>130</v>
      </c>
      <c r="D39" s="1">
        <v>6.81</v>
      </c>
      <c r="E39" s="6">
        <v>40149.146000000001</v>
      </c>
      <c r="G39" s="5">
        <v>1</v>
      </c>
      <c r="H39" s="1" t="s">
        <v>130</v>
      </c>
      <c r="I39" s="1">
        <v>6.83</v>
      </c>
      <c r="J39" s="6">
        <v>39379.711000000003</v>
      </c>
    </row>
    <row r="40" spans="2:15" ht="24">
      <c r="B40" s="5">
        <v>2</v>
      </c>
      <c r="C40" s="1" t="s">
        <v>131</v>
      </c>
      <c r="D40" s="1">
        <v>7.07</v>
      </c>
      <c r="E40" s="6">
        <v>41706.159299999999</v>
      </c>
      <c r="G40" s="5">
        <v>2</v>
      </c>
      <c r="H40" s="1" t="s">
        <v>131</v>
      </c>
      <c r="I40" s="1">
        <v>7.14</v>
      </c>
      <c r="J40" s="6">
        <v>41138.173999999999</v>
      </c>
    </row>
    <row r="41" spans="2:15" ht="24">
      <c r="B41" s="5">
        <v>3</v>
      </c>
      <c r="C41" s="1" t="s">
        <v>132</v>
      </c>
      <c r="D41" s="1">
        <v>0.87</v>
      </c>
      <c r="E41" s="6">
        <v>5120.9286000000002</v>
      </c>
      <c r="G41" s="5">
        <v>3</v>
      </c>
      <c r="H41" s="1" t="s">
        <v>132</v>
      </c>
      <c r="I41" s="1">
        <v>0.86</v>
      </c>
      <c r="J41" s="6">
        <v>4965.9530000000004</v>
      </c>
    </row>
    <row r="42" spans="2:15" ht="24">
      <c r="B42" s="5">
        <v>4</v>
      </c>
      <c r="C42" s="1" t="s">
        <v>133</v>
      </c>
      <c r="D42" s="1">
        <v>2.31</v>
      </c>
      <c r="E42" s="6">
        <v>13613.042799999999</v>
      </c>
      <c r="G42" s="5">
        <v>4</v>
      </c>
      <c r="H42" s="1" t="s">
        <v>133</v>
      </c>
      <c r="I42" s="1">
        <v>2.2799999999999998</v>
      </c>
      <c r="J42" s="6">
        <v>13110.3302</v>
      </c>
    </row>
    <row r="43" spans="2:15" ht="24">
      <c r="B43" s="7">
        <v>5</v>
      </c>
      <c r="C43" s="8" t="s">
        <v>134</v>
      </c>
      <c r="D43" s="8">
        <v>2.94</v>
      </c>
      <c r="E43" s="9">
        <v>17343.149600000001</v>
      </c>
      <c r="G43" s="7">
        <v>5</v>
      </c>
      <c r="H43" s="8" t="s">
        <v>134</v>
      </c>
      <c r="I43" s="8">
        <v>2.89</v>
      </c>
      <c r="J43" s="9">
        <v>16654.839800000002</v>
      </c>
    </row>
    <row r="44" spans="2:15">
      <c r="B44" s="10">
        <v>1</v>
      </c>
      <c r="C44" s="10" t="s">
        <v>9</v>
      </c>
      <c r="D44" s="10" t="s">
        <v>10</v>
      </c>
      <c r="G44" s="10">
        <v>1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79</v>
      </c>
      <c r="M45" t="s">
        <v>10</v>
      </c>
      <c r="N45" t="s">
        <v>12</v>
      </c>
      <c r="O45" t="s">
        <v>78</v>
      </c>
    </row>
    <row r="46" spans="2:15" ht="24">
      <c r="B46" s="5">
        <v>1</v>
      </c>
      <c r="C46" s="1" t="s">
        <v>130</v>
      </c>
      <c r="D46" s="1">
        <v>11.3</v>
      </c>
      <c r="E46" s="6">
        <v>37109.344599999997</v>
      </c>
      <c r="G46" s="5">
        <v>1</v>
      </c>
      <c r="H46" s="1" t="s">
        <v>130</v>
      </c>
      <c r="I46" s="1">
        <v>12.14</v>
      </c>
      <c r="J46" s="6">
        <v>36330.190300000002</v>
      </c>
      <c r="L46" s="1" t="s">
        <v>130</v>
      </c>
      <c r="M46">
        <f>(E53-E46)</f>
        <v>3249.0710000000036</v>
      </c>
      <c r="N46">
        <f>(J53-J46)</f>
        <v>3531.7080999999962</v>
      </c>
      <c r="O46">
        <f>(N46-M46)/J53</f>
        <v>7.0904074152171506E-3</v>
      </c>
    </row>
    <row r="47" spans="2:15" ht="24">
      <c r="B47" s="5">
        <v>2</v>
      </c>
      <c r="C47" s="1" t="s">
        <v>131</v>
      </c>
      <c r="D47" s="1">
        <v>11.86</v>
      </c>
      <c r="E47" s="6">
        <v>38958.228499999997</v>
      </c>
      <c r="G47" s="5">
        <v>2</v>
      </c>
      <c r="H47" s="1" t="s">
        <v>131</v>
      </c>
      <c r="I47" s="1">
        <v>12.8</v>
      </c>
      <c r="J47" s="6">
        <v>38299.400300000001</v>
      </c>
      <c r="L47" s="1" t="s">
        <v>131</v>
      </c>
      <c r="M47">
        <f t="shared" ref="M47:M50" si="16">(E54-E47)</f>
        <v>3177.6108999999997</v>
      </c>
      <c r="N47">
        <f t="shared" ref="N47:N50" si="17">(J54-J47)</f>
        <v>3384.6690000000017</v>
      </c>
      <c r="O47">
        <f t="shared" ref="O47:O50" si="18">(N47-M47)/J54</f>
        <v>4.9673197333447959E-3</v>
      </c>
    </row>
    <row r="48" spans="2:15" ht="24">
      <c r="B48" s="5">
        <v>3</v>
      </c>
      <c r="C48" s="1" t="s">
        <v>132</v>
      </c>
      <c r="D48" s="1">
        <v>0.9</v>
      </c>
      <c r="E48" s="6">
        <v>2939.9256999999998</v>
      </c>
      <c r="G48" s="5">
        <v>3</v>
      </c>
      <c r="H48" s="1" t="s">
        <v>132</v>
      </c>
      <c r="I48" s="1">
        <v>0.94</v>
      </c>
      <c r="J48" s="6">
        <v>2817.7928000000002</v>
      </c>
      <c r="L48" s="1" t="s">
        <v>132</v>
      </c>
      <c r="M48">
        <f t="shared" si="16"/>
        <v>2198.6364000000003</v>
      </c>
      <c r="N48">
        <f t="shared" si="17"/>
        <v>2233.8139999999994</v>
      </c>
      <c r="O48">
        <f t="shared" si="18"/>
        <v>6.9636457057582306E-3</v>
      </c>
    </row>
    <row r="49" spans="2:15" ht="24">
      <c r="B49" s="5">
        <v>4</v>
      </c>
      <c r="C49" s="1" t="s">
        <v>133</v>
      </c>
      <c r="D49" s="1">
        <v>2.19</v>
      </c>
      <c r="E49" s="6">
        <v>7190.6931000000004</v>
      </c>
      <c r="G49" s="5">
        <v>4</v>
      </c>
      <c r="H49" s="1" t="s">
        <v>133</v>
      </c>
      <c r="I49" s="1">
        <v>2.27</v>
      </c>
      <c r="J49" s="6">
        <v>6792.2443999999996</v>
      </c>
      <c r="L49" s="1" t="s">
        <v>133</v>
      </c>
      <c r="M49">
        <f t="shared" si="16"/>
        <v>6553.8935000000001</v>
      </c>
      <c r="N49">
        <f t="shared" si="17"/>
        <v>6569.872800000001</v>
      </c>
      <c r="O49">
        <f t="shared" si="18"/>
        <v>1.1958658767040956E-3</v>
      </c>
    </row>
    <row r="50" spans="2:15" ht="24">
      <c r="B50" s="7">
        <v>5</v>
      </c>
      <c r="C50" s="8" t="s">
        <v>134</v>
      </c>
      <c r="D50" s="8">
        <v>2.75</v>
      </c>
      <c r="E50" s="9">
        <v>9038.1368000000002</v>
      </c>
      <c r="G50" s="7">
        <v>5</v>
      </c>
      <c r="H50" s="8" t="s">
        <v>134</v>
      </c>
      <c r="I50" s="8">
        <v>2.85</v>
      </c>
      <c r="J50" s="9">
        <v>8529.6432000000004</v>
      </c>
      <c r="L50" s="8" t="s">
        <v>134</v>
      </c>
      <c r="M50">
        <f t="shared" si="16"/>
        <v>8506.2263999999996</v>
      </c>
      <c r="N50">
        <f t="shared" si="17"/>
        <v>8476.4153999999999</v>
      </c>
      <c r="O50">
        <f t="shared" si="18"/>
        <v>-1.7529634997258973E-3</v>
      </c>
    </row>
    <row r="51" spans="2:15">
      <c r="B51" s="10">
        <v>1</v>
      </c>
      <c r="C51" s="10" t="s">
        <v>11</v>
      </c>
      <c r="D51" s="10" t="s">
        <v>10</v>
      </c>
      <c r="G51" s="10">
        <v>1</v>
      </c>
      <c r="H51" s="10" t="s">
        <v>11</v>
      </c>
      <c r="I51" s="10" t="s">
        <v>12</v>
      </c>
    </row>
    <row r="52" spans="2:15">
      <c r="B52" s="2"/>
      <c r="C52" s="3" t="s">
        <v>0</v>
      </c>
      <c r="D52" s="3" t="s">
        <v>1</v>
      </c>
      <c r="E52" s="4" t="s">
        <v>2</v>
      </c>
      <c r="G52" s="2"/>
      <c r="H52" s="3" t="s">
        <v>0</v>
      </c>
      <c r="I52" s="3" t="s">
        <v>1</v>
      </c>
      <c r="J52" s="4" t="s">
        <v>2</v>
      </c>
    </row>
    <row r="53" spans="2:15" ht="24">
      <c r="B53" s="5">
        <v>1</v>
      </c>
      <c r="C53" s="1" t="s">
        <v>130</v>
      </c>
      <c r="D53" s="1">
        <v>6.79</v>
      </c>
      <c r="E53" s="6">
        <v>40358.4156</v>
      </c>
      <c r="G53" s="5">
        <v>1</v>
      </c>
      <c r="H53" s="1" t="s">
        <v>130</v>
      </c>
      <c r="I53" s="1">
        <v>6.82</v>
      </c>
      <c r="J53" s="6">
        <v>39861.898399999998</v>
      </c>
    </row>
    <row r="54" spans="2:15" ht="24">
      <c r="B54" s="5">
        <v>2</v>
      </c>
      <c r="C54" s="1" t="s">
        <v>131</v>
      </c>
      <c r="D54" s="1">
        <v>7.09</v>
      </c>
      <c r="E54" s="6">
        <v>42135.839399999997</v>
      </c>
      <c r="G54" s="5">
        <v>2</v>
      </c>
      <c r="H54" s="1" t="s">
        <v>131</v>
      </c>
      <c r="I54" s="1">
        <v>7.13</v>
      </c>
      <c r="J54" s="6">
        <v>41684.069300000003</v>
      </c>
    </row>
    <row r="55" spans="2:15" ht="24">
      <c r="B55" s="5">
        <v>3</v>
      </c>
      <c r="C55" s="1" t="s">
        <v>132</v>
      </c>
      <c r="D55" s="1">
        <v>0.86</v>
      </c>
      <c r="E55" s="6">
        <v>5138.5621000000001</v>
      </c>
      <c r="G55" s="5">
        <v>3</v>
      </c>
      <c r="H55" s="1" t="s">
        <v>132</v>
      </c>
      <c r="I55" s="1">
        <v>0.86</v>
      </c>
      <c r="J55" s="6">
        <v>5051.6067999999996</v>
      </c>
    </row>
    <row r="56" spans="2:15" ht="24">
      <c r="B56" s="5">
        <v>4</v>
      </c>
      <c r="C56" s="1" t="s">
        <v>133</v>
      </c>
      <c r="D56" s="1">
        <v>2.31</v>
      </c>
      <c r="E56" s="6">
        <v>13744.586600000001</v>
      </c>
      <c r="G56" s="5">
        <v>4</v>
      </c>
      <c r="H56" s="1" t="s">
        <v>133</v>
      </c>
      <c r="I56" s="1">
        <v>2.2799999999999998</v>
      </c>
      <c r="J56" s="6">
        <v>13362.117200000001</v>
      </c>
    </row>
    <row r="57" spans="2:15" ht="24">
      <c r="B57" s="7">
        <v>5</v>
      </c>
      <c r="C57" s="8" t="s">
        <v>134</v>
      </c>
      <c r="D57" s="8">
        <v>2.95</v>
      </c>
      <c r="E57" s="9">
        <v>17544.3632</v>
      </c>
      <c r="G57" s="7">
        <v>5</v>
      </c>
      <c r="H57" s="8" t="s">
        <v>134</v>
      </c>
      <c r="I57" s="8">
        <v>2.91</v>
      </c>
      <c r="J57" s="9">
        <v>17006.0586</v>
      </c>
    </row>
    <row r="58" spans="2:15">
      <c r="B58" s="10">
        <v>1.25</v>
      </c>
      <c r="C58" s="10" t="s">
        <v>9</v>
      </c>
      <c r="D58" s="10" t="s">
        <v>10</v>
      </c>
      <c r="G58" s="10">
        <v>1.25</v>
      </c>
      <c r="H58" s="10" t="s">
        <v>9</v>
      </c>
      <c r="I58" s="10" t="s">
        <v>12</v>
      </c>
    </row>
    <row r="59" spans="2:15">
      <c r="B59" s="2"/>
      <c r="C59" s="3" t="s">
        <v>0</v>
      </c>
      <c r="D59" s="3" t="s">
        <v>1</v>
      </c>
      <c r="E59" s="4" t="s">
        <v>2</v>
      </c>
      <c r="G59" s="2"/>
      <c r="H59" s="3" t="s">
        <v>0</v>
      </c>
      <c r="I59" s="3" t="s">
        <v>1</v>
      </c>
      <c r="J59" s="4" t="s">
        <v>2</v>
      </c>
      <c r="L59" s="14" t="s">
        <v>79</v>
      </c>
      <c r="M59" t="s">
        <v>10</v>
      </c>
      <c r="N59" t="s">
        <v>12</v>
      </c>
      <c r="O59" t="s">
        <v>78</v>
      </c>
    </row>
    <row r="60" spans="2:15" ht="24">
      <c r="B60" s="5">
        <v>1</v>
      </c>
      <c r="C60" s="1" t="s">
        <v>130</v>
      </c>
      <c r="D60" s="1">
        <v>12.13</v>
      </c>
      <c r="E60" s="6">
        <v>36484.994200000001</v>
      </c>
      <c r="G60" s="5">
        <v>1</v>
      </c>
      <c r="H60" s="1" t="s">
        <v>130</v>
      </c>
      <c r="I60" s="1">
        <v>12.19</v>
      </c>
      <c r="J60" s="6">
        <v>35736.085800000001</v>
      </c>
      <c r="L60" s="1" t="s">
        <v>130</v>
      </c>
      <c r="M60">
        <f>(E67-E60)</f>
        <v>4058.9948000000004</v>
      </c>
      <c r="N60">
        <f>(J67-J60)</f>
        <v>4217.9193000000014</v>
      </c>
      <c r="O60">
        <f>(N60-M60)/J67</f>
        <v>3.9776863321269633E-3</v>
      </c>
    </row>
    <row r="61" spans="2:15" ht="24">
      <c r="B61" s="5">
        <v>2</v>
      </c>
      <c r="C61" s="1" t="s">
        <v>131</v>
      </c>
      <c r="D61" s="1">
        <v>12.81</v>
      </c>
      <c r="E61" s="6">
        <v>38548.112999999998</v>
      </c>
      <c r="G61" s="5">
        <v>2</v>
      </c>
      <c r="H61" s="1" t="s">
        <v>131</v>
      </c>
      <c r="I61" s="1">
        <v>12.92</v>
      </c>
      <c r="J61" s="6">
        <v>37877.0772</v>
      </c>
      <c r="L61" s="1" t="s">
        <v>131</v>
      </c>
      <c r="M61">
        <f t="shared" ref="M61:M64" si="19">(E68-E61)</f>
        <v>3830.0928000000058</v>
      </c>
      <c r="N61">
        <f t="shared" ref="N61:N64" si="20">(J68-J61)</f>
        <v>3935.3743000000031</v>
      </c>
      <c r="O61">
        <f t="shared" ref="O61:O64" si="21">(N61-M61)/J68</f>
        <v>2.5179461194710698E-3</v>
      </c>
    </row>
    <row r="62" spans="2:15" ht="24">
      <c r="B62" s="5">
        <v>3</v>
      </c>
      <c r="C62" s="1" t="s">
        <v>132</v>
      </c>
      <c r="D62" s="1">
        <v>0.93</v>
      </c>
      <c r="E62" s="6">
        <v>2792.4454999999998</v>
      </c>
      <c r="G62" s="5">
        <v>3</v>
      </c>
      <c r="H62" s="1" t="s">
        <v>132</v>
      </c>
      <c r="I62" s="1">
        <v>0.91</v>
      </c>
      <c r="J62" s="6">
        <v>2660.5513000000001</v>
      </c>
      <c r="L62" s="1" t="s">
        <v>132</v>
      </c>
      <c r="M62">
        <f t="shared" si="19"/>
        <v>2352.9508999999998</v>
      </c>
      <c r="N62">
        <f t="shared" si="20"/>
        <v>2309.8049000000001</v>
      </c>
      <c r="O62">
        <f t="shared" si="21"/>
        <v>-8.6806655828811086E-3</v>
      </c>
    </row>
    <row r="63" spans="2:15" ht="24">
      <c r="B63" s="5">
        <v>4</v>
      </c>
      <c r="C63" s="1" t="s">
        <v>133</v>
      </c>
      <c r="D63" s="1">
        <v>2.2599999999999998</v>
      </c>
      <c r="E63" s="6">
        <v>6811.7520999999997</v>
      </c>
      <c r="G63" s="5">
        <v>4</v>
      </c>
      <c r="H63" s="1" t="s">
        <v>133</v>
      </c>
      <c r="I63" s="1">
        <v>2.2000000000000002</v>
      </c>
      <c r="J63" s="6">
        <v>6448.0676000000003</v>
      </c>
      <c r="L63" s="1" t="s">
        <v>133</v>
      </c>
      <c r="M63">
        <f t="shared" si="19"/>
        <v>7007.5917000000009</v>
      </c>
      <c r="N63">
        <f t="shared" si="20"/>
        <v>6901.2687000000005</v>
      </c>
      <c r="O63">
        <f t="shared" si="21"/>
        <v>-7.9646656291069932E-3</v>
      </c>
    </row>
    <row r="64" spans="2:15" ht="24">
      <c r="B64" s="7">
        <v>5</v>
      </c>
      <c r="C64" s="8" t="s">
        <v>134</v>
      </c>
      <c r="D64" s="8">
        <v>2.87</v>
      </c>
      <c r="E64" s="9">
        <v>8635.0152999999991</v>
      </c>
      <c r="G64" s="7">
        <v>5</v>
      </c>
      <c r="H64" s="8" t="s">
        <v>134</v>
      </c>
      <c r="I64" s="8">
        <v>2.78</v>
      </c>
      <c r="J64" s="9">
        <v>8156.6917000000003</v>
      </c>
      <c r="L64" s="8" t="s">
        <v>134</v>
      </c>
      <c r="M64">
        <f t="shared" si="19"/>
        <v>9002.4513000000006</v>
      </c>
      <c r="N64">
        <f t="shared" si="20"/>
        <v>8785.5561000000016</v>
      </c>
      <c r="O64">
        <f t="shared" si="21"/>
        <v>-1.2802032089272063E-2</v>
      </c>
    </row>
    <row r="65" spans="2:15">
      <c r="B65" s="10">
        <v>1.25</v>
      </c>
      <c r="C65" s="10" t="s">
        <v>11</v>
      </c>
      <c r="D65" s="10" t="s">
        <v>10</v>
      </c>
      <c r="G65" s="10">
        <v>1.25</v>
      </c>
      <c r="H65" s="10" t="s">
        <v>11</v>
      </c>
      <c r="I65" s="10" t="s">
        <v>12</v>
      </c>
    </row>
    <row r="66" spans="2:15">
      <c r="B66" s="2"/>
      <c r="C66" s="3" t="s">
        <v>0</v>
      </c>
      <c r="D66" s="3" t="s">
        <v>1</v>
      </c>
      <c r="E66" s="4" t="s">
        <v>2</v>
      </c>
      <c r="G66" s="2"/>
      <c r="H66" s="3" t="s">
        <v>0</v>
      </c>
      <c r="I66" s="3" t="s">
        <v>1</v>
      </c>
      <c r="J66" s="4" t="s">
        <v>2</v>
      </c>
    </row>
    <row r="67" spans="2:15" ht="24">
      <c r="B67" s="5">
        <v>1</v>
      </c>
      <c r="C67" s="1" t="s">
        <v>130</v>
      </c>
      <c r="D67" s="1">
        <v>6.78</v>
      </c>
      <c r="E67" s="6">
        <v>40543.989000000001</v>
      </c>
      <c r="G67" s="5">
        <v>1</v>
      </c>
      <c r="H67" s="1" t="s">
        <v>130</v>
      </c>
      <c r="I67" s="1">
        <v>6.83</v>
      </c>
      <c r="J67" s="6">
        <v>39954.005100000002</v>
      </c>
    </row>
    <row r="68" spans="2:15" ht="24">
      <c r="B68" s="5">
        <v>2</v>
      </c>
      <c r="C68" s="1" t="s">
        <v>131</v>
      </c>
      <c r="D68" s="1">
        <v>7.09</v>
      </c>
      <c r="E68" s="6">
        <v>42378.205800000003</v>
      </c>
      <c r="G68" s="5">
        <v>2</v>
      </c>
      <c r="H68" s="1" t="s">
        <v>131</v>
      </c>
      <c r="I68" s="1">
        <v>7.15</v>
      </c>
      <c r="J68" s="6">
        <v>41812.451500000003</v>
      </c>
    </row>
    <row r="69" spans="2:15" ht="24">
      <c r="B69" s="5">
        <v>3</v>
      </c>
      <c r="C69" s="1" t="s">
        <v>132</v>
      </c>
      <c r="D69" s="1">
        <v>0.86</v>
      </c>
      <c r="E69" s="6">
        <v>5145.3963999999996</v>
      </c>
      <c r="G69" s="5">
        <v>3</v>
      </c>
      <c r="H69" s="1" t="s">
        <v>132</v>
      </c>
      <c r="I69" s="1">
        <v>0.85</v>
      </c>
      <c r="J69" s="6">
        <v>4970.3562000000002</v>
      </c>
    </row>
    <row r="70" spans="2:15" ht="24">
      <c r="B70" s="5">
        <v>4</v>
      </c>
      <c r="C70" s="1" t="s">
        <v>133</v>
      </c>
      <c r="D70" s="1">
        <v>2.31</v>
      </c>
      <c r="E70" s="6">
        <v>13819.343800000001</v>
      </c>
      <c r="G70" s="5">
        <v>4</v>
      </c>
      <c r="H70" s="1" t="s">
        <v>133</v>
      </c>
      <c r="I70" s="1">
        <v>2.2799999999999998</v>
      </c>
      <c r="J70" s="6">
        <v>13349.336300000001</v>
      </c>
    </row>
    <row r="71" spans="2:15" ht="24">
      <c r="B71" s="7">
        <v>5</v>
      </c>
      <c r="C71" s="8" t="s">
        <v>134</v>
      </c>
      <c r="D71" s="8">
        <v>2.95</v>
      </c>
      <c r="E71" s="9">
        <v>17637.4666</v>
      </c>
      <c r="G71" s="7">
        <v>5</v>
      </c>
      <c r="H71" s="8" t="s">
        <v>134</v>
      </c>
      <c r="I71" s="8">
        <v>2.9</v>
      </c>
      <c r="J71" s="9">
        <v>16942.247800000001</v>
      </c>
    </row>
    <row r="72" spans="2:15">
      <c r="B72" s="10">
        <v>1.5</v>
      </c>
      <c r="C72" s="10" t="s">
        <v>9</v>
      </c>
      <c r="D72" s="10" t="s">
        <v>10</v>
      </c>
      <c r="G72" s="10">
        <v>1.5</v>
      </c>
      <c r="H72" s="10" t="s">
        <v>9</v>
      </c>
      <c r="I72" s="10" t="s">
        <v>12</v>
      </c>
    </row>
    <row r="73" spans="2:15">
      <c r="B73" s="2"/>
      <c r="C73" s="3" t="s">
        <v>0</v>
      </c>
      <c r="D73" s="3" t="s">
        <v>1</v>
      </c>
      <c r="E73" s="4" t="s">
        <v>2</v>
      </c>
      <c r="G73" s="2"/>
      <c r="H73" s="3" t="s">
        <v>0</v>
      </c>
      <c r="I73" s="3" t="s">
        <v>1</v>
      </c>
      <c r="J73" s="4" t="s">
        <v>2</v>
      </c>
      <c r="L73" s="14" t="s">
        <v>79</v>
      </c>
      <c r="M73" t="s">
        <v>10</v>
      </c>
      <c r="N73" t="s">
        <v>12</v>
      </c>
      <c r="O73" t="s">
        <v>78</v>
      </c>
    </row>
    <row r="74" spans="2:15" ht="24">
      <c r="B74" s="5">
        <v>1</v>
      </c>
      <c r="C74" s="1" t="s">
        <v>130</v>
      </c>
      <c r="D74" s="1">
        <v>12.18</v>
      </c>
      <c r="E74" s="6">
        <v>36021.170400000003</v>
      </c>
      <c r="G74" s="5">
        <v>1</v>
      </c>
      <c r="H74" s="1" t="s">
        <v>130</v>
      </c>
      <c r="I74" s="1">
        <v>13.05</v>
      </c>
      <c r="J74" s="6">
        <v>35257.657399999996</v>
      </c>
      <c r="L74" s="1" t="s">
        <v>130</v>
      </c>
      <c r="M74">
        <f>(E81-E74)</f>
        <v>4756.7359999999971</v>
      </c>
      <c r="N74">
        <f>(J81-J74)</f>
        <v>4899.2707000000009</v>
      </c>
      <c r="O74">
        <f>(N74-M74)/J81</f>
        <v>3.5494423190205082E-3</v>
      </c>
    </row>
    <row r="75" spans="2:15" ht="24">
      <c r="B75" s="5">
        <v>2</v>
      </c>
      <c r="C75" s="1" t="s">
        <v>131</v>
      </c>
      <c r="D75" s="1">
        <v>12.88</v>
      </c>
      <c r="E75" s="6">
        <v>38086.656499999997</v>
      </c>
      <c r="G75" s="5">
        <v>2</v>
      </c>
      <c r="H75" s="1" t="s">
        <v>131</v>
      </c>
      <c r="I75" s="1">
        <v>13.82</v>
      </c>
      <c r="J75" s="6">
        <v>37363.560899999997</v>
      </c>
      <c r="L75" s="1" t="s">
        <v>131</v>
      </c>
      <c r="M75">
        <f t="shared" ref="M75:M78" si="22">(E82-E75)</f>
        <v>4455.5118000000002</v>
      </c>
      <c r="N75">
        <f t="shared" ref="N75:N78" si="23">(J82-J75)</f>
        <v>4645.5208000000057</v>
      </c>
      <c r="O75">
        <f t="shared" ref="O75:O78" si="24">(N75-M75)/J82</f>
        <v>4.5230457870257482E-3</v>
      </c>
    </row>
    <row r="76" spans="2:15" ht="24">
      <c r="B76" s="5">
        <v>3</v>
      </c>
      <c r="C76" s="1" t="s">
        <v>132</v>
      </c>
      <c r="D76" s="1">
        <v>0.91</v>
      </c>
      <c r="E76" s="6">
        <v>2698.9115000000002</v>
      </c>
      <c r="G76" s="5">
        <v>3</v>
      </c>
      <c r="H76" s="1" t="s">
        <v>132</v>
      </c>
      <c r="I76" s="1">
        <v>0.96</v>
      </c>
      <c r="J76" s="6">
        <v>2602.3962999999999</v>
      </c>
      <c r="L76" s="1" t="s">
        <v>132</v>
      </c>
      <c r="M76">
        <f t="shared" si="22"/>
        <v>2484.0285999999996</v>
      </c>
      <c r="N76">
        <f t="shared" si="23"/>
        <v>2446.6821999999997</v>
      </c>
      <c r="O76">
        <f t="shared" si="24"/>
        <v>-7.3966764430380529E-3</v>
      </c>
    </row>
    <row r="77" spans="2:15" ht="24">
      <c r="B77" s="5">
        <v>4</v>
      </c>
      <c r="C77" s="1" t="s">
        <v>133</v>
      </c>
      <c r="D77" s="1">
        <v>2.21</v>
      </c>
      <c r="E77" s="6">
        <v>6538.7970999999998</v>
      </c>
      <c r="G77" s="5">
        <v>4</v>
      </c>
      <c r="H77" s="1" t="s">
        <v>133</v>
      </c>
      <c r="I77" s="1">
        <v>2.27</v>
      </c>
      <c r="J77" s="6">
        <v>6139.5141999999996</v>
      </c>
      <c r="L77" s="1" t="s">
        <v>133</v>
      </c>
      <c r="M77">
        <f t="shared" si="22"/>
        <v>7327.6974000000009</v>
      </c>
      <c r="N77">
        <f t="shared" si="23"/>
        <v>7245.1660000000011</v>
      </c>
      <c r="O77">
        <f t="shared" si="24"/>
        <v>-6.1661092208986695E-3</v>
      </c>
    </row>
    <row r="78" spans="2:15" ht="24">
      <c r="B78" s="7">
        <v>5</v>
      </c>
      <c r="C78" s="8" t="s">
        <v>134</v>
      </c>
      <c r="D78" s="8">
        <v>2.82</v>
      </c>
      <c r="E78" s="9">
        <v>8342.7963</v>
      </c>
      <c r="G78" s="7">
        <v>5</v>
      </c>
      <c r="H78" s="8" t="s">
        <v>134</v>
      </c>
      <c r="I78" s="8">
        <v>2.9</v>
      </c>
      <c r="J78" s="9">
        <v>7826.4080999999996</v>
      </c>
      <c r="L78" s="8" t="s">
        <v>134</v>
      </c>
      <c r="M78">
        <f t="shared" si="22"/>
        <v>9354.1888000000017</v>
      </c>
      <c r="N78">
        <f t="shared" si="23"/>
        <v>9197.4399000000012</v>
      </c>
      <c r="O78">
        <f t="shared" si="24"/>
        <v>-9.2076068818283899E-3</v>
      </c>
    </row>
    <row r="79" spans="2:15">
      <c r="B79" s="10">
        <v>1.5</v>
      </c>
      <c r="C79" s="10" t="s">
        <v>11</v>
      </c>
      <c r="D79" s="10" t="s">
        <v>10</v>
      </c>
      <c r="G79" s="10">
        <v>1.5</v>
      </c>
      <c r="H79" s="10" t="s">
        <v>11</v>
      </c>
      <c r="I79" s="10" t="s">
        <v>12</v>
      </c>
    </row>
    <row r="80" spans="2:15">
      <c r="B80" s="2"/>
      <c r="C80" s="3" t="s">
        <v>0</v>
      </c>
      <c r="D80" s="3" t="s">
        <v>1</v>
      </c>
      <c r="E80" s="4" t="s">
        <v>2</v>
      </c>
      <c r="G80" s="2"/>
      <c r="H80" s="3" t="s">
        <v>0</v>
      </c>
      <c r="I80" s="3" t="s">
        <v>1</v>
      </c>
      <c r="J80" s="4" t="s">
        <v>2</v>
      </c>
    </row>
    <row r="81" spans="2:15" ht="24">
      <c r="B81" s="5">
        <v>1</v>
      </c>
      <c r="C81" s="1" t="s">
        <v>130</v>
      </c>
      <c r="D81" s="1">
        <v>6.79</v>
      </c>
      <c r="E81" s="6">
        <v>40777.9064</v>
      </c>
      <c r="G81" s="5">
        <v>1</v>
      </c>
      <c r="H81" s="1" t="s">
        <v>130</v>
      </c>
      <c r="I81" s="1">
        <v>6.83</v>
      </c>
      <c r="J81" s="6">
        <v>40156.928099999997</v>
      </c>
    </row>
    <row r="82" spans="2:15" ht="24">
      <c r="B82" s="5">
        <v>2</v>
      </c>
      <c r="C82" s="1" t="s">
        <v>131</v>
      </c>
      <c r="D82" s="1">
        <v>7.09</v>
      </c>
      <c r="E82" s="6">
        <v>42542.168299999998</v>
      </c>
      <c r="G82" s="5">
        <v>2</v>
      </c>
      <c r="H82" s="1" t="s">
        <v>131</v>
      </c>
      <c r="I82" s="1">
        <v>7.14</v>
      </c>
      <c r="J82" s="6">
        <v>42009.081700000002</v>
      </c>
    </row>
    <row r="83" spans="2:15" ht="24">
      <c r="B83" s="5">
        <v>3</v>
      </c>
      <c r="C83" s="1" t="s">
        <v>132</v>
      </c>
      <c r="D83" s="1">
        <v>0.86</v>
      </c>
      <c r="E83" s="6">
        <v>5182.9400999999998</v>
      </c>
      <c r="G83" s="5">
        <v>3</v>
      </c>
      <c r="H83" s="1" t="s">
        <v>132</v>
      </c>
      <c r="I83" s="1">
        <v>0.86</v>
      </c>
      <c r="J83" s="6">
        <v>5049.0784999999996</v>
      </c>
    </row>
    <row r="84" spans="2:15" ht="24">
      <c r="B84" s="5">
        <v>4</v>
      </c>
      <c r="C84" s="1" t="s">
        <v>133</v>
      </c>
      <c r="D84" s="1">
        <v>2.31</v>
      </c>
      <c r="E84" s="6">
        <v>13866.494500000001</v>
      </c>
      <c r="G84" s="5">
        <v>4</v>
      </c>
      <c r="H84" s="1" t="s">
        <v>133</v>
      </c>
      <c r="I84" s="1">
        <v>2.2799999999999998</v>
      </c>
      <c r="J84" s="6">
        <v>13384.680200000001</v>
      </c>
    </row>
    <row r="85" spans="2:15" ht="24">
      <c r="B85" s="7">
        <v>5</v>
      </c>
      <c r="C85" s="8" t="s">
        <v>134</v>
      </c>
      <c r="D85" s="8">
        <v>2.95</v>
      </c>
      <c r="E85" s="9">
        <v>17696.985100000002</v>
      </c>
      <c r="G85" s="7">
        <v>5</v>
      </c>
      <c r="H85" s="8" t="s">
        <v>134</v>
      </c>
      <c r="I85" s="8">
        <v>2.89</v>
      </c>
      <c r="J85" s="9">
        <v>17023.848000000002</v>
      </c>
    </row>
    <row r="86" spans="2:15">
      <c r="B86" s="10">
        <v>1.75</v>
      </c>
      <c r="C86" s="10" t="s">
        <v>9</v>
      </c>
      <c r="D86" s="10" t="s">
        <v>10</v>
      </c>
      <c r="G86" s="10">
        <v>1.75</v>
      </c>
      <c r="H86" s="10" t="s">
        <v>9</v>
      </c>
      <c r="I86" s="10" t="s">
        <v>12</v>
      </c>
    </row>
    <row r="87" spans="2:15">
      <c r="B87" s="2"/>
      <c r="C87" s="3" t="s">
        <v>0</v>
      </c>
      <c r="D87" s="3" t="s">
        <v>1</v>
      </c>
      <c r="E87" s="4" t="s">
        <v>2</v>
      </c>
      <c r="G87" s="2"/>
      <c r="H87" s="3" t="s">
        <v>0</v>
      </c>
      <c r="I87" s="3" t="s">
        <v>1</v>
      </c>
      <c r="J87" s="4" t="s">
        <v>2</v>
      </c>
      <c r="L87" s="14" t="s">
        <v>79</v>
      </c>
      <c r="M87" t="s">
        <v>10</v>
      </c>
      <c r="N87" t="s">
        <v>12</v>
      </c>
      <c r="O87" t="s">
        <v>78</v>
      </c>
    </row>
    <row r="88" spans="2:15" ht="24">
      <c r="B88" s="5">
        <v>1</v>
      </c>
      <c r="C88" s="1" t="s">
        <v>130</v>
      </c>
      <c r="D88" s="1">
        <v>12.22</v>
      </c>
      <c r="E88" s="6">
        <v>35662.528899999998</v>
      </c>
      <c r="G88" s="5">
        <v>1</v>
      </c>
      <c r="H88" s="1" t="s">
        <v>130</v>
      </c>
      <c r="I88" s="1">
        <v>13.05</v>
      </c>
      <c r="J88" s="6">
        <v>34879.689700000003</v>
      </c>
      <c r="L88" s="1" t="s">
        <v>130</v>
      </c>
      <c r="M88">
        <f>(E95-E88)</f>
        <v>5287.9012000000002</v>
      </c>
      <c r="N88">
        <f>(J95-J88)</f>
        <v>5416.5316999999995</v>
      </c>
      <c r="O88">
        <f>(N88-M88)/J95</f>
        <v>3.1921231205067602E-3</v>
      </c>
    </row>
    <row r="89" spans="2:15" ht="24">
      <c r="B89" s="5">
        <v>2</v>
      </c>
      <c r="C89" s="1" t="s">
        <v>131</v>
      </c>
      <c r="D89" s="1">
        <v>12.91</v>
      </c>
      <c r="E89" s="6">
        <v>37680.273500000003</v>
      </c>
      <c r="G89" s="5">
        <v>2</v>
      </c>
      <c r="H89" s="1" t="s">
        <v>131</v>
      </c>
      <c r="I89" s="1">
        <v>13.86</v>
      </c>
      <c r="J89" s="6">
        <v>37036.016300000003</v>
      </c>
      <c r="L89" s="1" t="s">
        <v>131</v>
      </c>
      <c r="M89">
        <f t="shared" ref="M89:M92" si="25">(E96-E89)</f>
        <v>4892.2759000000005</v>
      </c>
      <c r="N89">
        <f t="shared" ref="N89:N92" si="26">(J96-J89)</f>
        <v>5124.2876999999935</v>
      </c>
      <c r="O89">
        <f t="shared" ref="O89:O92" si="27">(N89-M89)/J96</f>
        <v>5.5030865052584288E-3</v>
      </c>
    </row>
    <row r="90" spans="2:15" ht="24">
      <c r="B90" s="5">
        <v>3</v>
      </c>
      <c r="C90" s="1" t="s">
        <v>132</v>
      </c>
      <c r="D90" s="1">
        <v>0.9</v>
      </c>
      <c r="E90" s="6">
        <v>2640.3499000000002</v>
      </c>
      <c r="G90" s="5">
        <v>3</v>
      </c>
      <c r="H90" s="1" t="s">
        <v>132</v>
      </c>
      <c r="I90" s="1">
        <v>0.95</v>
      </c>
      <c r="J90" s="6">
        <v>2541.2248</v>
      </c>
      <c r="L90" s="1" t="s">
        <v>132</v>
      </c>
      <c r="M90">
        <f t="shared" si="25"/>
        <v>2568.6503999999995</v>
      </c>
      <c r="N90">
        <f t="shared" si="26"/>
        <v>2543.7021999999997</v>
      </c>
      <c r="O90">
        <f t="shared" si="27"/>
        <v>-4.9063044562881273E-3</v>
      </c>
    </row>
    <row r="91" spans="2:15" ht="24">
      <c r="B91" s="5">
        <v>4</v>
      </c>
      <c r="C91" s="1" t="s">
        <v>133</v>
      </c>
      <c r="D91" s="1">
        <v>2.1800000000000002</v>
      </c>
      <c r="E91" s="6">
        <v>6353.7025999999996</v>
      </c>
      <c r="G91" s="5">
        <v>4</v>
      </c>
      <c r="H91" s="1" t="s">
        <v>133</v>
      </c>
      <c r="I91" s="1">
        <v>2.25</v>
      </c>
      <c r="J91" s="6">
        <v>6015.5862999999999</v>
      </c>
      <c r="L91" s="1" t="s">
        <v>133</v>
      </c>
      <c r="M91">
        <f t="shared" si="25"/>
        <v>7519.534200000001</v>
      </c>
      <c r="N91">
        <f t="shared" si="26"/>
        <v>7398.9293000000007</v>
      </c>
      <c r="O91">
        <f t="shared" si="27"/>
        <v>-8.9906265418931916E-3</v>
      </c>
    </row>
    <row r="92" spans="2:15" ht="24">
      <c r="B92" s="7">
        <v>5</v>
      </c>
      <c r="C92" s="8" t="s">
        <v>134</v>
      </c>
      <c r="D92" s="8">
        <v>2.79</v>
      </c>
      <c r="E92" s="9">
        <v>8138.1581999999999</v>
      </c>
      <c r="G92" s="7">
        <v>5</v>
      </c>
      <c r="H92" s="8" t="s">
        <v>134</v>
      </c>
      <c r="I92" s="8">
        <v>2.88</v>
      </c>
      <c r="J92" s="9">
        <v>7702.7478000000001</v>
      </c>
      <c r="L92" s="8" t="s">
        <v>134</v>
      </c>
      <c r="M92">
        <f t="shared" si="25"/>
        <v>9547.5998000000018</v>
      </c>
      <c r="N92">
        <f t="shared" si="26"/>
        <v>9384.5835000000006</v>
      </c>
      <c r="O92">
        <f t="shared" si="27"/>
        <v>-9.5401848970998251E-3</v>
      </c>
    </row>
    <row r="93" spans="2:15">
      <c r="B93" s="10">
        <v>1.75</v>
      </c>
      <c r="C93" s="10" t="s">
        <v>11</v>
      </c>
      <c r="D93" s="10" t="s">
        <v>10</v>
      </c>
      <c r="G93" s="10">
        <v>1.75</v>
      </c>
      <c r="H93" s="10" t="s">
        <v>11</v>
      </c>
      <c r="I93" s="10" t="s">
        <v>12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130</v>
      </c>
      <c r="D95" s="1">
        <v>6.81</v>
      </c>
      <c r="E95" s="6">
        <v>40950.430099999998</v>
      </c>
      <c r="G95" s="5">
        <v>1</v>
      </c>
      <c r="H95" s="1" t="s">
        <v>130</v>
      </c>
      <c r="I95" s="1">
        <v>6.83</v>
      </c>
      <c r="J95" s="6">
        <v>40296.221400000002</v>
      </c>
    </row>
    <row r="96" spans="2:15" ht="24">
      <c r="B96" s="5">
        <v>2</v>
      </c>
      <c r="C96" s="1" t="s">
        <v>131</v>
      </c>
      <c r="D96" s="1">
        <v>7.08</v>
      </c>
      <c r="E96" s="6">
        <v>42572.549400000004</v>
      </c>
      <c r="G96" s="5">
        <v>2</v>
      </c>
      <c r="H96" s="1" t="s">
        <v>131</v>
      </c>
      <c r="I96" s="1">
        <v>7.14</v>
      </c>
      <c r="J96" s="6">
        <v>42160.303999999996</v>
      </c>
    </row>
    <row r="97" spans="2:10" ht="24">
      <c r="B97" s="5">
        <v>3</v>
      </c>
      <c r="C97" s="1" t="s">
        <v>132</v>
      </c>
      <c r="D97" s="1">
        <v>0.87</v>
      </c>
      <c r="E97" s="6">
        <v>5209.0002999999997</v>
      </c>
      <c r="G97" s="5">
        <v>3</v>
      </c>
      <c r="H97" s="1" t="s">
        <v>132</v>
      </c>
      <c r="I97" s="1">
        <v>0.86</v>
      </c>
      <c r="J97" s="6">
        <v>5084.9269999999997</v>
      </c>
    </row>
    <row r="98" spans="2:10" ht="24">
      <c r="B98" s="5">
        <v>4</v>
      </c>
      <c r="C98" s="1" t="s">
        <v>133</v>
      </c>
      <c r="D98" s="1">
        <v>2.31</v>
      </c>
      <c r="E98" s="6">
        <v>13873.236800000001</v>
      </c>
      <c r="G98" s="5">
        <v>4</v>
      </c>
      <c r="H98" s="1" t="s">
        <v>133</v>
      </c>
      <c r="I98" s="1">
        <v>2.27</v>
      </c>
      <c r="J98" s="6">
        <v>13414.515600000001</v>
      </c>
    </row>
    <row r="99" spans="2:10" ht="24">
      <c r="B99" s="7">
        <v>5</v>
      </c>
      <c r="C99" s="8" t="s">
        <v>134</v>
      </c>
      <c r="D99" s="8">
        <v>2.94</v>
      </c>
      <c r="E99" s="9">
        <v>17685.758000000002</v>
      </c>
      <c r="G99" s="7">
        <v>5</v>
      </c>
      <c r="H99" s="8" t="s">
        <v>134</v>
      </c>
      <c r="I99" s="8">
        <v>2.9</v>
      </c>
      <c r="J99" s="9">
        <v>17087.331300000002</v>
      </c>
    </row>
    <row r="100" spans="2:10">
      <c r="B100" s="12"/>
      <c r="C100" s="12"/>
      <c r="D100" s="12"/>
      <c r="E100" s="12"/>
      <c r="G100" s="12"/>
      <c r="H100" s="12"/>
      <c r="I100" s="12"/>
      <c r="J100" s="12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6B4B-9E4E-4DF2-9123-921AD742FD72}">
  <dimension ref="B2:Y100"/>
  <sheetViews>
    <sheetView topLeftCell="A84" workbookViewId="0">
      <selection activeCell="H93" sqref="H93"/>
    </sheetView>
  </sheetViews>
  <sheetFormatPr baseColWidth="10" defaultColWidth="8.83203125" defaultRowHeight="15"/>
  <cols>
    <col min="2" max="10" width="9.1640625" style="10"/>
    <col min="15" max="15" width="12.6640625" bestFit="1" customWidth="1"/>
    <col min="19" max="19" width="12.6640625" bestFit="1" customWidth="1"/>
  </cols>
  <sheetData>
    <row r="2" spans="2:25">
      <c r="B2" s="10">
        <v>0.25</v>
      </c>
      <c r="C2" s="10" t="s">
        <v>9</v>
      </c>
      <c r="D2" s="10" t="s">
        <v>10</v>
      </c>
      <c r="G2" s="10">
        <v>0.25</v>
      </c>
      <c r="H2" s="10" t="s">
        <v>9</v>
      </c>
      <c r="I2" s="10" t="s">
        <v>12</v>
      </c>
    </row>
    <row r="3" spans="2:25">
      <c r="B3" s="2"/>
      <c r="C3" s="3" t="s">
        <v>0</v>
      </c>
      <c r="D3" s="3" t="s">
        <v>1</v>
      </c>
      <c r="E3" s="4" t="s">
        <v>2</v>
      </c>
      <c r="F3" s="11"/>
      <c r="G3" s="2"/>
      <c r="H3" s="3" t="s">
        <v>0</v>
      </c>
      <c r="I3" s="3" t="s">
        <v>1</v>
      </c>
      <c r="J3" s="4" t="s">
        <v>2</v>
      </c>
      <c r="L3" s="14" t="s">
        <v>79</v>
      </c>
      <c r="M3" t="s">
        <v>10</v>
      </c>
      <c r="N3" t="s">
        <v>12</v>
      </c>
      <c r="O3" t="s">
        <v>78</v>
      </c>
      <c r="R3" s="14" t="s">
        <v>79</v>
      </c>
      <c r="S3">
        <v>0.25</v>
      </c>
      <c r="T3">
        <v>0.5</v>
      </c>
      <c r="U3">
        <v>0.75</v>
      </c>
      <c r="V3">
        <v>1</v>
      </c>
      <c r="W3">
        <v>1.25</v>
      </c>
      <c r="X3">
        <v>1.5</v>
      </c>
      <c r="Y3">
        <v>1.75</v>
      </c>
    </row>
    <row r="4" spans="2:25" ht="24">
      <c r="B4" s="5">
        <v>1</v>
      </c>
      <c r="C4" s="1" t="s">
        <v>130</v>
      </c>
      <c r="D4" s="1">
        <v>9.8000000000000007</v>
      </c>
      <c r="E4" s="6">
        <v>39535.858099999998</v>
      </c>
      <c r="F4" s="12"/>
      <c r="G4" s="5">
        <v>1</v>
      </c>
      <c r="H4" s="1" t="s">
        <v>130</v>
      </c>
      <c r="I4" s="1">
        <v>10.75</v>
      </c>
      <c r="J4" s="6">
        <v>38368.996899999998</v>
      </c>
      <c r="L4" s="1" t="s">
        <v>130</v>
      </c>
      <c r="M4">
        <f>(E11-E4)</f>
        <v>762.67930000000342</v>
      </c>
      <c r="N4">
        <f>(J11-J4)</f>
        <v>670.42730000000302</v>
      </c>
      <c r="O4">
        <f>(N4-M4)/J11</f>
        <v>-2.3630471476062498E-3</v>
      </c>
      <c r="R4" s="1" t="s">
        <v>130</v>
      </c>
      <c r="S4">
        <f>O4</f>
        <v>-2.3630471476062498E-3</v>
      </c>
      <c r="T4">
        <f>O18</f>
        <v>-5.2400324673051416E-4</v>
      </c>
      <c r="U4">
        <f>O32</f>
        <v>5.0365311630824663E-4</v>
      </c>
      <c r="V4">
        <f>O46</f>
        <v>-4.4297007424745128E-4</v>
      </c>
      <c r="W4">
        <f>O60</f>
        <v>3.1161815206434203E-3</v>
      </c>
      <c r="X4">
        <f>O74</f>
        <v>2.1421957573628451E-3</v>
      </c>
      <c r="Y4">
        <f>O88</f>
        <v>-1.4729521321596617E-3</v>
      </c>
    </row>
    <row r="5" spans="2:25" ht="24">
      <c r="B5" s="5">
        <v>2</v>
      </c>
      <c r="C5" s="1" t="s">
        <v>131</v>
      </c>
      <c r="D5" s="1">
        <v>10.24</v>
      </c>
      <c r="E5" s="6">
        <v>41319.124600000003</v>
      </c>
      <c r="F5" s="12"/>
      <c r="G5" s="5">
        <v>2</v>
      </c>
      <c r="H5" s="1" t="s">
        <v>131</v>
      </c>
      <c r="I5" s="1">
        <v>11.37</v>
      </c>
      <c r="J5" s="6">
        <v>40569.716200000003</v>
      </c>
      <c r="L5" s="1" t="s">
        <v>131</v>
      </c>
      <c r="M5">
        <f t="shared" ref="M5:M8" si="0">(E12-E5)</f>
        <v>750.82200000000012</v>
      </c>
      <c r="N5">
        <f t="shared" ref="N5:N8" si="1">(J12-J5)</f>
        <v>719.98339999999735</v>
      </c>
      <c r="O5">
        <f t="shared" ref="O5:O8" si="2">(N5-M5)/J12</f>
        <v>-7.4688361258997316E-4</v>
      </c>
      <c r="R5" s="1" t="s">
        <v>131</v>
      </c>
      <c r="S5">
        <f t="shared" ref="S5:S8" si="3">O5</f>
        <v>-7.4688361258997316E-4</v>
      </c>
      <c r="T5">
        <f t="shared" ref="T5:T8" si="4">O19</f>
        <v>-2.7601377898990576E-4</v>
      </c>
      <c r="U5">
        <f t="shared" ref="U5:U8" si="5">O33</f>
        <v>1.9012523086692989E-3</v>
      </c>
      <c r="V5">
        <f t="shared" ref="V5:V8" si="6">O47</f>
        <v>5.2882056335267738E-4</v>
      </c>
      <c r="W5">
        <f t="shared" ref="W5:W8" si="7">O61</f>
        <v>4.6797483744729735E-3</v>
      </c>
      <c r="X5">
        <f t="shared" ref="X5:X8" si="8">O75</f>
        <v>4.8479580010218357E-3</v>
      </c>
      <c r="Y5">
        <f t="shared" ref="Y5:Y8" si="9">O89</f>
        <v>1.3450387156319743E-3</v>
      </c>
    </row>
    <row r="6" spans="2:25" ht="24">
      <c r="B6" s="5">
        <v>3</v>
      </c>
      <c r="C6" s="1" t="s">
        <v>132</v>
      </c>
      <c r="D6" s="1">
        <v>1.01</v>
      </c>
      <c r="E6" s="6">
        <v>4080.1675</v>
      </c>
      <c r="F6" s="12"/>
      <c r="G6" s="5">
        <v>3</v>
      </c>
      <c r="H6" s="1" t="s">
        <v>132</v>
      </c>
      <c r="I6" s="1">
        <v>1</v>
      </c>
      <c r="J6" s="6">
        <v>3578.3208</v>
      </c>
      <c r="L6" s="1" t="s">
        <v>132</v>
      </c>
      <c r="M6">
        <f t="shared" si="0"/>
        <v>921.01920000000018</v>
      </c>
      <c r="N6">
        <f t="shared" si="1"/>
        <v>869.41670000000022</v>
      </c>
      <c r="O6">
        <f t="shared" si="2"/>
        <v>-1.1601966168192247E-2</v>
      </c>
      <c r="R6" s="1" t="s">
        <v>132</v>
      </c>
      <c r="S6">
        <f t="shared" si="3"/>
        <v>-1.1601966168192247E-2</v>
      </c>
      <c r="T6">
        <f t="shared" si="4"/>
        <v>-2.0238236090958085E-2</v>
      </c>
      <c r="U6">
        <f t="shared" si="5"/>
        <v>-1.4190517043801152E-2</v>
      </c>
      <c r="V6">
        <f t="shared" si="6"/>
        <v>-1.5685297670663761E-2</v>
      </c>
      <c r="W6">
        <f t="shared" si="7"/>
        <v>-2.2489856297530291E-2</v>
      </c>
      <c r="X6">
        <f t="shared" si="8"/>
        <v>-1.8264876393583741E-2</v>
      </c>
      <c r="Y6">
        <f t="shared" si="9"/>
        <v>-2.4912076177049804E-2</v>
      </c>
    </row>
    <row r="7" spans="2:25" ht="24">
      <c r="B7" s="5">
        <v>4</v>
      </c>
      <c r="C7" s="1" t="s">
        <v>133</v>
      </c>
      <c r="D7" s="1">
        <v>2.76</v>
      </c>
      <c r="E7" s="6">
        <v>11121.522000000001</v>
      </c>
      <c r="F7" s="12"/>
      <c r="G7" s="5">
        <v>4</v>
      </c>
      <c r="H7" s="1" t="s">
        <v>133</v>
      </c>
      <c r="I7" s="1">
        <v>2.67</v>
      </c>
      <c r="J7" s="6">
        <v>9535.1293999999998</v>
      </c>
      <c r="L7" s="1" t="s">
        <v>133</v>
      </c>
      <c r="M7">
        <f t="shared" si="0"/>
        <v>2719.9092999999993</v>
      </c>
      <c r="N7">
        <f t="shared" si="1"/>
        <v>2661.1821</v>
      </c>
      <c r="O7">
        <f t="shared" si="2"/>
        <v>-4.8151607147783456E-3</v>
      </c>
      <c r="R7" s="1" t="s">
        <v>133</v>
      </c>
      <c r="S7">
        <f t="shared" si="3"/>
        <v>-4.8151607147783456E-3</v>
      </c>
      <c r="T7">
        <f t="shared" si="4"/>
        <v>-6.4067556543067755E-3</v>
      </c>
      <c r="U7">
        <f t="shared" si="5"/>
        <v>-5.475529529118962E-3</v>
      </c>
      <c r="V7">
        <f t="shared" si="6"/>
        <v>-9.6570048206065465E-3</v>
      </c>
      <c r="W7">
        <f t="shared" si="7"/>
        <v>-5.2453449295636386E-3</v>
      </c>
      <c r="X7">
        <f t="shared" si="8"/>
        <v>-6.4612094772715754E-3</v>
      </c>
      <c r="Y7">
        <f t="shared" si="9"/>
        <v>-1.4638257364814732E-2</v>
      </c>
    </row>
    <row r="8" spans="2:25" ht="24">
      <c r="B8" s="7">
        <v>5</v>
      </c>
      <c r="C8" s="8" t="s">
        <v>134</v>
      </c>
      <c r="D8" s="8">
        <v>3.19</v>
      </c>
      <c r="E8" s="9">
        <v>12875.2328</v>
      </c>
      <c r="F8" s="12"/>
      <c r="G8" s="7">
        <v>5</v>
      </c>
      <c r="H8" s="8" t="s">
        <v>134</v>
      </c>
      <c r="I8" s="8">
        <v>3.21</v>
      </c>
      <c r="J8" s="9">
        <v>11442.560100000001</v>
      </c>
      <c r="L8" s="8" t="s">
        <v>134</v>
      </c>
      <c r="M8">
        <f t="shared" si="0"/>
        <v>4323.5108999999993</v>
      </c>
      <c r="N8">
        <f t="shared" si="1"/>
        <v>4155.3726999999999</v>
      </c>
      <c r="O8">
        <f t="shared" si="2"/>
        <v>-1.0779518167945909E-2</v>
      </c>
      <c r="R8" s="8" t="s">
        <v>134</v>
      </c>
      <c r="S8">
        <f t="shared" si="3"/>
        <v>-1.0779518167945909E-2</v>
      </c>
      <c r="T8">
        <f t="shared" si="4"/>
        <v>-1.3623496717727611E-2</v>
      </c>
      <c r="U8">
        <f t="shared" si="5"/>
        <v>-1.3597296190113871E-2</v>
      </c>
      <c r="V8">
        <f t="shared" si="6"/>
        <v>-1.7254311530383381E-2</v>
      </c>
      <c r="W8">
        <f t="shared" si="7"/>
        <v>-1.1840173215400034E-2</v>
      </c>
      <c r="X8">
        <f t="shared" si="8"/>
        <v>-1.2614457819469831E-2</v>
      </c>
      <c r="Y8">
        <f t="shared" si="9"/>
        <v>-2.3126713262052682E-2</v>
      </c>
    </row>
    <row r="9" spans="2:25">
      <c r="B9" s="10">
        <v>0.25</v>
      </c>
      <c r="C9" s="10" t="s">
        <v>11</v>
      </c>
      <c r="D9" s="10" t="s">
        <v>10</v>
      </c>
      <c r="G9" s="10">
        <v>0.25</v>
      </c>
      <c r="H9" s="10" t="s">
        <v>11</v>
      </c>
      <c r="I9" s="10" t="s">
        <v>12</v>
      </c>
    </row>
    <row r="10" spans="2:25">
      <c r="B10" s="2"/>
      <c r="C10" s="3" t="s">
        <v>0</v>
      </c>
      <c r="D10" s="3" t="s">
        <v>1</v>
      </c>
      <c r="E10" s="4" t="s">
        <v>2</v>
      </c>
      <c r="G10" s="2"/>
      <c r="H10" s="3" t="s">
        <v>0</v>
      </c>
      <c r="I10" s="3" t="s">
        <v>1</v>
      </c>
      <c r="J10" s="4" t="s">
        <v>2</v>
      </c>
    </row>
    <row r="11" spans="2:25" ht="24">
      <c r="B11" s="5">
        <v>1</v>
      </c>
      <c r="C11" s="1" t="s">
        <v>130</v>
      </c>
      <c r="D11" s="1">
        <v>7.83</v>
      </c>
      <c r="E11" s="6">
        <v>40298.537400000001</v>
      </c>
      <c r="G11" s="5">
        <v>1</v>
      </c>
      <c r="H11" s="1" t="s">
        <v>130</v>
      </c>
      <c r="I11" s="1">
        <v>9.02</v>
      </c>
      <c r="J11" s="6">
        <v>39039.424200000001</v>
      </c>
    </row>
    <row r="12" spans="2:25" ht="24">
      <c r="B12" s="5">
        <v>2</v>
      </c>
      <c r="C12" s="1" t="s">
        <v>131</v>
      </c>
      <c r="D12" s="1">
        <v>8.17</v>
      </c>
      <c r="E12" s="6">
        <v>42069.946600000003</v>
      </c>
      <c r="G12" s="5">
        <v>2</v>
      </c>
      <c r="H12" s="1" t="s">
        <v>131</v>
      </c>
      <c r="I12" s="1">
        <v>9.5399999999999991</v>
      </c>
      <c r="J12" s="6">
        <v>41289.6996</v>
      </c>
    </row>
    <row r="13" spans="2:25" ht="24">
      <c r="B13" s="5">
        <v>3</v>
      </c>
      <c r="C13" s="1" t="s">
        <v>132</v>
      </c>
      <c r="D13" s="1">
        <v>0.97</v>
      </c>
      <c r="E13" s="6">
        <v>5001.1867000000002</v>
      </c>
      <c r="G13" s="5">
        <v>3</v>
      </c>
      <c r="H13" s="1" t="s">
        <v>132</v>
      </c>
      <c r="I13" s="1">
        <v>1.03</v>
      </c>
      <c r="J13" s="6">
        <v>4447.7375000000002</v>
      </c>
    </row>
    <row r="14" spans="2:25" ht="24">
      <c r="B14" s="5">
        <v>4</v>
      </c>
      <c r="C14" s="1" t="s">
        <v>133</v>
      </c>
      <c r="D14" s="1">
        <v>2.69</v>
      </c>
      <c r="E14" s="6">
        <v>13841.4313</v>
      </c>
      <c r="G14" s="5">
        <v>4</v>
      </c>
      <c r="H14" s="1" t="s">
        <v>133</v>
      </c>
      <c r="I14" s="1">
        <v>2.82</v>
      </c>
      <c r="J14" s="6">
        <v>12196.3115</v>
      </c>
    </row>
    <row r="15" spans="2:25" ht="24">
      <c r="B15" s="7">
        <v>5</v>
      </c>
      <c r="C15" s="8" t="s">
        <v>134</v>
      </c>
      <c r="D15" s="8">
        <v>3.34</v>
      </c>
      <c r="E15" s="9">
        <v>17198.743699999999</v>
      </c>
      <c r="G15" s="7">
        <v>5</v>
      </c>
      <c r="H15" s="8" t="s">
        <v>134</v>
      </c>
      <c r="I15" s="8">
        <v>3.6</v>
      </c>
      <c r="J15" s="9">
        <v>15597.9328</v>
      </c>
    </row>
    <row r="16" spans="2:25">
      <c r="B16" s="10">
        <v>0.5</v>
      </c>
      <c r="C16" s="10" t="s">
        <v>9</v>
      </c>
      <c r="D16" s="10" t="s">
        <v>10</v>
      </c>
      <c r="G16" s="10">
        <v>0.5</v>
      </c>
      <c r="H16" s="10" t="s">
        <v>9</v>
      </c>
      <c r="I16" s="10" t="s">
        <v>12</v>
      </c>
    </row>
    <row r="17" spans="2:15">
      <c r="B17" s="2"/>
      <c r="C17" s="3" t="s">
        <v>0</v>
      </c>
      <c r="D17" s="3" t="s">
        <v>1</v>
      </c>
      <c r="E17" s="4" t="s">
        <v>2</v>
      </c>
      <c r="G17" s="2"/>
      <c r="H17" s="3" t="s">
        <v>0</v>
      </c>
      <c r="I17" s="3" t="s">
        <v>1</v>
      </c>
      <c r="J17" s="4" t="s">
        <v>2</v>
      </c>
      <c r="L17" s="14" t="s">
        <v>79</v>
      </c>
      <c r="M17" t="s">
        <v>10</v>
      </c>
      <c r="N17" t="s">
        <v>12</v>
      </c>
      <c r="O17" t="s">
        <v>78</v>
      </c>
    </row>
    <row r="18" spans="2:15" ht="24">
      <c r="B18" s="5">
        <v>1</v>
      </c>
      <c r="C18" s="1" t="s">
        <v>130</v>
      </c>
      <c r="D18" s="1">
        <v>11.32</v>
      </c>
      <c r="E18" s="6">
        <v>39625.570099999997</v>
      </c>
      <c r="G18" s="5">
        <v>1</v>
      </c>
      <c r="H18" s="1" t="s">
        <v>130</v>
      </c>
      <c r="I18" s="1">
        <v>11.18</v>
      </c>
      <c r="J18" s="6">
        <v>38383.220999999998</v>
      </c>
      <c r="L18" s="1" t="s">
        <v>130</v>
      </c>
      <c r="M18">
        <f>(E25-E18)</f>
        <v>1645.1287000000011</v>
      </c>
      <c r="N18">
        <f>(J25-J18)</f>
        <v>1624.1647000000012</v>
      </c>
      <c r="O18">
        <f>(N18-M18)/J25</f>
        <v>-5.2400324673051416E-4</v>
      </c>
    </row>
    <row r="19" spans="2:15" ht="24">
      <c r="B19" s="5">
        <v>2</v>
      </c>
      <c r="C19" s="1" t="s">
        <v>131</v>
      </c>
      <c r="D19" s="1">
        <v>11.89</v>
      </c>
      <c r="E19" s="6">
        <v>41629.465400000001</v>
      </c>
      <c r="G19" s="5">
        <v>2</v>
      </c>
      <c r="H19" s="1" t="s">
        <v>131</v>
      </c>
      <c r="I19" s="1">
        <v>11.9</v>
      </c>
      <c r="J19" s="6">
        <v>40863.125</v>
      </c>
      <c r="L19" s="1" t="s">
        <v>131</v>
      </c>
      <c r="M19">
        <f t="shared" ref="M19:M22" si="10">(E26-E19)</f>
        <v>1482.3157999999967</v>
      </c>
      <c r="N19">
        <f t="shared" ref="N19:N22" si="11">(J26-J19)</f>
        <v>1470.6310999999987</v>
      </c>
      <c r="O19">
        <f t="shared" ref="O19:O22" si="12">(N19-M19)/J26</f>
        <v>-2.7601377898990576E-4</v>
      </c>
    </row>
    <row r="20" spans="2:15" ht="24">
      <c r="B20" s="5">
        <v>3</v>
      </c>
      <c r="C20" s="1" t="s">
        <v>132</v>
      </c>
      <c r="D20" s="1">
        <v>1</v>
      </c>
      <c r="E20" s="6">
        <v>3493.5127000000002</v>
      </c>
      <c r="G20" s="5">
        <v>3</v>
      </c>
      <c r="H20" s="1" t="s">
        <v>132</v>
      </c>
      <c r="I20" s="1">
        <v>0.88</v>
      </c>
      <c r="J20" s="6">
        <v>3019.8721999999998</v>
      </c>
      <c r="L20" s="1" t="s">
        <v>132</v>
      </c>
      <c r="M20">
        <f t="shared" si="10"/>
        <v>1606.3485999999994</v>
      </c>
      <c r="N20">
        <f t="shared" si="11"/>
        <v>1514.5793000000003</v>
      </c>
      <c r="O20">
        <f t="shared" si="12"/>
        <v>-2.0238236090958085E-2</v>
      </c>
    </row>
    <row r="21" spans="2:15" ht="24">
      <c r="B21" s="5">
        <v>4</v>
      </c>
      <c r="C21" s="1" t="s">
        <v>133</v>
      </c>
      <c r="D21" s="1">
        <v>2.66</v>
      </c>
      <c r="E21" s="6">
        <v>9304.9829000000009</v>
      </c>
      <c r="G21" s="5">
        <v>4</v>
      </c>
      <c r="H21" s="1" t="s">
        <v>133</v>
      </c>
      <c r="I21" s="1">
        <v>2.25</v>
      </c>
      <c r="J21" s="6">
        <v>7710.5475999999999</v>
      </c>
      <c r="L21" s="1" t="s">
        <v>133</v>
      </c>
      <c r="M21">
        <f t="shared" si="10"/>
        <v>4839.730599999999</v>
      </c>
      <c r="N21">
        <f t="shared" si="11"/>
        <v>4759.8359</v>
      </c>
      <c r="O21">
        <f t="shared" si="12"/>
        <v>-6.4067556543067755E-3</v>
      </c>
    </row>
    <row r="22" spans="2:15" ht="24">
      <c r="B22" s="7">
        <v>5</v>
      </c>
      <c r="C22" s="8" t="s">
        <v>134</v>
      </c>
      <c r="D22" s="8">
        <v>3.14</v>
      </c>
      <c r="E22" s="9">
        <v>10981.3184</v>
      </c>
      <c r="G22" s="7">
        <v>5</v>
      </c>
      <c r="H22" s="8" t="s">
        <v>134</v>
      </c>
      <c r="I22" s="8">
        <v>2.79</v>
      </c>
      <c r="J22" s="9">
        <v>9583.7163</v>
      </c>
      <c r="L22" s="8" t="s">
        <v>134</v>
      </c>
      <c r="M22">
        <f t="shared" si="10"/>
        <v>6611.4665999999997</v>
      </c>
      <c r="N22">
        <f t="shared" si="11"/>
        <v>6393.7970000000005</v>
      </c>
      <c r="O22">
        <f t="shared" si="12"/>
        <v>-1.3623496717727611E-2</v>
      </c>
    </row>
    <row r="23" spans="2:15">
      <c r="B23" s="10">
        <v>0.5</v>
      </c>
      <c r="C23" s="10" t="s">
        <v>11</v>
      </c>
      <c r="D23" s="10" t="s">
        <v>10</v>
      </c>
      <c r="G23" s="10">
        <v>0.5</v>
      </c>
      <c r="H23" s="10" t="s">
        <v>11</v>
      </c>
      <c r="I23" s="10" t="s">
        <v>12</v>
      </c>
    </row>
    <row r="24" spans="2:15">
      <c r="B24" s="2"/>
      <c r="C24" s="3" t="s">
        <v>0</v>
      </c>
      <c r="D24" s="3" t="s">
        <v>1</v>
      </c>
      <c r="E24" s="4" t="s">
        <v>2</v>
      </c>
      <c r="G24" s="2"/>
      <c r="H24" s="3" t="s">
        <v>0</v>
      </c>
      <c r="I24" s="3" t="s">
        <v>1</v>
      </c>
      <c r="J24" s="4" t="s">
        <v>2</v>
      </c>
    </row>
    <row r="25" spans="2:15" ht="24">
      <c r="B25" s="5">
        <v>1</v>
      </c>
      <c r="C25" s="1" t="s">
        <v>130</v>
      </c>
      <c r="D25" s="1">
        <v>7.83</v>
      </c>
      <c r="E25" s="6">
        <v>41270.698799999998</v>
      </c>
      <c r="G25" s="5">
        <v>1</v>
      </c>
      <c r="H25" s="1" t="s">
        <v>130</v>
      </c>
      <c r="I25" s="1">
        <v>9.02</v>
      </c>
      <c r="J25" s="6">
        <v>40007.385699999999</v>
      </c>
    </row>
    <row r="26" spans="2:15" ht="24">
      <c r="B26" s="5">
        <v>2</v>
      </c>
      <c r="C26" s="1" t="s">
        <v>131</v>
      </c>
      <c r="D26" s="1">
        <v>8.18</v>
      </c>
      <c r="E26" s="6">
        <v>43111.781199999998</v>
      </c>
      <c r="G26" s="5">
        <v>2</v>
      </c>
      <c r="H26" s="1" t="s">
        <v>131</v>
      </c>
      <c r="I26" s="1">
        <v>9.5399999999999991</v>
      </c>
      <c r="J26" s="6">
        <v>42333.756099999999</v>
      </c>
    </row>
    <row r="27" spans="2:15" ht="24">
      <c r="B27" s="5">
        <v>3</v>
      </c>
      <c r="C27" s="1" t="s">
        <v>132</v>
      </c>
      <c r="D27" s="1">
        <v>0.97</v>
      </c>
      <c r="E27" s="6">
        <v>5099.8612999999996</v>
      </c>
      <c r="G27" s="5">
        <v>3</v>
      </c>
      <c r="H27" s="1" t="s">
        <v>132</v>
      </c>
      <c r="I27" s="1">
        <v>1.02</v>
      </c>
      <c r="J27" s="6">
        <v>4534.4515000000001</v>
      </c>
    </row>
    <row r="28" spans="2:15" ht="24">
      <c r="B28" s="5">
        <v>4</v>
      </c>
      <c r="C28" s="1" t="s">
        <v>133</v>
      </c>
      <c r="D28" s="1">
        <v>2.68</v>
      </c>
      <c r="E28" s="6">
        <v>14144.7135</v>
      </c>
      <c r="G28" s="5">
        <v>4</v>
      </c>
      <c r="H28" s="1" t="s">
        <v>133</v>
      </c>
      <c r="I28" s="1">
        <v>2.81</v>
      </c>
      <c r="J28" s="6">
        <v>12470.3835</v>
      </c>
    </row>
    <row r="29" spans="2:15" ht="24">
      <c r="B29" s="7">
        <v>5</v>
      </c>
      <c r="C29" s="8" t="s">
        <v>134</v>
      </c>
      <c r="D29" s="8">
        <v>3.34</v>
      </c>
      <c r="E29" s="9">
        <v>17592.785</v>
      </c>
      <c r="G29" s="7">
        <v>5</v>
      </c>
      <c r="H29" s="8" t="s">
        <v>134</v>
      </c>
      <c r="I29" s="8">
        <v>3.6</v>
      </c>
      <c r="J29" s="9">
        <v>15977.513300000001</v>
      </c>
    </row>
    <row r="30" spans="2:15">
      <c r="B30" s="10">
        <v>0.75</v>
      </c>
      <c r="C30" s="10" t="s">
        <v>9</v>
      </c>
      <c r="D30" s="10" t="s">
        <v>10</v>
      </c>
      <c r="G30" s="10">
        <v>0.75</v>
      </c>
      <c r="H30" s="10" t="s">
        <v>9</v>
      </c>
      <c r="I30" s="10" t="s">
        <v>12</v>
      </c>
    </row>
    <row r="31" spans="2:1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79</v>
      </c>
      <c r="M31" t="s">
        <v>10</v>
      </c>
      <c r="N31" t="s">
        <v>12</v>
      </c>
      <c r="O31" t="s">
        <v>78</v>
      </c>
    </row>
    <row r="32" spans="2:15" ht="24">
      <c r="B32" s="5">
        <v>1</v>
      </c>
      <c r="C32" s="1" t="s">
        <v>130</v>
      </c>
      <c r="D32" s="1">
        <v>12.72</v>
      </c>
      <c r="E32" s="6">
        <v>39098.349399999999</v>
      </c>
      <c r="G32" s="5">
        <v>1</v>
      </c>
      <c r="H32" s="1" t="s">
        <v>130</v>
      </c>
      <c r="I32" s="1">
        <v>13.03</v>
      </c>
      <c r="J32" s="6">
        <v>37841.775000000001</v>
      </c>
      <c r="L32" s="1" t="s">
        <v>130</v>
      </c>
      <c r="M32">
        <f>(E39-E32)</f>
        <v>2659.7533000000039</v>
      </c>
      <c r="N32">
        <f>(J39-J32)</f>
        <v>2680.1622999999963</v>
      </c>
      <c r="O32">
        <f>(N32-M32)/J39</f>
        <v>5.0365311630824663E-4</v>
      </c>
    </row>
    <row r="33" spans="2:15" ht="24">
      <c r="B33" s="5">
        <v>2</v>
      </c>
      <c r="C33" s="1" t="s">
        <v>131</v>
      </c>
      <c r="D33" s="1">
        <v>13.42</v>
      </c>
      <c r="E33" s="6">
        <v>41251.523000000001</v>
      </c>
      <c r="G33" s="5">
        <v>2</v>
      </c>
      <c r="H33" s="1" t="s">
        <v>131</v>
      </c>
      <c r="I33" s="1">
        <v>13.91</v>
      </c>
      <c r="J33" s="6">
        <v>40407.275900000001</v>
      </c>
      <c r="L33" s="1" t="s">
        <v>131</v>
      </c>
      <c r="M33">
        <f t="shared" ref="M33:M36" si="13">(E40-E33)</f>
        <v>2422.2770999999993</v>
      </c>
      <c r="N33">
        <f t="shared" ref="N33:N36" si="14">(J40-J33)</f>
        <v>2503.862000000001</v>
      </c>
      <c r="O33">
        <f t="shared" ref="O33:O36" si="15">(N33-M33)/J40</f>
        <v>1.9012523086692989E-3</v>
      </c>
    </row>
    <row r="34" spans="2:15" ht="24">
      <c r="B34" s="5">
        <v>3</v>
      </c>
      <c r="C34" s="1" t="s">
        <v>132</v>
      </c>
      <c r="D34" s="1">
        <v>1.02</v>
      </c>
      <c r="E34" s="6">
        <v>3135.4452999999999</v>
      </c>
      <c r="G34" s="5">
        <v>3</v>
      </c>
      <c r="H34" s="1" t="s">
        <v>132</v>
      </c>
      <c r="I34" s="1">
        <v>0.91</v>
      </c>
      <c r="J34" s="6">
        <v>2641.9697999999999</v>
      </c>
      <c r="L34" s="1" t="s">
        <v>132</v>
      </c>
      <c r="M34">
        <f t="shared" si="13"/>
        <v>2018.5410999999999</v>
      </c>
      <c r="N34">
        <f>(J41-J34)</f>
        <v>1953.3314</v>
      </c>
      <c r="O34">
        <f>(N34-M34)/J41</f>
        <v>-1.4190517043801152E-2</v>
      </c>
    </row>
    <row r="35" spans="2:15" ht="24">
      <c r="B35" s="5">
        <v>4</v>
      </c>
      <c r="C35" s="1" t="s">
        <v>133</v>
      </c>
      <c r="D35" s="1">
        <v>2.66</v>
      </c>
      <c r="E35" s="6">
        <v>8167.8185000000003</v>
      </c>
      <c r="G35" s="5">
        <v>4</v>
      </c>
      <c r="H35" s="1" t="s">
        <v>133</v>
      </c>
      <c r="I35" s="1">
        <v>2.25</v>
      </c>
      <c r="J35" s="6">
        <v>6547.8498</v>
      </c>
      <c r="L35" s="1" t="s">
        <v>133</v>
      </c>
      <c r="M35">
        <f t="shared" si="13"/>
        <v>6147.9019999999991</v>
      </c>
      <c r="N35">
        <f>(J42-J35)</f>
        <v>6078.7646000000004</v>
      </c>
      <c r="O35">
        <f t="shared" si="15"/>
        <v>-5.475529529118962E-3</v>
      </c>
    </row>
    <row r="36" spans="2:15" ht="24">
      <c r="B36" s="7">
        <v>5</v>
      </c>
      <c r="C36" s="8" t="s">
        <v>134</v>
      </c>
      <c r="D36" s="8">
        <v>3.19</v>
      </c>
      <c r="E36" s="9">
        <v>9814.277</v>
      </c>
      <c r="G36" s="7">
        <v>5</v>
      </c>
      <c r="H36" s="8" t="s">
        <v>134</v>
      </c>
      <c r="I36" s="8">
        <v>2.9</v>
      </c>
      <c r="J36" s="9">
        <v>8412.6455000000005</v>
      </c>
      <c r="L36" s="8" t="s">
        <v>134</v>
      </c>
      <c r="M36">
        <f t="shared" si="13"/>
        <v>8003.7768999999989</v>
      </c>
      <c r="N36">
        <f t="shared" si="14"/>
        <v>7783.5523999999987</v>
      </c>
      <c r="O36">
        <f t="shared" si="15"/>
        <v>-1.3597296190113871E-2</v>
      </c>
    </row>
    <row r="37" spans="2:15">
      <c r="B37" s="10">
        <v>0.75</v>
      </c>
      <c r="C37" s="10" t="s">
        <v>11</v>
      </c>
      <c r="D37" s="10" t="s">
        <v>10</v>
      </c>
      <c r="G37" s="10">
        <v>0.75</v>
      </c>
      <c r="H37" s="10" t="s">
        <v>11</v>
      </c>
      <c r="I37" s="10" t="s">
        <v>12</v>
      </c>
    </row>
    <row r="38" spans="2:15">
      <c r="B38" s="2"/>
      <c r="C38" s="3" t="s">
        <v>0</v>
      </c>
      <c r="D38" s="3" t="s">
        <v>1</v>
      </c>
      <c r="E38" s="4" t="s">
        <v>2</v>
      </c>
      <c r="G38" s="2"/>
      <c r="H38" s="3" t="s">
        <v>0</v>
      </c>
      <c r="I38" s="3" t="s">
        <v>1</v>
      </c>
      <c r="J38" s="4" t="s">
        <v>2</v>
      </c>
    </row>
    <row r="39" spans="2:15" ht="24">
      <c r="B39" s="5">
        <v>1</v>
      </c>
      <c r="C39" s="1" t="s">
        <v>130</v>
      </c>
      <c r="D39" s="1">
        <v>7.83</v>
      </c>
      <c r="E39" s="6">
        <v>41758.102700000003</v>
      </c>
      <c r="G39" s="5">
        <v>1</v>
      </c>
      <c r="H39" s="1" t="s">
        <v>130</v>
      </c>
      <c r="I39" s="1">
        <v>9.02</v>
      </c>
      <c r="J39" s="6">
        <v>40521.937299999998</v>
      </c>
    </row>
    <row r="40" spans="2:15" ht="24">
      <c r="B40" s="5">
        <v>2</v>
      </c>
      <c r="C40" s="1" t="s">
        <v>131</v>
      </c>
      <c r="D40" s="1">
        <v>8.19</v>
      </c>
      <c r="E40" s="6">
        <v>43673.8001</v>
      </c>
      <c r="G40" s="5">
        <v>2</v>
      </c>
      <c r="H40" s="1" t="s">
        <v>131</v>
      </c>
      <c r="I40" s="1">
        <v>9.5500000000000007</v>
      </c>
      <c r="J40" s="6">
        <v>42911.137900000002</v>
      </c>
    </row>
    <row r="41" spans="2:15" ht="24">
      <c r="B41" s="5">
        <v>3</v>
      </c>
      <c r="C41" s="1" t="s">
        <v>132</v>
      </c>
      <c r="D41" s="1">
        <v>0.97</v>
      </c>
      <c r="E41" s="6">
        <v>5153.9863999999998</v>
      </c>
      <c r="G41" s="5">
        <v>3</v>
      </c>
      <c r="H41" s="1" t="s">
        <v>132</v>
      </c>
      <c r="I41" s="1">
        <v>1.02</v>
      </c>
      <c r="J41" s="6">
        <v>4595.3011999999999</v>
      </c>
    </row>
    <row r="42" spans="2:15" ht="24">
      <c r="B42" s="5">
        <v>4</v>
      </c>
      <c r="C42" s="1" t="s">
        <v>133</v>
      </c>
      <c r="D42" s="1">
        <v>2.68</v>
      </c>
      <c r="E42" s="6">
        <v>14315.720499999999</v>
      </c>
      <c r="G42" s="5">
        <v>4</v>
      </c>
      <c r="H42" s="1" t="s">
        <v>133</v>
      </c>
      <c r="I42" s="1">
        <v>2.81</v>
      </c>
      <c r="J42" s="6">
        <v>12626.6144</v>
      </c>
    </row>
    <row r="43" spans="2:15" ht="24">
      <c r="B43" s="7">
        <v>5</v>
      </c>
      <c r="C43" s="8" t="s">
        <v>134</v>
      </c>
      <c r="D43" s="8">
        <v>3.34</v>
      </c>
      <c r="E43" s="9">
        <v>17818.053899999999</v>
      </c>
      <c r="G43" s="7">
        <v>5</v>
      </c>
      <c r="H43" s="8" t="s">
        <v>134</v>
      </c>
      <c r="I43" s="8">
        <v>3.6</v>
      </c>
      <c r="J43" s="9">
        <v>16196.197899999999</v>
      </c>
    </row>
    <row r="44" spans="2:15">
      <c r="B44" s="10">
        <v>1</v>
      </c>
      <c r="C44" s="10" t="s">
        <v>9</v>
      </c>
      <c r="D44" s="10" t="s">
        <v>10</v>
      </c>
      <c r="G44" s="10">
        <v>1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79</v>
      </c>
      <c r="M45" t="s">
        <v>10</v>
      </c>
      <c r="N45" t="s">
        <v>12</v>
      </c>
      <c r="O45" t="s">
        <v>78</v>
      </c>
    </row>
    <row r="46" spans="2:15" ht="24">
      <c r="B46" s="5">
        <v>1</v>
      </c>
      <c r="C46" s="1" t="s">
        <v>130</v>
      </c>
      <c r="D46" s="1">
        <v>13.26</v>
      </c>
      <c r="E46" s="6">
        <v>38461.860399999998</v>
      </c>
      <c r="G46" s="5">
        <v>1</v>
      </c>
      <c r="H46" s="1" t="s">
        <v>130</v>
      </c>
      <c r="I46" s="1">
        <v>13.99</v>
      </c>
      <c r="J46" s="6">
        <v>37186.2811</v>
      </c>
      <c r="L46" s="1" t="s">
        <v>130</v>
      </c>
      <c r="M46">
        <f>(E53-E46)</f>
        <v>3579.4425000000047</v>
      </c>
      <c r="N46">
        <f>(J53-J46)</f>
        <v>3561.3925000000017</v>
      </c>
      <c r="O46">
        <f>(N46-M46)/J53</f>
        <v>-4.4297007424745128E-4</v>
      </c>
    </row>
    <row r="47" spans="2:15" ht="24">
      <c r="B47" s="5">
        <v>2</v>
      </c>
      <c r="C47" s="1" t="s">
        <v>131</v>
      </c>
      <c r="D47" s="1">
        <v>14.03</v>
      </c>
      <c r="E47" s="6">
        <v>40692.021699999998</v>
      </c>
      <c r="G47" s="5">
        <v>2</v>
      </c>
      <c r="H47" s="1" t="s">
        <v>131</v>
      </c>
      <c r="I47" s="1">
        <v>15</v>
      </c>
      <c r="J47" s="6">
        <v>39843.971700000002</v>
      </c>
      <c r="L47" s="1" t="s">
        <v>131</v>
      </c>
      <c r="M47">
        <f t="shared" ref="M47:M50" si="16">(E54-E47)</f>
        <v>3348.9679000000033</v>
      </c>
      <c r="N47">
        <f t="shared" ref="N47:N50" si="17">(J54-J47)</f>
        <v>3371.821299999996</v>
      </c>
      <c r="O47">
        <f t="shared" ref="O47:O50" si="18">(N47-M47)/J54</f>
        <v>5.2882056335267738E-4</v>
      </c>
    </row>
    <row r="48" spans="2:15" ht="24">
      <c r="B48" s="5">
        <v>3</v>
      </c>
      <c r="C48" s="1" t="s">
        <v>132</v>
      </c>
      <c r="D48" s="1">
        <v>1</v>
      </c>
      <c r="E48" s="6">
        <v>2910.3667</v>
      </c>
      <c r="G48" s="5">
        <v>3</v>
      </c>
      <c r="H48" s="1" t="s">
        <v>132</v>
      </c>
      <c r="I48" s="1">
        <v>0.91</v>
      </c>
      <c r="J48" s="6">
        <v>2418.1660000000002</v>
      </c>
      <c r="L48" s="1" t="s">
        <v>132</v>
      </c>
      <c r="M48">
        <f t="shared" si="16"/>
        <v>2271.7957000000001</v>
      </c>
      <c r="N48">
        <f t="shared" si="17"/>
        <v>2199.3683000000001</v>
      </c>
      <c r="O48">
        <f t="shared" si="18"/>
        <v>-1.5685297670663761E-2</v>
      </c>
    </row>
    <row r="49" spans="2:15" ht="24">
      <c r="B49" s="5">
        <v>4</v>
      </c>
      <c r="C49" s="1" t="s">
        <v>133</v>
      </c>
      <c r="D49" s="1">
        <v>2.57</v>
      </c>
      <c r="E49" s="6">
        <v>7463.5717999999997</v>
      </c>
      <c r="G49" s="5">
        <v>4</v>
      </c>
      <c r="H49" s="1" t="s">
        <v>133</v>
      </c>
      <c r="I49" s="1">
        <v>2.2000000000000002</v>
      </c>
      <c r="J49" s="6">
        <v>5856.5266000000001</v>
      </c>
      <c r="L49" s="1" t="s">
        <v>133</v>
      </c>
      <c r="M49">
        <f t="shared" si="16"/>
        <v>6962.5562000000009</v>
      </c>
      <c r="N49">
        <f t="shared" si="17"/>
        <v>6839.9463000000005</v>
      </c>
      <c r="O49">
        <f t="shared" si="18"/>
        <v>-9.6570048206065465E-3</v>
      </c>
    </row>
    <row r="50" spans="2:15" ht="24">
      <c r="B50" s="7">
        <v>5</v>
      </c>
      <c r="C50" s="8" t="s">
        <v>134</v>
      </c>
      <c r="D50" s="8">
        <v>3.13</v>
      </c>
      <c r="E50" s="9">
        <v>9086.2674999999999</v>
      </c>
      <c r="G50" s="7">
        <v>5</v>
      </c>
      <c r="H50" s="8" t="s">
        <v>134</v>
      </c>
      <c r="I50" s="8">
        <v>2.9</v>
      </c>
      <c r="J50" s="9">
        <v>7694.7116999999998</v>
      </c>
      <c r="L50" s="8" t="s">
        <v>134</v>
      </c>
      <c r="M50">
        <f t="shared" si="16"/>
        <v>8886.9122000000007</v>
      </c>
      <c r="N50">
        <f t="shared" si="17"/>
        <v>8605.6605</v>
      </c>
      <c r="O50">
        <f t="shared" si="18"/>
        <v>-1.7254311530383381E-2</v>
      </c>
    </row>
    <row r="51" spans="2:15">
      <c r="B51" s="10">
        <v>1</v>
      </c>
      <c r="C51" s="10" t="s">
        <v>11</v>
      </c>
      <c r="D51" s="10" t="s">
        <v>10</v>
      </c>
      <c r="G51" s="10">
        <v>1</v>
      </c>
      <c r="H51" s="10" t="s">
        <v>11</v>
      </c>
      <c r="I51" s="10" t="s">
        <v>12</v>
      </c>
    </row>
    <row r="52" spans="2:15">
      <c r="B52" s="2"/>
      <c r="C52" s="3" t="s">
        <v>0</v>
      </c>
      <c r="D52" s="3" t="s">
        <v>1</v>
      </c>
      <c r="E52" s="4" t="s">
        <v>2</v>
      </c>
      <c r="G52" s="2"/>
      <c r="H52" s="3" t="s">
        <v>0</v>
      </c>
      <c r="I52" s="3" t="s">
        <v>1</v>
      </c>
      <c r="J52" s="4" t="s">
        <v>2</v>
      </c>
    </row>
    <row r="53" spans="2:15" ht="24">
      <c r="B53" s="5">
        <v>1</v>
      </c>
      <c r="C53" s="1" t="s">
        <v>130</v>
      </c>
      <c r="D53" s="1">
        <v>7.82</v>
      </c>
      <c r="E53" s="6">
        <v>42041.302900000002</v>
      </c>
      <c r="G53" s="5">
        <v>1</v>
      </c>
      <c r="H53" s="1" t="s">
        <v>130</v>
      </c>
      <c r="I53" s="1">
        <v>9.01</v>
      </c>
      <c r="J53" s="6">
        <v>40747.673600000002</v>
      </c>
    </row>
    <row r="54" spans="2:15" ht="24">
      <c r="B54" s="5">
        <v>2</v>
      </c>
      <c r="C54" s="1" t="s">
        <v>131</v>
      </c>
      <c r="D54" s="1">
        <v>8.19</v>
      </c>
      <c r="E54" s="6">
        <v>44040.989600000001</v>
      </c>
      <c r="G54" s="5">
        <v>2</v>
      </c>
      <c r="H54" s="1" t="s">
        <v>131</v>
      </c>
      <c r="I54" s="1">
        <v>9.56</v>
      </c>
      <c r="J54" s="6">
        <v>43215.792999999998</v>
      </c>
    </row>
    <row r="55" spans="2:15" ht="24">
      <c r="B55" s="5">
        <v>3</v>
      </c>
      <c r="C55" s="1" t="s">
        <v>132</v>
      </c>
      <c r="D55" s="1">
        <v>0.96</v>
      </c>
      <c r="E55" s="6">
        <v>5182.1624000000002</v>
      </c>
      <c r="G55" s="5">
        <v>3</v>
      </c>
      <c r="H55" s="1" t="s">
        <v>132</v>
      </c>
      <c r="I55" s="1">
        <v>1.02</v>
      </c>
      <c r="J55" s="6">
        <v>4617.5343000000003</v>
      </c>
    </row>
    <row r="56" spans="2:15" ht="24">
      <c r="B56" s="5">
        <v>4</v>
      </c>
      <c r="C56" s="1" t="s">
        <v>133</v>
      </c>
      <c r="D56" s="1">
        <v>2.68</v>
      </c>
      <c r="E56" s="6">
        <v>14426.128000000001</v>
      </c>
      <c r="G56" s="5">
        <v>4</v>
      </c>
      <c r="H56" s="1" t="s">
        <v>133</v>
      </c>
      <c r="I56" s="1">
        <v>2.81</v>
      </c>
      <c r="J56" s="6">
        <v>12696.472900000001</v>
      </c>
    </row>
    <row r="57" spans="2:15" ht="24">
      <c r="B57" s="7">
        <v>5</v>
      </c>
      <c r="C57" s="8" t="s">
        <v>134</v>
      </c>
      <c r="D57" s="8">
        <v>3.34</v>
      </c>
      <c r="E57" s="9">
        <v>17973.179700000001</v>
      </c>
      <c r="G57" s="7">
        <v>5</v>
      </c>
      <c r="H57" s="8" t="s">
        <v>134</v>
      </c>
      <c r="I57" s="8">
        <v>3.6</v>
      </c>
      <c r="J57" s="9">
        <v>16300.3722</v>
      </c>
    </row>
    <row r="58" spans="2:15">
      <c r="B58" s="10">
        <v>1.25</v>
      </c>
      <c r="C58" s="10" t="s">
        <v>9</v>
      </c>
      <c r="D58" s="10" t="s">
        <v>10</v>
      </c>
      <c r="G58" s="10">
        <v>1.25</v>
      </c>
      <c r="H58" s="10" t="s">
        <v>9</v>
      </c>
      <c r="I58" s="10" t="s">
        <v>12</v>
      </c>
    </row>
    <row r="59" spans="2:15">
      <c r="B59" s="2"/>
      <c r="C59" s="3" t="s">
        <v>0</v>
      </c>
      <c r="D59" s="3" t="s">
        <v>1</v>
      </c>
      <c r="E59" s="4" t="s">
        <v>2</v>
      </c>
      <c r="G59" s="2"/>
      <c r="H59" s="3" t="s">
        <v>0</v>
      </c>
      <c r="I59" s="3" t="s">
        <v>1</v>
      </c>
      <c r="J59" s="4" t="s">
        <v>2</v>
      </c>
      <c r="L59" s="14" t="s">
        <v>79</v>
      </c>
      <c r="M59" t="s">
        <v>10</v>
      </c>
      <c r="N59" t="s">
        <v>12</v>
      </c>
      <c r="O59" t="s">
        <v>78</v>
      </c>
    </row>
    <row r="60" spans="2:15" ht="24">
      <c r="B60" s="5">
        <v>1</v>
      </c>
      <c r="C60" s="1" t="s">
        <v>130</v>
      </c>
      <c r="D60" s="1">
        <v>12.17</v>
      </c>
      <c r="E60" s="6">
        <v>37860.318899999998</v>
      </c>
      <c r="G60" s="5">
        <v>1</v>
      </c>
      <c r="H60" s="1" t="s">
        <v>130</v>
      </c>
      <c r="I60" s="1">
        <v>14.91</v>
      </c>
      <c r="J60" s="6">
        <v>36527.976199999997</v>
      </c>
      <c r="L60" s="1" t="s">
        <v>130</v>
      </c>
      <c r="M60">
        <f>(E67-E60)</f>
        <v>4322.9411000000036</v>
      </c>
      <c r="N60">
        <f>(J67-J60)</f>
        <v>4450.6379000000015</v>
      </c>
      <c r="O60">
        <f>(N60-M60)/J67</f>
        <v>3.1161815206434203E-3</v>
      </c>
    </row>
    <row r="61" spans="2:15" ht="24">
      <c r="B61" s="5">
        <v>2</v>
      </c>
      <c r="C61" s="1" t="s">
        <v>131</v>
      </c>
      <c r="D61" s="1">
        <v>12.9</v>
      </c>
      <c r="E61" s="6">
        <v>40156.654199999997</v>
      </c>
      <c r="G61" s="5">
        <v>2</v>
      </c>
      <c r="H61" s="1" t="s">
        <v>131</v>
      </c>
      <c r="I61" s="1">
        <v>16.010000000000002</v>
      </c>
      <c r="J61" s="6">
        <v>39234.167699999998</v>
      </c>
      <c r="L61" s="1" t="s">
        <v>131</v>
      </c>
      <c r="M61">
        <f t="shared" ref="M61:M64" si="19">(E68-E61)</f>
        <v>4028.6471999999994</v>
      </c>
      <c r="N61">
        <f t="shared" ref="N61:N64" si="20">(J68-J61)</f>
        <v>4232.0581999999995</v>
      </c>
      <c r="O61">
        <f t="shared" ref="O61:O64" si="21">(N61-M61)/J68</f>
        <v>4.6797483744729735E-3</v>
      </c>
    </row>
    <row r="62" spans="2:15" ht="24">
      <c r="B62" s="5">
        <v>3</v>
      </c>
      <c r="C62" s="1" t="s">
        <v>132</v>
      </c>
      <c r="D62" s="1">
        <v>0.89</v>
      </c>
      <c r="E62" s="6">
        <v>2767.9146999999998</v>
      </c>
      <c r="G62" s="5">
        <v>3</v>
      </c>
      <c r="H62" s="1" t="s">
        <v>132</v>
      </c>
      <c r="I62" s="1">
        <v>0.93</v>
      </c>
      <c r="J62" s="6">
        <v>2280.4227999999998</v>
      </c>
      <c r="L62" s="1" t="s">
        <v>132</v>
      </c>
      <c r="M62">
        <f t="shared" si="19"/>
        <v>2427.9162000000001</v>
      </c>
      <c r="N62">
        <f t="shared" si="20"/>
        <v>2324.3553999999999</v>
      </c>
      <c r="O62">
        <f t="shared" si="21"/>
        <v>-2.2489856297530291E-2</v>
      </c>
    </row>
    <row r="63" spans="2:15" ht="24">
      <c r="B63" s="5">
        <v>4</v>
      </c>
      <c r="C63" s="1" t="s">
        <v>133</v>
      </c>
      <c r="D63" s="1">
        <v>2.2599999999999998</v>
      </c>
      <c r="E63" s="6">
        <v>7036.2251999999999</v>
      </c>
      <c r="G63" s="5">
        <v>4</v>
      </c>
      <c r="H63" s="1" t="s">
        <v>133</v>
      </c>
      <c r="I63" s="1">
        <v>2.2000000000000002</v>
      </c>
      <c r="J63" s="6">
        <v>5403.0999000000002</v>
      </c>
      <c r="L63" s="1" t="s">
        <v>133</v>
      </c>
      <c r="M63">
        <f t="shared" si="19"/>
        <v>7431.7454000000007</v>
      </c>
      <c r="N63">
        <f t="shared" si="20"/>
        <v>7364.7735000000002</v>
      </c>
      <c r="O63">
        <f t="shared" si="21"/>
        <v>-5.2453449295636386E-3</v>
      </c>
    </row>
    <row r="64" spans="2:15" ht="24">
      <c r="B64" s="7">
        <v>5</v>
      </c>
      <c r="C64" s="8" t="s">
        <v>134</v>
      </c>
      <c r="D64" s="8">
        <v>2.78</v>
      </c>
      <c r="E64" s="9">
        <v>8644.8618000000006</v>
      </c>
      <c r="G64" s="7">
        <v>5</v>
      </c>
      <c r="H64" s="8" t="s">
        <v>134</v>
      </c>
      <c r="I64" s="8">
        <v>2.95</v>
      </c>
      <c r="J64" s="9">
        <v>7221.7646999999997</v>
      </c>
      <c r="L64" s="8" t="s">
        <v>134</v>
      </c>
      <c r="M64">
        <f t="shared" si="19"/>
        <v>9373.5558000000001</v>
      </c>
      <c r="N64">
        <f t="shared" si="20"/>
        <v>9179.3636000000006</v>
      </c>
      <c r="O64">
        <f t="shared" si="21"/>
        <v>-1.1840173215400034E-2</v>
      </c>
    </row>
    <row r="65" spans="2:15">
      <c r="B65" s="10">
        <v>1.25</v>
      </c>
      <c r="C65" s="10" t="s">
        <v>11</v>
      </c>
      <c r="D65" s="10" t="s">
        <v>10</v>
      </c>
      <c r="G65" s="10">
        <v>1.25</v>
      </c>
      <c r="H65" s="10" t="s">
        <v>11</v>
      </c>
      <c r="I65" s="10" t="s">
        <v>12</v>
      </c>
    </row>
    <row r="66" spans="2:15">
      <c r="B66" s="2"/>
      <c r="C66" s="3" t="s">
        <v>0</v>
      </c>
      <c r="D66" s="3" t="s">
        <v>1</v>
      </c>
      <c r="E66" s="4" t="s">
        <v>2</v>
      </c>
      <c r="G66" s="2"/>
      <c r="H66" s="3" t="s">
        <v>0</v>
      </c>
      <c r="I66" s="3" t="s">
        <v>1</v>
      </c>
      <c r="J66" s="4" t="s">
        <v>2</v>
      </c>
    </row>
    <row r="67" spans="2:15" ht="24">
      <c r="B67" s="5">
        <v>1</v>
      </c>
      <c r="C67" s="1" t="s">
        <v>130</v>
      </c>
      <c r="D67" s="1">
        <v>7.82</v>
      </c>
      <c r="E67" s="6">
        <v>42183.26</v>
      </c>
      <c r="G67" s="5">
        <v>1</v>
      </c>
      <c r="H67" s="1" t="s">
        <v>130</v>
      </c>
      <c r="I67" s="1">
        <v>9.01</v>
      </c>
      <c r="J67" s="6">
        <v>40978.614099999999</v>
      </c>
    </row>
    <row r="68" spans="2:15" ht="24">
      <c r="B68" s="5">
        <v>2</v>
      </c>
      <c r="C68" s="1" t="s">
        <v>131</v>
      </c>
      <c r="D68" s="1">
        <v>8.19</v>
      </c>
      <c r="E68" s="6">
        <v>44185.301399999997</v>
      </c>
      <c r="G68" s="5">
        <v>2</v>
      </c>
      <c r="H68" s="1" t="s">
        <v>131</v>
      </c>
      <c r="I68" s="1">
        <v>9.56</v>
      </c>
      <c r="J68" s="6">
        <v>43466.225899999998</v>
      </c>
    </row>
    <row r="69" spans="2:15" ht="24">
      <c r="B69" s="5">
        <v>3</v>
      </c>
      <c r="C69" s="1" t="s">
        <v>132</v>
      </c>
      <c r="D69" s="1">
        <v>0.96</v>
      </c>
      <c r="E69" s="6">
        <v>5195.8308999999999</v>
      </c>
      <c r="G69" s="5">
        <v>3</v>
      </c>
      <c r="H69" s="1" t="s">
        <v>132</v>
      </c>
      <c r="I69" s="1">
        <v>1.01</v>
      </c>
      <c r="J69" s="6">
        <v>4604.7781999999997</v>
      </c>
    </row>
    <row r="70" spans="2:15" ht="24">
      <c r="B70" s="5">
        <v>4</v>
      </c>
      <c r="C70" s="1" t="s">
        <v>133</v>
      </c>
      <c r="D70" s="1">
        <v>2.68</v>
      </c>
      <c r="E70" s="6">
        <v>14467.970600000001</v>
      </c>
      <c r="G70" s="5">
        <v>4</v>
      </c>
      <c r="H70" s="1" t="s">
        <v>133</v>
      </c>
      <c r="I70" s="1">
        <v>2.81</v>
      </c>
      <c r="J70" s="6">
        <v>12767.8734</v>
      </c>
    </row>
    <row r="71" spans="2:15" ht="24">
      <c r="B71" s="7">
        <v>5</v>
      </c>
      <c r="C71" s="8" t="s">
        <v>134</v>
      </c>
      <c r="D71" s="8">
        <v>3.34</v>
      </c>
      <c r="E71" s="9">
        <v>18018.417600000001</v>
      </c>
      <c r="G71" s="7">
        <v>5</v>
      </c>
      <c r="H71" s="8" t="s">
        <v>134</v>
      </c>
      <c r="I71" s="8">
        <v>3.61</v>
      </c>
      <c r="J71" s="9">
        <v>16401.1283</v>
      </c>
    </row>
    <row r="72" spans="2:15">
      <c r="B72" s="10">
        <v>1.5</v>
      </c>
      <c r="C72" s="10" t="s">
        <v>9</v>
      </c>
      <c r="D72" s="10" t="s">
        <v>10</v>
      </c>
      <c r="G72" s="10">
        <v>1.5</v>
      </c>
      <c r="H72" s="10" t="s">
        <v>9</v>
      </c>
      <c r="I72" s="10" t="s">
        <v>12</v>
      </c>
    </row>
    <row r="73" spans="2:15">
      <c r="B73" s="2"/>
      <c r="C73" s="3" t="s">
        <v>0</v>
      </c>
      <c r="D73" s="3" t="s">
        <v>1</v>
      </c>
      <c r="E73" s="4" t="s">
        <v>2</v>
      </c>
      <c r="G73" s="2"/>
      <c r="H73" s="3" t="s">
        <v>0</v>
      </c>
      <c r="I73" s="3" t="s">
        <v>1</v>
      </c>
      <c r="J73" s="4" t="s">
        <v>2</v>
      </c>
      <c r="L73" s="14" t="s">
        <v>79</v>
      </c>
      <c r="M73" t="s">
        <v>10</v>
      </c>
      <c r="N73" t="s">
        <v>12</v>
      </c>
      <c r="O73" t="s">
        <v>78</v>
      </c>
    </row>
    <row r="74" spans="2:15" ht="24">
      <c r="B74" s="5">
        <v>1</v>
      </c>
      <c r="C74" s="1" t="s">
        <v>130</v>
      </c>
      <c r="D74" s="1">
        <v>12.21</v>
      </c>
      <c r="E74" s="6">
        <v>37280.351499999997</v>
      </c>
      <c r="G74" s="5">
        <v>1</v>
      </c>
      <c r="H74" s="1" t="s">
        <v>130</v>
      </c>
      <c r="I74" s="1">
        <v>14.95</v>
      </c>
      <c r="J74" s="6">
        <v>35949.506600000001</v>
      </c>
      <c r="L74" s="1" t="s">
        <v>130</v>
      </c>
      <c r="M74">
        <f>(E81-E74)</f>
        <v>5085.8116000000009</v>
      </c>
      <c r="N74">
        <f>(J81-J74)</f>
        <v>5173.9060000000027</v>
      </c>
      <c r="O74">
        <f>(N74-M74)/J81</f>
        <v>2.1421957573628451E-3</v>
      </c>
    </row>
    <row r="75" spans="2:15" ht="24">
      <c r="B75" s="5">
        <v>2</v>
      </c>
      <c r="C75" s="1" t="s">
        <v>131</v>
      </c>
      <c r="D75" s="1">
        <v>12.98</v>
      </c>
      <c r="E75" s="6">
        <v>39629.583700000003</v>
      </c>
      <c r="G75" s="5">
        <v>2</v>
      </c>
      <c r="H75" s="1" t="s">
        <v>131</v>
      </c>
      <c r="I75" s="1">
        <v>16.11</v>
      </c>
      <c r="J75" s="6">
        <v>38737.671799999996</v>
      </c>
      <c r="L75" s="1" t="s">
        <v>131</v>
      </c>
      <c r="M75">
        <f t="shared" ref="M75:M78" si="22">(E82-E75)</f>
        <v>4686.2088999999978</v>
      </c>
      <c r="N75">
        <f t="shared" ref="N75:N78" si="23">(J82-J75)</f>
        <v>4897.7516000000032</v>
      </c>
      <c r="O75">
        <f t="shared" ref="O75:O78" si="24">(N75-M75)/J82</f>
        <v>4.8479580010218357E-3</v>
      </c>
    </row>
    <row r="76" spans="2:15" ht="24">
      <c r="B76" s="5">
        <v>3</v>
      </c>
      <c r="C76" s="1" t="s">
        <v>132</v>
      </c>
      <c r="D76" s="1">
        <v>0.88</v>
      </c>
      <c r="E76" s="6">
        <v>2672.4268999999999</v>
      </c>
      <c r="G76" s="5">
        <v>3</v>
      </c>
      <c r="H76" s="1" t="s">
        <v>132</v>
      </c>
      <c r="I76" s="1">
        <v>0.91</v>
      </c>
      <c r="J76" s="6">
        <v>2180.2465999999999</v>
      </c>
      <c r="L76" s="1" t="s">
        <v>132</v>
      </c>
      <c r="M76">
        <f t="shared" si="22"/>
        <v>2545.0027000000005</v>
      </c>
      <c r="N76">
        <f t="shared" si="23"/>
        <v>2460.2446999999997</v>
      </c>
      <c r="O76">
        <f t="shared" si="24"/>
        <v>-1.8264876393583741E-2</v>
      </c>
    </row>
    <row r="77" spans="2:15" ht="24">
      <c r="B77" s="5">
        <v>4</v>
      </c>
      <c r="C77" s="1" t="s">
        <v>133</v>
      </c>
      <c r="D77" s="1">
        <v>2.21</v>
      </c>
      <c r="E77" s="6">
        <v>6753.5436</v>
      </c>
      <c r="G77" s="5">
        <v>4</v>
      </c>
      <c r="H77" s="1" t="s">
        <v>133</v>
      </c>
      <c r="I77" s="1">
        <v>2.14</v>
      </c>
      <c r="J77" s="6">
        <v>5133.2758999999996</v>
      </c>
      <c r="L77" s="1" t="s">
        <v>133</v>
      </c>
      <c r="M77">
        <f t="shared" si="22"/>
        <v>7753.6207000000004</v>
      </c>
      <c r="N77">
        <f t="shared" si="23"/>
        <v>7670.8903</v>
      </c>
      <c r="O77">
        <f t="shared" si="24"/>
        <v>-6.4612094772715754E-3</v>
      </c>
    </row>
    <row r="78" spans="2:15" ht="24">
      <c r="B78" s="7">
        <v>5</v>
      </c>
      <c r="C78" s="8" t="s">
        <v>134</v>
      </c>
      <c r="D78" s="8">
        <v>2.73</v>
      </c>
      <c r="E78" s="9">
        <v>8337.1438999999991</v>
      </c>
      <c r="G78" s="7">
        <v>5</v>
      </c>
      <c r="H78" s="8" t="s">
        <v>134</v>
      </c>
      <c r="I78" s="8">
        <v>2.89</v>
      </c>
      <c r="J78" s="9">
        <v>6943.2178000000004</v>
      </c>
      <c r="L78" s="8" t="s">
        <v>134</v>
      </c>
      <c r="M78">
        <f t="shared" si="22"/>
        <v>9727.6612000000023</v>
      </c>
      <c r="N78">
        <f t="shared" si="23"/>
        <v>9519.9868000000006</v>
      </c>
      <c r="O78">
        <f t="shared" si="24"/>
        <v>-1.2614457819469831E-2</v>
      </c>
    </row>
    <row r="79" spans="2:15">
      <c r="B79" s="10">
        <v>1.5</v>
      </c>
      <c r="C79" s="10" t="s">
        <v>11</v>
      </c>
      <c r="D79" s="10" t="s">
        <v>10</v>
      </c>
      <c r="G79" s="10">
        <v>1.5</v>
      </c>
      <c r="H79" s="10" t="s">
        <v>11</v>
      </c>
      <c r="I79" s="10" t="s">
        <v>12</v>
      </c>
    </row>
    <row r="80" spans="2:15">
      <c r="B80" s="2"/>
      <c r="C80" s="3" t="s">
        <v>0</v>
      </c>
      <c r="D80" s="3" t="s">
        <v>1</v>
      </c>
      <c r="E80" s="4" t="s">
        <v>2</v>
      </c>
      <c r="G80" s="2"/>
      <c r="H80" s="3" t="s">
        <v>0</v>
      </c>
      <c r="I80" s="3" t="s">
        <v>1</v>
      </c>
      <c r="J80" s="4" t="s">
        <v>2</v>
      </c>
    </row>
    <row r="81" spans="2:15" ht="24">
      <c r="B81" s="5">
        <v>1</v>
      </c>
      <c r="C81" s="1" t="s">
        <v>130</v>
      </c>
      <c r="D81" s="1">
        <v>7.83</v>
      </c>
      <c r="E81" s="6">
        <v>42366.163099999998</v>
      </c>
      <c r="G81" s="5">
        <v>1</v>
      </c>
      <c r="H81" s="1" t="s">
        <v>130</v>
      </c>
      <c r="I81" s="1">
        <v>9.01</v>
      </c>
      <c r="J81" s="6">
        <v>41123.412600000003</v>
      </c>
    </row>
    <row r="82" spans="2:15" ht="24">
      <c r="B82" s="5">
        <v>2</v>
      </c>
      <c r="C82" s="1" t="s">
        <v>131</v>
      </c>
      <c r="D82" s="1">
        <v>8.19</v>
      </c>
      <c r="E82" s="6">
        <v>44315.792600000001</v>
      </c>
      <c r="G82" s="5">
        <v>2</v>
      </c>
      <c r="H82" s="1" t="s">
        <v>131</v>
      </c>
      <c r="I82" s="1">
        <v>9.56</v>
      </c>
      <c r="J82" s="6">
        <v>43635.4234</v>
      </c>
    </row>
    <row r="83" spans="2:15" ht="24">
      <c r="B83" s="5">
        <v>3</v>
      </c>
      <c r="C83" s="1" t="s">
        <v>132</v>
      </c>
      <c r="D83" s="1">
        <v>0.96</v>
      </c>
      <c r="E83" s="6">
        <v>5217.4296000000004</v>
      </c>
      <c r="G83" s="5">
        <v>3</v>
      </c>
      <c r="H83" s="1" t="s">
        <v>132</v>
      </c>
      <c r="I83" s="1">
        <v>1.02</v>
      </c>
      <c r="J83" s="6">
        <v>4640.4912999999997</v>
      </c>
    </row>
    <row r="84" spans="2:15" ht="24">
      <c r="B84" s="5">
        <v>4</v>
      </c>
      <c r="C84" s="1" t="s">
        <v>133</v>
      </c>
      <c r="D84" s="1">
        <v>2.68</v>
      </c>
      <c r="E84" s="6">
        <v>14507.1643</v>
      </c>
      <c r="G84" s="5">
        <v>4</v>
      </c>
      <c r="H84" s="1" t="s">
        <v>133</v>
      </c>
      <c r="I84" s="1">
        <v>2.81</v>
      </c>
      <c r="J84" s="6">
        <v>12804.1662</v>
      </c>
    </row>
    <row r="85" spans="2:15" ht="24">
      <c r="B85" s="7">
        <v>5</v>
      </c>
      <c r="C85" s="8" t="s">
        <v>134</v>
      </c>
      <c r="D85" s="8">
        <v>3.34</v>
      </c>
      <c r="E85" s="9">
        <v>18064.805100000001</v>
      </c>
      <c r="G85" s="7">
        <v>5</v>
      </c>
      <c r="H85" s="8" t="s">
        <v>134</v>
      </c>
      <c r="I85" s="8">
        <v>3.61</v>
      </c>
      <c r="J85" s="9">
        <v>16463.204600000001</v>
      </c>
    </row>
    <row r="86" spans="2:15">
      <c r="B86" s="10">
        <v>1.75</v>
      </c>
      <c r="C86" s="10" t="s">
        <v>9</v>
      </c>
      <c r="D86" s="10" t="s">
        <v>10</v>
      </c>
      <c r="G86" s="10">
        <v>1.75</v>
      </c>
      <c r="H86" s="10" t="s">
        <v>9</v>
      </c>
      <c r="I86" s="10" t="s">
        <v>12</v>
      </c>
    </row>
    <row r="87" spans="2:15">
      <c r="B87" s="2"/>
      <c r="C87" s="3" t="s">
        <v>0</v>
      </c>
      <c r="D87" s="3" t="s">
        <v>1</v>
      </c>
      <c r="E87" s="4" t="s">
        <v>2</v>
      </c>
      <c r="G87" s="2"/>
      <c r="H87" s="3" t="s">
        <v>0</v>
      </c>
      <c r="I87" s="3" t="s">
        <v>1</v>
      </c>
      <c r="J87" s="4" t="s">
        <v>2</v>
      </c>
      <c r="L87" s="14" t="s">
        <v>79</v>
      </c>
      <c r="M87" t="s">
        <v>10</v>
      </c>
      <c r="N87" t="s">
        <v>12</v>
      </c>
      <c r="O87" t="s">
        <v>78</v>
      </c>
    </row>
    <row r="88" spans="2:15" ht="24">
      <c r="B88" s="5">
        <v>1</v>
      </c>
      <c r="C88" s="1" t="s">
        <v>130</v>
      </c>
      <c r="D88" s="1">
        <v>13.03</v>
      </c>
      <c r="E88" s="6">
        <v>36829.842199999999</v>
      </c>
      <c r="G88" s="5">
        <v>1</v>
      </c>
      <c r="H88" s="1" t="s">
        <v>130</v>
      </c>
      <c r="I88" s="1">
        <v>14.97</v>
      </c>
      <c r="J88" s="6">
        <v>35658.928099999997</v>
      </c>
      <c r="L88" s="1" t="s">
        <v>130</v>
      </c>
      <c r="M88">
        <f>(E95-E88)</f>
        <v>5656.0633000000016</v>
      </c>
      <c r="N88">
        <f>(J95-J88)</f>
        <v>5595.2978000000003</v>
      </c>
      <c r="O88">
        <f>(N88-M88)/J95</f>
        <v>-1.4729521321596617E-3</v>
      </c>
    </row>
    <row r="89" spans="2:15" ht="24">
      <c r="B89" s="5">
        <v>2</v>
      </c>
      <c r="C89" s="1" t="s">
        <v>131</v>
      </c>
      <c r="D89" s="1">
        <v>13.85</v>
      </c>
      <c r="E89" s="6">
        <v>39145.685799999999</v>
      </c>
      <c r="G89" s="5">
        <v>2</v>
      </c>
      <c r="H89" s="1" t="s">
        <v>131</v>
      </c>
      <c r="I89" s="1">
        <v>16.12</v>
      </c>
      <c r="J89" s="6">
        <v>38404.906799999997</v>
      </c>
      <c r="L89" s="1" t="s">
        <v>131</v>
      </c>
      <c r="M89">
        <f t="shared" ref="M89:M92" si="25">(E96-E89)</f>
        <v>5313.1670000000013</v>
      </c>
      <c r="N89">
        <f t="shared" ref="N89:N92" si="26">(J96-J89)</f>
        <v>5372.0486999999994</v>
      </c>
      <c r="O89">
        <f t="shared" ref="O89:O92" si="27">(N89-M89)/J96</f>
        <v>1.3450387156319743E-3</v>
      </c>
    </row>
    <row r="90" spans="2:15" ht="24">
      <c r="B90" s="5">
        <v>3</v>
      </c>
      <c r="C90" s="1" t="s">
        <v>132</v>
      </c>
      <c r="D90" s="1">
        <v>0.92</v>
      </c>
      <c r="E90" s="6">
        <v>2606.4769999999999</v>
      </c>
      <c r="G90" s="5">
        <v>3</v>
      </c>
      <c r="H90" s="1" t="s">
        <v>132</v>
      </c>
      <c r="I90" s="1">
        <v>0.9</v>
      </c>
      <c r="J90" s="6">
        <v>2138.6082000000001</v>
      </c>
      <c r="L90" s="1" t="s">
        <v>132</v>
      </c>
      <c r="M90">
        <f t="shared" si="25"/>
        <v>2624.6594000000005</v>
      </c>
      <c r="N90">
        <f t="shared" si="26"/>
        <v>2508.8807999999995</v>
      </c>
      <c r="O90">
        <f t="shared" si="27"/>
        <v>-2.4912076177049804E-2</v>
      </c>
    </row>
    <row r="91" spans="2:15" ht="24">
      <c r="B91" s="5">
        <v>4</v>
      </c>
      <c r="C91" s="1" t="s">
        <v>133</v>
      </c>
      <c r="D91" s="1">
        <v>2.3199999999999998</v>
      </c>
      <c r="E91" s="6">
        <v>6562.6980000000003</v>
      </c>
      <c r="G91" s="5">
        <v>4</v>
      </c>
      <c r="H91" s="1" t="s">
        <v>133</v>
      </c>
      <c r="I91" s="1">
        <v>2.12</v>
      </c>
      <c r="J91" s="6">
        <v>5046.9827999999998</v>
      </c>
      <c r="L91" s="1" t="s">
        <v>133</v>
      </c>
      <c r="M91">
        <f t="shared" si="25"/>
        <v>7987.4308000000001</v>
      </c>
      <c r="N91">
        <f t="shared" si="26"/>
        <v>7799.3824000000004</v>
      </c>
      <c r="O91">
        <f t="shared" si="27"/>
        <v>-1.4638257364814732E-2</v>
      </c>
    </row>
    <row r="92" spans="2:15" ht="24">
      <c r="B92" s="7">
        <v>5</v>
      </c>
      <c r="C92" s="8" t="s">
        <v>134</v>
      </c>
      <c r="D92" s="8">
        <v>2.88</v>
      </c>
      <c r="E92" s="9">
        <v>8126.3895000000002</v>
      </c>
      <c r="G92" s="7">
        <v>5</v>
      </c>
      <c r="H92" s="8" t="s">
        <v>134</v>
      </c>
      <c r="I92" s="8">
        <v>2.9</v>
      </c>
      <c r="J92" s="9">
        <v>6903.2764999999999</v>
      </c>
      <c r="L92" s="8" t="s">
        <v>134</v>
      </c>
      <c r="M92">
        <f t="shared" si="25"/>
        <v>9996.0735999999997</v>
      </c>
      <c r="N92">
        <f t="shared" si="26"/>
        <v>9614.0813999999991</v>
      </c>
      <c r="O92">
        <f t="shared" si="27"/>
        <v>-2.3126713262052682E-2</v>
      </c>
    </row>
    <row r="93" spans="2:15">
      <c r="B93" s="10">
        <v>1.75</v>
      </c>
      <c r="C93" s="10" t="s">
        <v>11</v>
      </c>
      <c r="D93" s="10" t="s">
        <v>10</v>
      </c>
      <c r="G93" s="10">
        <v>1.75</v>
      </c>
      <c r="H93" s="10" t="s">
        <v>11</v>
      </c>
      <c r="I93" s="10" t="s">
        <v>12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130</v>
      </c>
      <c r="D95" s="1">
        <v>7.83</v>
      </c>
      <c r="E95" s="6">
        <v>42485.905500000001</v>
      </c>
      <c r="G95" s="5">
        <v>1</v>
      </c>
      <c r="H95" s="1" t="s">
        <v>130</v>
      </c>
      <c r="I95" s="1">
        <v>9.01</v>
      </c>
      <c r="J95" s="6">
        <v>41254.225899999998</v>
      </c>
    </row>
    <row r="96" spans="2:15" ht="24">
      <c r="B96" s="5">
        <v>2</v>
      </c>
      <c r="C96" s="1" t="s">
        <v>131</v>
      </c>
      <c r="D96" s="1">
        <v>8.19</v>
      </c>
      <c r="E96" s="6">
        <v>44458.852800000001</v>
      </c>
      <c r="G96" s="5">
        <v>2</v>
      </c>
      <c r="H96" s="1" t="s">
        <v>131</v>
      </c>
      <c r="I96" s="1">
        <v>9.56</v>
      </c>
      <c r="J96" s="6">
        <v>43776.955499999996</v>
      </c>
    </row>
    <row r="97" spans="2:10" ht="24">
      <c r="B97" s="5">
        <v>3</v>
      </c>
      <c r="C97" s="1" t="s">
        <v>132</v>
      </c>
      <c r="D97" s="1">
        <v>0.96</v>
      </c>
      <c r="E97" s="6">
        <v>5231.1364000000003</v>
      </c>
      <c r="G97" s="5">
        <v>3</v>
      </c>
      <c r="H97" s="1" t="s">
        <v>132</v>
      </c>
      <c r="I97" s="1">
        <v>1.02</v>
      </c>
      <c r="J97" s="6">
        <v>4647.4889999999996</v>
      </c>
    </row>
    <row r="98" spans="2:10" ht="24">
      <c r="B98" s="5">
        <v>4</v>
      </c>
      <c r="C98" s="1" t="s">
        <v>133</v>
      </c>
      <c r="D98" s="1">
        <v>2.68</v>
      </c>
      <c r="E98" s="6">
        <v>14550.1288</v>
      </c>
      <c r="G98" s="5">
        <v>4</v>
      </c>
      <c r="H98" s="1" t="s">
        <v>133</v>
      </c>
      <c r="I98" s="1">
        <v>2.81</v>
      </c>
      <c r="J98" s="6">
        <v>12846.3652</v>
      </c>
    </row>
    <row r="99" spans="2:10" ht="24">
      <c r="B99" s="7">
        <v>5</v>
      </c>
      <c r="C99" s="8" t="s">
        <v>134</v>
      </c>
      <c r="D99" s="8">
        <v>3.34</v>
      </c>
      <c r="E99" s="9">
        <v>18122.463100000001</v>
      </c>
      <c r="G99" s="7">
        <v>5</v>
      </c>
      <c r="H99" s="8" t="s">
        <v>134</v>
      </c>
      <c r="I99" s="8">
        <v>3.61</v>
      </c>
      <c r="J99" s="9">
        <v>16517.357899999999</v>
      </c>
    </row>
    <row r="100" spans="2:10">
      <c r="B100" s="12"/>
      <c r="C100" s="12"/>
      <c r="D100" s="12"/>
      <c r="E100" s="12"/>
      <c r="G100" s="12"/>
      <c r="H100" s="12"/>
      <c r="I100" s="12"/>
      <c r="J100" s="12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E9CB-C16B-45FE-946E-383975066E28}">
  <dimension ref="B2:Y100"/>
  <sheetViews>
    <sheetView topLeftCell="A85" workbookViewId="0">
      <selection activeCell="H93" sqref="H93"/>
    </sheetView>
  </sheetViews>
  <sheetFormatPr baseColWidth="10" defaultColWidth="8.83203125" defaultRowHeight="15"/>
  <cols>
    <col min="2" max="10" width="9.1640625" style="10"/>
    <col min="15" max="15" width="12.6640625" bestFit="1" customWidth="1"/>
    <col min="19" max="19" width="12.6640625" bestFit="1" customWidth="1"/>
  </cols>
  <sheetData>
    <row r="2" spans="2:25">
      <c r="B2" s="10">
        <v>0.25</v>
      </c>
      <c r="C2" s="10" t="s">
        <v>9</v>
      </c>
      <c r="D2" s="10" t="s">
        <v>10</v>
      </c>
      <c r="G2" s="10">
        <v>0.25</v>
      </c>
      <c r="H2" s="10" t="s">
        <v>9</v>
      </c>
      <c r="I2" s="10" t="s">
        <v>12</v>
      </c>
    </row>
    <row r="3" spans="2:25">
      <c r="B3" s="2"/>
      <c r="C3" s="3" t="s">
        <v>0</v>
      </c>
      <c r="D3" s="3" t="s">
        <v>1</v>
      </c>
      <c r="E3" s="4" t="s">
        <v>2</v>
      </c>
      <c r="F3" s="11"/>
      <c r="G3" s="2"/>
      <c r="H3" s="3" t="s">
        <v>0</v>
      </c>
      <c r="I3" s="3" t="s">
        <v>1</v>
      </c>
      <c r="J3" s="4" t="s">
        <v>2</v>
      </c>
      <c r="L3" s="14" t="s">
        <v>79</v>
      </c>
      <c r="M3" t="s">
        <v>10</v>
      </c>
      <c r="N3" t="s">
        <v>12</v>
      </c>
      <c r="O3" t="s">
        <v>78</v>
      </c>
      <c r="R3" s="14" t="s">
        <v>79</v>
      </c>
      <c r="S3">
        <v>0.25</v>
      </c>
      <c r="T3">
        <v>0.5</v>
      </c>
      <c r="U3">
        <v>0.75</v>
      </c>
      <c r="V3">
        <v>1</v>
      </c>
      <c r="W3">
        <v>1.25</v>
      </c>
      <c r="X3">
        <v>1.5</v>
      </c>
      <c r="Y3">
        <v>1.75</v>
      </c>
    </row>
    <row r="4" spans="2:25" ht="24">
      <c r="B4" s="5">
        <v>1</v>
      </c>
      <c r="C4" s="1" t="s">
        <v>130</v>
      </c>
      <c r="D4" s="1">
        <v>9.81</v>
      </c>
      <c r="E4" s="6">
        <v>39328.864800000003</v>
      </c>
      <c r="F4" s="12"/>
      <c r="G4" s="5">
        <v>1</v>
      </c>
      <c r="H4" s="1" t="s">
        <v>130</v>
      </c>
      <c r="I4" s="1">
        <v>11.16</v>
      </c>
      <c r="J4" s="6">
        <v>38694.260799999996</v>
      </c>
      <c r="L4" s="1" t="s">
        <v>130</v>
      </c>
      <c r="M4">
        <f>(E11-E4)</f>
        <v>687.99499999999534</v>
      </c>
      <c r="N4">
        <f>(J11-J4)</f>
        <v>750.27140000000509</v>
      </c>
      <c r="O4">
        <f>(N4-M4)/J11</f>
        <v>1.5788347972855346E-3</v>
      </c>
      <c r="R4" s="1" t="s">
        <v>130</v>
      </c>
      <c r="S4">
        <f>O4</f>
        <v>1.5788347972855346E-3</v>
      </c>
      <c r="T4">
        <f>O18</f>
        <v>2.9207149422059617E-3</v>
      </c>
      <c r="U4">
        <f>O32</f>
        <v>3.6843327905850582E-3</v>
      </c>
      <c r="V4">
        <f>O46</f>
        <v>3.8594121902597164E-3</v>
      </c>
      <c r="W4">
        <f>O60</f>
        <v>5.9318350106157868E-3</v>
      </c>
      <c r="X4">
        <f>O74</f>
        <v>8.2417523523230576E-3</v>
      </c>
      <c r="Y4">
        <f>O88</f>
        <v>3.4053980980322937E-3</v>
      </c>
    </row>
    <row r="5" spans="2:25" ht="24">
      <c r="B5" s="5">
        <v>2</v>
      </c>
      <c r="C5" s="1" t="s">
        <v>131</v>
      </c>
      <c r="D5" s="1">
        <v>10.220000000000001</v>
      </c>
      <c r="E5" s="6">
        <v>40945.033499999998</v>
      </c>
      <c r="F5" s="12"/>
      <c r="G5" s="5">
        <v>2</v>
      </c>
      <c r="H5" s="1" t="s">
        <v>131</v>
      </c>
      <c r="I5" s="1">
        <v>11.77</v>
      </c>
      <c r="J5" s="6">
        <v>40825.642699999997</v>
      </c>
      <c r="L5" s="1" t="s">
        <v>131</v>
      </c>
      <c r="M5">
        <f t="shared" ref="M5:M8" si="0">(E12-E5)</f>
        <v>696.82489999999962</v>
      </c>
      <c r="N5">
        <f t="shared" ref="N5:N8" si="1">(J12-J5)</f>
        <v>779.60730000000331</v>
      </c>
      <c r="O5">
        <f t="shared" ref="O5:O8" si="2">(N5-M5)/J12</f>
        <v>1.9897104331785937E-3</v>
      </c>
      <c r="R5" s="1" t="s">
        <v>131</v>
      </c>
      <c r="S5">
        <f t="shared" ref="S5:S8" si="3">O5</f>
        <v>1.9897104331785937E-3</v>
      </c>
      <c r="T5">
        <f t="shared" ref="T5:T8" si="4">O19</f>
        <v>2.4644620200150388E-3</v>
      </c>
      <c r="U5">
        <f t="shared" ref="U5:U8" si="5">O33</f>
        <v>4.8278883406745474E-3</v>
      </c>
      <c r="V5">
        <f t="shared" ref="V5:V8" si="6">O47</f>
        <v>4.2851522446484104E-3</v>
      </c>
      <c r="W5">
        <f t="shared" ref="W5:W8" si="7">O61</f>
        <v>6.4446235257030644E-3</v>
      </c>
      <c r="X5">
        <f t="shared" ref="X5:X8" si="8">O75</f>
        <v>8.6067395717379473E-3</v>
      </c>
      <c r="Y5">
        <f t="shared" ref="Y5:Y8" si="9">O89</f>
        <v>6.4395109142346123E-3</v>
      </c>
    </row>
    <row r="6" spans="2:25" ht="24">
      <c r="B6" s="5">
        <v>3</v>
      </c>
      <c r="C6" s="1" t="s">
        <v>132</v>
      </c>
      <c r="D6" s="1">
        <v>1.01</v>
      </c>
      <c r="E6" s="6">
        <v>4064.7307000000001</v>
      </c>
      <c r="F6" s="12"/>
      <c r="G6" s="5">
        <v>3</v>
      </c>
      <c r="H6" s="1" t="s">
        <v>132</v>
      </c>
      <c r="I6" s="1">
        <v>1.03</v>
      </c>
      <c r="J6" s="6">
        <v>3578.7372999999998</v>
      </c>
      <c r="L6" s="1" t="s">
        <v>132</v>
      </c>
      <c r="M6">
        <f t="shared" si="0"/>
        <v>894.03499999999985</v>
      </c>
      <c r="N6">
        <f t="shared" si="1"/>
        <v>912.15149999999994</v>
      </c>
      <c r="O6">
        <f t="shared" si="2"/>
        <v>4.0340566882885384E-3</v>
      </c>
      <c r="R6" s="1" t="s">
        <v>132</v>
      </c>
      <c r="S6">
        <f t="shared" si="3"/>
        <v>4.0340566882885384E-3</v>
      </c>
      <c r="T6">
        <f t="shared" si="4"/>
        <v>-4.3654613837807608E-3</v>
      </c>
      <c r="U6">
        <f t="shared" si="5"/>
        <v>-5.811113866924328E-3</v>
      </c>
      <c r="V6">
        <f t="shared" si="6"/>
        <v>1.6162437520454533E-3</v>
      </c>
      <c r="W6">
        <f t="shared" si="7"/>
        <v>-4.8359744338905579E-3</v>
      </c>
      <c r="X6">
        <f t="shared" si="8"/>
        <v>-1.2497162915695093E-3</v>
      </c>
      <c r="Y6">
        <f t="shared" si="9"/>
        <v>-5.5213340377280621E-3</v>
      </c>
    </row>
    <row r="7" spans="2:25" ht="24">
      <c r="B7" s="5">
        <v>4</v>
      </c>
      <c r="C7" s="1" t="s">
        <v>133</v>
      </c>
      <c r="D7" s="1">
        <v>2.76</v>
      </c>
      <c r="E7" s="6">
        <v>11055.5555</v>
      </c>
      <c r="F7" s="12"/>
      <c r="G7" s="5">
        <v>4</v>
      </c>
      <c r="H7" s="1" t="s">
        <v>133</v>
      </c>
      <c r="I7" s="1">
        <v>2.77</v>
      </c>
      <c r="J7" s="6">
        <v>9620.0000999999993</v>
      </c>
      <c r="L7" s="1" t="s">
        <v>133</v>
      </c>
      <c r="M7">
        <f t="shared" si="0"/>
        <v>2658.6270000000004</v>
      </c>
      <c r="N7">
        <f t="shared" si="1"/>
        <v>2705.8578000000016</v>
      </c>
      <c r="O7">
        <f t="shared" si="2"/>
        <v>3.8318468688496869E-3</v>
      </c>
      <c r="R7" s="1" t="s">
        <v>133</v>
      </c>
      <c r="S7">
        <f t="shared" si="3"/>
        <v>3.8318468688496869E-3</v>
      </c>
      <c r="T7">
        <f t="shared" si="4"/>
        <v>7.6752728640228206E-3</v>
      </c>
      <c r="U7">
        <f t="shared" si="5"/>
        <v>9.0719316896163693E-3</v>
      </c>
      <c r="V7">
        <f t="shared" si="6"/>
        <v>8.2275535530402528E-3</v>
      </c>
      <c r="W7">
        <f t="shared" si="7"/>
        <v>9.3300309622931215E-3</v>
      </c>
      <c r="X7">
        <f t="shared" si="8"/>
        <v>1.2504416764222322E-2</v>
      </c>
      <c r="Y7">
        <f t="shared" si="9"/>
        <v>2.354247024180852E-3</v>
      </c>
    </row>
    <row r="8" spans="2:25" ht="24">
      <c r="B8" s="7">
        <v>5</v>
      </c>
      <c r="C8" s="8" t="s">
        <v>134</v>
      </c>
      <c r="D8" s="8">
        <v>3.19</v>
      </c>
      <c r="E8" s="9">
        <v>12801.3647</v>
      </c>
      <c r="F8" s="12"/>
      <c r="G8" s="7">
        <v>5</v>
      </c>
      <c r="H8" s="8" t="s">
        <v>134</v>
      </c>
      <c r="I8" s="8">
        <v>3.26</v>
      </c>
      <c r="J8" s="9">
        <v>11321.8547</v>
      </c>
      <c r="L8" s="8" t="s">
        <v>134</v>
      </c>
      <c r="M8">
        <f t="shared" si="0"/>
        <v>4232.4679000000015</v>
      </c>
      <c r="N8">
        <f t="shared" si="1"/>
        <v>4222.7394999999997</v>
      </c>
      <c r="O8">
        <f t="shared" si="2"/>
        <v>-6.2583814507050843E-4</v>
      </c>
      <c r="R8" s="8" t="s">
        <v>134</v>
      </c>
      <c r="S8">
        <f t="shared" si="3"/>
        <v>-6.2583814507050843E-4</v>
      </c>
      <c r="T8">
        <f t="shared" si="4"/>
        <v>1.5844579867067812E-3</v>
      </c>
      <c r="U8">
        <f t="shared" si="5"/>
        <v>5.5543065991101785E-4</v>
      </c>
      <c r="V8">
        <f t="shared" si="6"/>
        <v>1.2460452145268575E-4</v>
      </c>
      <c r="W8">
        <f t="shared" si="7"/>
        <v>2.3894961670825206E-3</v>
      </c>
      <c r="X8">
        <f t="shared" si="8"/>
        <v>3.2101162587810689E-3</v>
      </c>
      <c r="Y8">
        <f t="shared" si="9"/>
        <v>-6.3206327458589654E-3</v>
      </c>
    </row>
    <row r="9" spans="2:25">
      <c r="B9" s="10">
        <v>0.25</v>
      </c>
      <c r="C9" s="10" t="s">
        <v>11</v>
      </c>
      <c r="D9" s="10" t="s">
        <v>10</v>
      </c>
      <c r="G9" s="10">
        <v>0.25</v>
      </c>
      <c r="H9" s="10" t="s">
        <v>11</v>
      </c>
      <c r="I9" s="10" t="s">
        <v>12</v>
      </c>
    </row>
    <row r="10" spans="2:25">
      <c r="B10" s="2"/>
      <c r="C10" s="3" t="s">
        <v>0</v>
      </c>
      <c r="D10" s="3" t="s">
        <v>1</v>
      </c>
      <c r="E10" s="4" t="s">
        <v>2</v>
      </c>
      <c r="G10" s="2"/>
      <c r="H10" s="3" t="s">
        <v>0</v>
      </c>
      <c r="I10" s="3" t="s">
        <v>1</v>
      </c>
      <c r="J10" s="4" t="s">
        <v>2</v>
      </c>
    </row>
    <row r="11" spans="2:25" ht="24">
      <c r="B11" s="5">
        <v>1</v>
      </c>
      <c r="C11" s="1" t="s">
        <v>130</v>
      </c>
      <c r="D11" s="1">
        <v>7.84</v>
      </c>
      <c r="E11" s="6">
        <v>40016.859799999998</v>
      </c>
      <c r="G11" s="5">
        <v>1</v>
      </c>
      <c r="H11" s="1" t="s">
        <v>130</v>
      </c>
      <c r="I11" s="1">
        <v>9.0399999999999991</v>
      </c>
      <c r="J11" s="6">
        <v>39444.532200000001</v>
      </c>
    </row>
    <row r="12" spans="2:25" ht="24">
      <c r="B12" s="5">
        <v>2</v>
      </c>
      <c r="C12" s="1" t="s">
        <v>131</v>
      </c>
      <c r="D12" s="1">
        <v>8.16</v>
      </c>
      <c r="E12" s="6">
        <v>41641.858399999997</v>
      </c>
      <c r="G12" s="5">
        <v>2</v>
      </c>
      <c r="H12" s="1" t="s">
        <v>131</v>
      </c>
      <c r="I12" s="1">
        <v>9.5399999999999991</v>
      </c>
      <c r="J12" s="6">
        <v>41605.25</v>
      </c>
    </row>
    <row r="13" spans="2:25" ht="24">
      <c r="B13" s="5">
        <v>3</v>
      </c>
      <c r="C13" s="1" t="s">
        <v>132</v>
      </c>
      <c r="D13" s="1">
        <v>0.97</v>
      </c>
      <c r="E13" s="6">
        <v>4958.7656999999999</v>
      </c>
      <c r="G13" s="5">
        <v>3</v>
      </c>
      <c r="H13" s="1" t="s">
        <v>132</v>
      </c>
      <c r="I13" s="1">
        <v>1.03</v>
      </c>
      <c r="J13" s="6">
        <v>4490.8887999999997</v>
      </c>
    </row>
    <row r="14" spans="2:25" ht="24">
      <c r="B14" s="5">
        <v>4</v>
      </c>
      <c r="C14" s="1" t="s">
        <v>133</v>
      </c>
      <c r="D14" s="1">
        <v>2.69</v>
      </c>
      <c r="E14" s="6">
        <v>13714.182500000001</v>
      </c>
      <c r="G14" s="5">
        <v>4</v>
      </c>
      <c r="H14" s="1" t="s">
        <v>133</v>
      </c>
      <c r="I14" s="1">
        <v>2.83</v>
      </c>
      <c r="J14" s="6">
        <v>12325.857900000001</v>
      </c>
    </row>
    <row r="15" spans="2:25" ht="24">
      <c r="B15" s="7">
        <v>5</v>
      </c>
      <c r="C15" s="8" t="s">
        <v>134</v>
      </c>
      <c r="D15" s="8">
        <v>3.34</v>
      </c>
      <c r="E15" s="9">
        <v>17033.832600000002</v>
      </c>
      <c r="G15" s="7">
        <v>5</v>
      </c>
      <c r="H15" s="8" t="s">
        <v>134</v>
      </c>
      <c r="I15" s="8">
        <v>3.56</v>
      </c>
      <c r="J15" s="9">
        <v>15544.5942</v>
      </c>
    </row>
    <row r="16" spans="2:25">
      <c r="B16" s="10">
        <v>0.5</v>
      </c>
      <c r="C16" s="10" t="s">
        <v>9</v>
      </c>
      <c r="D16" s="10" t="s">
        <v>10</v>
      </c>
      <c r="G16" s="10">
        <v>0.5</v>
      </c>
      <c r="H16" s="10" t="s">
        <v>9</v>
      </c>
      <c r="I16" s="10" t="s">
        <v>12</v>
      </c>
    </row>
    <row r="17" spans="2:15">
      <c r="B17" s="2"/>
      <c r="C17" s="3" t="s">
        <v>0</v>
      </c>
      <c r="D17" s="3" t="s">
        <v>1</v>
      </c>
      <c r="E17" s="4" t="s">
        <v>2</v>
      </c>
      <c r="G17" s="2"/>
      <c r="H17" s="3" t="s">
        <v>0</v>
      </c>
      <c r="I17" s="3" t="s">
        <v>1</v>
      </c>
      <c r="J17" s="4" t="s">
        <v>2</v>
      </c>
      <c r="L17" s="14" t="s">
        <v>79</v>
      </c>
      <c r="M17" t="s">
        <v>10</v>
      </c>
      <c r="N17" t="s">
        <v>12</v>
      </c>
      <c r="O17" t="s">
        <v>78</v>
      </c>
    </row>
    <row r="18" spans="2:15" ht="24">
      <c r="B18" s="5">
        <v>1</v>
      </c>
      <c r="C18" s="1" t="s">
        <v>130</v>
      </c>
      <c r="D18" s="1">
        <v>11.33</v>
      </c>
      <c r="E18" s="6">
        <v>39424.002800000002</v>
      </c>
      <c r="G18" s="5">
        <v>1</v>
      </c>
      <c r="H18" s="1" t="s">
        <v>130</v>
      </c>
      <c r="I18" s="1">
        <v>13.16</v>
      </c>
      <c r="J18" s="6">
        <v>38739.658799999997</v>
      </c>
      <c r="L18" s="1" t="s">
        <v>130</v>
      </c>
      <c r="M18">
        <f>(E25-E18)</f>
        <v>1571.6745999999985</v>
      </c>
      <c r="N18">
        <f>(J25-J18)</f>
        <v>1689.7574000000022</v>
      </c>
      <c r="O18">
        <f>(N18-M18)/J25</f>
        <v>2.9207149422059617E-3</v>
      </c>
    </row>
    <row r="19" spans="2:15" ht="24">
      <c r="B19" s="5">
        <v>2</v>
      </c>
      <c r="C19" s="1" t="s">
        <v>131</v>
      </c>
      <c r="D19" s="1">
        <v>11.85</v>
      </c>
      <c r="E19" s="6">
        <v>41231.817000000003</v>
      </c>
      <c r="G19" s="5">
        <v>2</v>
      </c>
      <c r="H19" s="1" t="s">
        <v>131</v>
      </c>
      <c r="I19" s="1">
        <v>13.97</v>
      </c>
      <c r="J19" s="6">
        <v>41122.033100000001</v>
      </c>
      <c r="L19" s="1" t="s">
        <v>131</v>
      </c>
      <c r="M19">
        <f t="shared" ref="M19:M22" si="10">(E26-E19)</f>
        <v>1450.0963999999949</v>
      </c>
      <c r="N19">
        <f t="shared" ref="N19:N22" si="11">(J26-J19)</f>
        <v>1555.273000000001</v>
      </c>
      <c r="O19">
        <f t="shared" ref="O19:O22" si="12">(N19-M19)/J26</f>
        <v>2.4644620200150388E-3</v>
      </c>
    </row>
    <row r="20" spans="2:15" ht="24">
      <c r="B20" s="5">
        <v>3</v>
      </c>
      <c r="C20" s="1" t="s">
        <v>132</v>
      </c>
      <c r="D20" s="1">
        <v>1</v>
      </c>
      <c r="E20" s="6">
        <v>3492.7348999999999</v>
      </c>
      <c r="G20" s="5">
        <v>3</v>
      </c>
      <c r="H20" s="1" t="s">
        <v>132</v>
      </c>
      <c r="I20" s="1">
        <v>1.03</v>
      </c>
      <c r="J20" s="6">
        <v>3031.1192999999998</v>
      </c>
      <c r="L20" s="1" t="s">
        <v>132</v>
      </c>
      <c r="M20">
        <f t="shared" si="10"/>
        <v>1567.9281999999998</v>
      </c>
      <c r="N20">
        <f t="shared" si="11"/>
        <v>1547.9384999999997</v>
      </c>
      <c r="O20">
        <f t="shared" si="12"/>
        <v>-4.3654613837807608E-3</v>
      </c>
    </row>
    <row r="21" spans="2:15" ht="24">
      <c r="B21" s="5">
        <v>4</v>
      </c>
      <c r="C21" s="1" t="s">
        <v>133</v>
      </c>
      <c r="D21" s="1">
        <v>2.67</v>
      </c>
      <c r="E21" s="6">
        <v>9270.7774000000009</v>
      </c>
      <c r="G21" s="5">
        <v>4</v>
      </c>
      <c r="H21" s="1" t="s">
        <v>133</v>
      </c>
      <c r="I21" s="1">
        <v>2.64</v>
      </c>
      <c r="J21" s="6">
        <v>7771.8921</v>
      </c>
      <c r="L21" s="1" t="s">
        <v>133</v>
      </c>
      <c r="M21">
        <f t="shared" si="10"/>
        <v>4744.1035999999986</v>
      </c>
      <c r="N21">
        <f t="shared" si="11"/>
        <v>4840.9103000000005</v>
      </c>
      <c r="O21">
        <f t="shared" si="12"/>
        <v>7.6752728640228206E-3</v>
      </c>
    </row>
    <row r="22" spans="2:15" ht="24">
      <c r="B22" s="7">
        <v>5</v>
      </c>
      <c r="C22" s="8" t="s">
        <v>134</v>
      </c>
      <c r="D22" s="8">
        <v>3.14</v>
      </c>
      <c r="E22" s="9">
        <v>10936.566199999999</v>
      </c>
      <c r="G22" s="7">
        <v>5</v>
      </c>
      <c r="H22" s="8" t="s">
        <v>134</v>
      </c>
      <c r="I22" s="8">
        <v>3.21</v>
      </c>
      <c r="J22" s="9">
        <v>9436.5337</v>
      </c>
      <c r="L22" s="8" t="s">
        <v>134</v>
      </c>
      <c r="M22">
        <f t="shared" si="10"/>
        <v>6482.330899999999</v>
      </c>
      <c r="N22">
        <f t="shared" si="11"/>
        <v>6507.5936999999994</v>
      </c>
      <c r="O22">
        <f t="shared" si="12"/>
        <v>1.5844579867067812E-3</v>
      </c>
    </row>
    <row r="23" spans="2:15">
      <c r="B23" s="10">
        <v>0.5</v>
      </c>
      <c r="C23" s="10" t="s">
        <v>11</v>
      </c>
      <c r="D23" s="10" t="s">
        <v>10</v>
      </c>
      <c r="G23" s="10">
        <v>0.5</v>
      </c>
      <c r="H23" s="10" t="s">
        <v>11</v>
      </c>
      <c r="I23" s="10" t="s">
        <v>12</v>
      </c>
    </row>
    <row r="24" spans="2:15">
      <c r="B24" s="2"/>
      <c r="C24" s="3" t="s">
        <v>0</v>
      </c>
      <c r="D24" s="3" t="s">
        <v>1</v>
      </c>
      <c r="E24" s="4" t="s">
        <v>2</v>
      </c>
      <c r="G24" s="2"/>
      <c r="H24" s="3" t="s">
        <v>0</v>
      </c>
      <c r="I24" s="3" t="s">
        <v>1</v>
      </c>
      <c r="J24" s="4" t="s">
        <v>2</v>
      </c>
    </row>
    <row r="25" spans="2:15" ht="24">
      <c r="B25" s="5">
        <v>1</v>
      </c>
      <c r="C25" s="1" t="s">
        <v>130</v>
      </c>
      <c r="D25" s="1">
        <v>7.85</v>
      </c>
      <c r="E25" s="6">
        <v>40995.6774</v>
      </c>
      <c r="G25" s="5">
        <v>1</v>
      </c>
      <c r="H25" s="1" t="s">
        <v>130</v>
      </c>
      <c r="I25" s="1">
        <v>9.0399999999999991</v>
      </c>
      <c r="J25" s="6">
        <v>40429.4162</v>
      </c>
    </row>
    <row r="26" spans="2:15" ht="24">
      <c r="B26" s="5">
        <v>2</v>
      </c>
      <c r="C26" s="1" t="s">
        <v>131</v>
      </c>
      <c r="D26" s="1">
        <v>8.17</v>
      </c>
      <c r="E26" s="6">
        <v>42681.913399999998</v>
      </c>
      <c r="G26" s="5">
        <v>2</v>
      </c>
      <c r="H26" s="1" t="s">
        <v>131</v>
      </c>
      <c r="I26" s="1">
        <v>9.5500000000000007</v>
      </c>
      <c r="J26" s="6">
        <v>42677.306100000002</v>
      </c>
    </row>
    <row r="27" spans="2:15" ht="24">
      <c r="B27" s="5">
        <v>3</v>
      </c>
      <c r="C27" s="1" t="s">
        <v>132</v>
      </c>
      <c r="D27" s="1">
        <v>0.97</v>
      </c>
      <c r="E27" s="6">
        <v>5060.6630999999998</v>
      </c>
      <c r="G27" s="5">
        <v>3</v>
      </c>
      <c r="H27" s="1" t="s">
        <v>132</v>
      </c>
      <c r="I27" s="1">
        <v>1.02</v>
      </c>
      <c r="J27" s="6">
        <v>4579.0577999999996</v>
      </c>
    </row>
    <row r="28" spans="2:15" ht="24">
      <c r="B28" s="5">
        <v>4</v>
      </c>
      <c r="C28" s="1" t="s">
        <v>133</v>
      </c>
      <c r="D28" s="1">
        <v>2.68</v>
      </c>
      <c r="E28" s="6">
        <v>14014.880999999999</v>
      </c>
      <c r="G28" s="5">
        <v>4</v>
      </c>
      <c r="H28" s="1" t="s">
        <v>133</v>
      </c>
      <c r="I28" s="1">
        <v>2.82</v>
      </c>
      <c r="J28" s="6">
        <v>12612.8024</v>
      </c>
    </row>
    <row r="29" spans="2:15" ht="24">
      <c r="B29" s="7">
        <v>5</v>
      </c>
      <c r="C29" s="8" t="s">
        <v>134</v>
      </c>
      <c r="D29" s="8">
        <v>3.33</v>
      </c>
      <c r="E29" s="9">
        <v>17418.897099999998</v>
      </c>
      <c r="G29" s="7">
        <v>5</v>
      </c>
      <c r="H29" s="8" t="s">
        <v>134</v>
      </c>
      <c r="I29" s="8">
        <v>3.57</v>
      </c>
      <c r="J29" s="9">
        <v>15944.127399999999</v>
      </c>
    </row>
    <row r="30" spans="2:15">
      <c r="B30" s="10">
        <v>0.75</v>
      </c>
      <c r="C30" s="10" t="s">
        <v>9</v>
      </c>
      <c r="D30" s="10" t="s">
        <v>10</v>
      </c>
      <c r="G30" s="10">
        <v>0.75</v>
      </c>
      <c r="H30" s="10" t="s">
        <v>9</v>
      </c>
      <c r="I30" s="10" t="s">
        <v>12</v>
      </c>
    </row>
    <row r="31" spans="2:1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79</v>
      </c>
      <c r="M31" t="s">
        <v>10</v>
      </c>
      <c r="N31" t="s">
        <v>12</v>
      </c>
      <c r="O31" t="s">
        <v>78</v>
      </c>
    </row>
    <row r="32" spans="2:15" ht="24">
      <c r="B32" s="5">
        <v>1</v>
      </c>
      <c r="C32" s="1" t="s">
        <v>130</v>
      </c>
      <c r="D32" s="1">
        <v>12.73</v>
      </c>
      <c r="E32" s="6">
        <v>38890.8177</v>
      </c>
      <c r="G32" s="5">
        <v>1</v>
      </c>
      <c r="H32" s="1" t="s">
        <v>130</v>
      </c>
      <c r="I32" s="1">
        <v>13.07</v>
      </c>
      <c r="J32" s="6">
        <v>38226.0605</v>
      </c>
      <c r="L32" s="1" t="s">
        <v>130</v>
      </c>
      <c r="M32">
        <f>(E39-E32)</f>
        <v>2560.3217999999979</v>
      </c>
      <c r="N32">
        <f>(J39-J32)</f>
        <v>2711.1480999999985</v>
      </c>
      <c r="O32">
        <f>(N32-M32)/J39</f>
        <v>3.6843327905850582E-3</v>
      </c>
    </row>
    <row r="33" spans="2:15" ht="24">
      <c r="B33" s="5">
        <v>2</v>
      </c>
      <c r="C33" s="1" t="s">
        <v>131</v>
      </c>
      <c r="D33" s="1">
        <v>13.37</v>
      </c>
      <c r="E33" s="6">
        <v>40854.045700000002</v>
      </c>
      <c r="G33" s="5">
        <v>2</v>
      </c>
      <c r="H33" s="1" t="s">
        <v>131</v>
      </c>
      <c r="I33" s="1">
        <v>13.92</v>
      </c>
      <c r="J33" s="6">
        <v>40730.436399999999</v>
      </c>
      <c r="L33" s="1" t="s">
        <v>131</v>
      </c>
      <c r="M33">
        <f t="shared" ref="M33:M36" si="13">(E40-E33)</f>
        <v>2337.6427999999942</v>
      </c>
      <c r="N33">
        <f t="shared" ref="N33:N36" si="14">(J40-J33)</f>
        <v>2546.5794000000024</v>
      </c>
      <c r="O33">
        <f t="shared" ref="O33:O36" si="15">(N33-M33)/J40</f>
        <v>4.8278883406745474E-3</v>
      </c>
    </row>
    <row r="34" spans="2:15" ht="24">
      <c r="B34" s="5">
        <v>3</v>
      </c>
      <c r="C34" s="1" t="s">
        <v>132</v>
      </c>
      <c r="D34" s="1">
        <v>1.02</v>
      </c>
      <c r="E34" s="6">
        <v>3130.1993000000002</v>
      </c>
      <c r="G34" s="5">
        <v>3</v>
      </c>
      <c r="H34" s="1" t="s">
        <v>132</v>
      </c>
      <c r="I34" s="1">
        <v>0.91</v>
      </c>
      <c r="J34" s="6">
        <v>2659.3206</v>
      </c>
      <c r="L34" s="1" t="s">
        <v>132</v>
      </c>
      <c r="M34">
        <f t="shared" si="13"/>
        <v>1979.9549999999999</v>
      </c>
      <c r="N34">
        <f>(J41-J34)</f>
        <v>1953.1513999999997</v>
      </c>
      <c r="O34">
        <f>(N34-M34)/J41</f>
        <v>-5.811113866924328E-3</v>
      </c>
    </row>
    <row r="35" spans="2:15" ht="24">
      <c r="B35" s="5">
        <v>4</v>
      </c>
      <c r="C35" s="1" t="s">
        <v>133</v>
      </c>
      <c r="D35" s="1">
        <v>2.67</v>
      </c>
      <c r="E35" s="6">
        <v>8144.6608999999999</v>
      </c>
      <c r="G35" s="5">
        <v>4</v>
      </c>
      <c r="H35" s="1" t="s">
        <v>133</v>
      </c>
      <c r="I35" s="1">
        <v>2.27</v>
      </c>
      <c r="J35" s="6">
        <v>6631.9210000000003</v>
      </c>
      <c r="L35" s="1" t="s">
        <v>133</v>
      </c>
      <c r="M35">
        <f t="shared" si="13"/>
        <v>6026.2864</v>
      </c>
      <c r="N35">
        <f>(J42-J35)</f>
        <v>6142.1720999999998</v>
      </c>
      <c r="O35">
        <f t="shared" si="15"/>
        <v>9.0719316896163693E-3</v>
      </c>
    </row>
    <row r="36" spans="2:15" ht="24">
      <c r="B36" s="7">
        <v>5</v>
      </c>
      <c r="C36" s="8" t="s">
        <v>134</v>
      </c>
      <c r="D36" s="8">
        <v>3.2</v>
      </c>
      <c r="E36" s="9">
        <v>9783.8341</v>
      </c>
      <c r="G36" s="7">
        <v>5</v>
      </c>
      <c r="H36" s="8" t="s">
        <v>134</v>
      </c>
      <c r="I36" s="8">
        <v>2.84</v>
      </c>
      <c r="J36" s="9">
        <v>8298.7841000000008</v>
      </c>
      <c r="L36" s="8" t="s">
        <v>134</v>
      </c>
      <c r="M36">
        <f t="shared" si="13"/>
        <v>7844.3957000000009</v>
      </c>
      <c r="N36">
        <f t="shared" si="14"/>
        <v>7853.3670999999995</v>
      </c>
      <c r="O36">
        <f t="shared" si="15"/>
        <v>5.5543065991101785E-4</v>
      </c>
    </row>
    <row r="37" spans="2:15">
      <c r="B37" s="10">
        <v>0.75</v>
      </c>
      <c r="C37" s="10" t="s">
        <v>11</v>
      </c>
      <c r="D37" s="10" t="s">
        <v>10</v>
      </c>
      <c r="G37" s="10">
        <v>0.75</v>
      </c>
      <c r="H37" s="10" t="s">
        <v>11</v>
      </c>
      <c r="I37" s="10" t="s">
        <v>12</v>
      </c>
    </row>
    <row r="38" spans="2:15">
      <c r="B38" s="2"/>
      <c r="C38" s="3" t="s">
        <v>0</v>
      </c>
      <c r="D38" s="3" t="s">
        <v>1</v>
      </c>
      <c r="E38" s="4" t="s">
        <v>2</v>
      </c>
      <c r="G38" s="2"/>
      <c r="H38" s="3" t="s">
        <v>0</v>
      </c>
      <c r="I38" s="3" t="s">
        <v>1</v>
      </c>
      <c r="J38" s="4" t="s">
        <v>2</v>
      </c>
    </row>
    <row r="39" spans="2:15" ht="24">
      <c r="B39" s="5">
        <v>1</v>
      </c>
      <c r="C39" s="1" t="s">
        <v>130</v>
      </c>
      <c r="D39" s="1">
        <v>7.84</v>
      </c>
      <c r="E39" s="6">
        <v>41451.139499999997</v>
      </c>
      <c r="G39" s="5">
        <v>1</v>
      </c>
      <c r="H39" s="1" t="s">
        <v>130</v>
      </c>
      <c r="I39" s="1">
        <v>9.0399999999999991</v>
      </c>
      <c r="J39" s="6">
        <v>40937.208599999998</v>
      </c>
    </row>
    <row r="40" spans="2:15" ht="24">
      <c r="B40" s="5">
        <v>2</v>
      </c>
      <c r="C40" s="1" t="s">
        <v>131</v>
      </c>
      <c r="D40" s="1">
        <v>8.17</v>
      </c>
      <c r="E40" s="6">
        <v>43191.688499999997</v>
      </c>
      <c r="G40" s="5">
        <v>2</v>
      </c>
      <c r="H40" s="1" t="s">
        <v>131</v>
      </c>
      <c r="I40" s="1">
        <v>9.56</v>
      </c>
      <c r="J40" s="6">
        <v>43277.015800000001</v>
      </c>
    </row>
    <row r="41" spans="2:15" ht="24">
      <c r="B41" s="5">
        <v>3</v>
      </c>
      <c r="C41" s="1" t="s">
        <v>132</v>
      </c>
      <c r="D41" s="1">
        <v>0.97</v>
      </c>
      <c r="E41" s="6">
        <v>5110.1543000000001</v>
      </c>
      <c r="G41" s="5">
        <v>3</v>
      </c>
      <c r="H41" s="1" t="s">
        <v>132</v>
      </c>
      <c r="I41" s="1">
        <v>1.02</v>
      </c>
      <c r="J41" s="6">
        <v>4612.4719999999998</v>
      </c>
    </row>
    <row r="42" spans="2:15" ht="24">
      <c r="B42" s="5">
        <v>4</v>
      </c>
      <c r="C42" s="1" t="s">
        <v>133</v>
      </c>
      <c r="D42" s="1">
        <v>2.68</v>
      </c>
      <c r="E42" s="6">
        <v>14170.9473</v>
      </c>
      <c r="G42" s="5">
        <v>4</v>
      </c>
      <c r="H42" s="1" t="s">
        <v>133</v>
      </c>
      <c r="I42" s="1">
        <v>2.82</v>
      </c>
      <c r="J42" s="6">
        <v>12774.0931</v>
      </c>
    </row>
    <row r="43" spans="2:15" ht="24">
      <c r="B43" s="7">
        <v>5</v>
      </c>
      <c r="C43" s="8" t="s">
        <v>134</v>
      </c>
      <c r="D43" s="8">
        <v>3.34</v>
      </c>
      <c r="E43" s="9">
        <v>17628.229800000001</v>
      </c>
      <c r="G43" s="7">
        <v>5</v>
      </c>
      <c r="H43" s="8" t="s">
        <v>134</v>
      </c>
      <c r="I43" s="8">
        <v>3.57</v>
      </c>
      <c r="J43" s="9">
        <v>16152.1512</v>
      </c>
    </row>
    <row r="44" spans="2:15">
      <c r="B44" s="10">
        <v>1</v>
      </c>
      <c r="C44" s="10" t="s">
        <v>9</v>
      </c>
      <c r="D44" s="10" t="s">
        <v>10</v>
      </c>
      <c r="G44" s="10">
        <v>1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79</v>
      </c>
      <c r="M45" t="s">
        <v>10</v>
      </c>
      <c r="N45" t="s">
        <v>12</v>
      </c>
      <c r="O45" t="s">
        <v>78</v>
      </c>
    </row>
    <row r="46" spans="2:15" ht="24">
      <c r="B46" s="5">
        <v>1</v>
      </c>
      <c r="C46" s="1" t="s">
        <v>130</v>
      </c>
      <c r="D46" s="1">
        <v>13.28</v>
      </c>
      <c r="E46" s="6">
        <v>38293.794999999998</v>
      </c>
      <c r="G46" s="5">
        <v>1</v>
      </c>
      <c r="H46" s="1" t="s">
        <v>130</v>
      </c>
      <c r="I46" s="1">
        <v>14.04</v>
      </c>
      <c r="J46" s="6">
        <v>37631.7336</v>
      </c>
      <c r="L46" s="1" t="s">
        <v>130</v>
      </c>
      <c r="M46">
        <f>(E53-E46)</f>
        <v>3500.8395000000019</v>
      </c>
      <c r="N46">
        <f>(J53-J46)</f>
        <v>3660.2021000000022</v>
      </c>
      <c r="O46">
        <f>(N46-M46)/J53</f>
        <v>3.8594121902597164E-3</v>
      </c>
    </row>
    <row r="47" spans="2:15" ht="24">
      <c r="B47" s="5">
        <v>2</v>
      </c>
      <c r="C47" s="1" t="s">
        <v>131</v>
      </c>
      <c r="D47" s="1">
        <v>13.98</v>
      </c>
      <c r="E47" s="6">
        <v>40312.3914</v>
      </c>
      <c r="G47" s="5">
        <v>2</v>
      </c>
      <c r="H47" s="1" t="s">
        <v>131</v>
      </c>
      <c r="I47" s="1">
        <v>15</v>
      </c>
      <c r="J47" s="6">
        <v>40212.338300000003</v>
      </c>
      <c r="L47" s="1" t="s">
        <v>131</v>
      </c>
      <c r="M47">
        <f t="shared" ref="M47:M50" si="16">(E54-E47)</f>
        <v>3278.290399999998</v>
      </c>
      <c r="N47">
        <f t="shared" ref="N47:N50" si="17">(J54-J47)</f>
        <v>3465.4563999999955</v>
      </c>
      <c r="O47">
        <f t="shared" ref="O47:O50" si="18">(N47-M47)/J54</f>
        <v>4.2851522446484104E-3</v>
      </c>
    </row>
    <row r="48" spans="2:15" ht="24">
      <c r="B48" s="5">
        <v>3</v>
      </c>
      <c r="C48" s="1" t="s">
        <v>132</v>
      </c>
      <c r="D48" s="1">
        <v>1.01</v>
      </c>
      <c r="E48" s="6">
        <v>2913.9438</v>
      </c>
      <c r="G48" s="5">
        <v>3</v>
      </c>
      <c r="H48" s="1" t="s">
        <v>132</v>
      </c>
      <c r="I48" s="1">
        <v>0.91</v>
      </c>
      <c r="J48" s="6">
        <v>2441.6639</v>
      </c>
      <c r="L48" s="1" t="s">
        <v>132</v>
      </c>
      <c r="M48">
        <f t="shared" si="16"/>
        <v>2228.9061000000002</v>
      </c>
      <c r="N48">
        <f t="shared" si="17"/>
        <v>2236.4671000000003</v>
      </c>
      <c r="O48">
        <f t="shared" si="18"/>
        <v>1.6162437520454533E-3</v>
      </c>
    </row>
    <row r="49" spans="2:15" ht="24">
      <c r="B49" s="5">
        <v>4</v>
      </c>
      <c r="C49" s="1" t="s">
        <v>133</v>
      </c>
      <c r="D49" s="1">
        <v>2.59</v>
      </c>
      <c r="E49" s="6">
        <v>7458.5136000000002</v>
      </c>
      <c r="G49" s="5">
        <v>4</v>
      </c>
      <c r="H49" s="1" t="s">
        <v>133</v>
      </c>
      <c r="I49" s="1">
        <v>2.2200000000000002</v>
      </c>
      <c r="J49" s="6">
        <v>5946.3770000000004</v>
      </c>
      <c r="L49" s="1" t="s">
        <v>133</v>
      </c>
      <c r="M49">
        <f t="shared" si="16"/>
        <v>6831.3299000000006</v>
      </c>
      <c r="N49">
        <f t="shared" si="17"/>
        <v>6937.3312999999998</v>
      </c>
      <c r="O49">
        <f t="shared" si="18"/>
        <v>8.2275535530402528E-3</v>
      </c>
    </row>
    <row r="50" spans="2:15" ht="24">
      <c r="B50" s="7">
        <v>5</v>
      </c>
      <c r="C50" s="8" t="s">
        <v>134</v>
      </c>
      <c r="D50" s="8">
        <v>3.15</v>
      </c>
      <c r="E50" s="9">
        <v>9070.0913</v>
      </c>
      <c r="G50" s="7">
        <v>5</v>
      </c>
      <c r="H50" s="8" t="s">
        <v>134</v>
      </c>
      <c r="I50" s="8">
        <v>2.83</v>
      </c>
      <c r="J50" s="9">
        <v>7582.7952999999998</v>
      </c>
      <c r="L50" s="8" t="s">
        <v>134</v>
      </c>
      <c r="M50">
        <f t="shared" si="16"/>
        <v>8713.9402999999984</v>
      </c>
      <c r="N50">
        <f t="shared" si="17"/>
        <v>8715.9712</v>
      </c>
      <c r="O50">
        <f t="shared" si="18"/>
        <v>1.2460452145268575E-4</v>
      </c>
    </row>
    <row r="51" spans="2:15">
      <c r="B51" s="10">
        <v>1</v>
      </c>
      <c r="C51" s="10" t="s">
        <v>11</v>
      </c>
      <c r="D51" s="10" t="s">
        <v>10</v>
      </c>
      <c r="G51" s="10">
        <v>1</v>
      </c>
      <c r="H51" s="10" t="s">
        <v>11</v>
      </c>
      <c r="I51" s="10" t="s">
        <v>12</v>
      </c>
    </row>
    <row r="52" spans="2:15">
      <c r="B52" s="2"/>
      <c r="C52" s="3" t="s">
        <v>0</v>
      </c>
      <c r="D52" s="3" t="s">
        <v>1</v>
      </c>
      <c r="E52" s="4" t="s">
        <v>2</v>
      </c>
      <c r="G52" s="2"/>
      <c r="H52" s="3" t="s">
        <v>0</v>
      </c>
      <c r="I52" s="3" t="s">
        <v>1</v>
      </c>
      <c r="J52" s="4" t="s">
        <v>2</v>
      </c>
    </row>
    <row r="53" spans="2:15" ht="24">
      <c r="B53" s="5">
        <v>1</v>
      </c>
      <c r="C53" s="1" t="s">
        <v>130</v>
      </c>
      <c r="D53" s="1">
        <v>7.84</v>
      </c>
      <c r="E53" s="6">
        <v>41794.6345</v>
      </c>
      <c r="G53" s="5">
        <v>1</v>
      </c>
      <c r="H53" s="1" t="s">
        <v>130</v>
      </c>
      <c r="I53" s="1">
        <v>9.0299999999999994</v>
      </c>
      <c r="J53" s="6">
        <v>41291.935700000002</v>
      </c>
    </row>
    <row r="54" spans="2:15" ht="24">
      <c r="B54" s="5">
        <v>2</v>
      </c>
      <c r="C54" s="1" t="s">
        <v>131</v>
      </c>
      <c r="D54" s="1">
        <v>8.18</v>
      </c>
      <c r="E54" s="6">
        <v>43590.681799999998</v>
      </c>
      <c r="G54" s="5">
        <v>2</v>
      </c>
      <c r="H54" s="1" t="s">
        <v>131</v>
      </c>
      <c r="I54" s="1">
        <v>9.56</v>
      </c>
      <c r="J54" s="6">
        <v>43677.794699999999</v>
      </c>
    </row>
    <row r="55" spans="2:15" ht="24">
      <c r="B55" s="5">
        <v>3</v>
      </c>
      <c r="C55" s="1" t="s">
        <v>132</v>
      </c>
      <c r="D55" s="1">
        <v>0.96</v>
      </c>
      <c r="E55" s="6">
        <v>5142.8499000000002</v>
      </c>
      <c r="G55" s="5">
        <v>3</v>
      </c>
      <c r="H55" s="1" t="s">
        <v>132</v>
      </c>
      <c r="I55" s="1">
        <v>1.02</v>
      </c>
      <c r="J55" s="6">
        <v>4678.1310000000003</v>
      </c>
    </row>
    <row r="56" spans="2:15" ht="24">
      <c r="B56" s="5">
        <v>4</v>
      </c>
      <c r="C56" s="1" t="s">
        <v>133</v>
      </c>
      <c r="D56" s="1">
        <v>2.68</v>
      </c>
      <c r="E56" s="6">
        <v>14289.843500000001</v>
      </c>
      <c r="G56" s="5">
        <v>4</v>
      </c>
      <c r="H56" s="1" t="s">
        <v>133</v>
      </c>
      <c r="I56" s="1">
        <v>2.82</v>
      </c>
      <c r="J56" s="6">
        <v>12883.7083</v>
      </c>
    </row>
    <row r="57" spans="2:15" ht="24">
      <c r="B57" s="7">
        <v>5</v>
      </c>
      <c r="C57" s="8" t="s">
        <v>134</v>
      </c>
      <c r="D57" s="8">
        <v>3.34</v>
      </c>
      <c r="E57" s="9">
        <v>17784.031599999998</v>
      </c>
      <c r="G57" s="7">
        <v>5</v>
      </c>
      <c r="H57" s="8" t="s">
        <v>134</v>
      </c>
      <c r="I57" s="8">
        <v>3.57</v>
      </c>
      <c r="J57" s="9">
        <v>16298.7665</v>
      </c>
    </row>
    <row r="58" spans="2:15">
      <c r="B58" s="10">
        <v>1.25</v>
      </c>
      <c r="C58" s="10" t="s">
        <v>9</v>
      </c>
      <c r="D58" s="10" t="s">
        <v>10</v>
      </c>
      <c r="G58" s="10">
        <v>1.25</v>
      </c>
      <c r="H58" s="10" t="s">
        <v>9</v>
      </c>
      <c r="I58" s="10" t="s">
        <v>12</v>
      </c>
    </row>
    <row r="59" spans="2:15">
      <c r="B59" s="2"/>
      <c r="C59" s="3" t="s">
        <v>0</v>
      </c>
      <c r="D59" s="3" t="s">
        <v>1</v>
      </c>
      <c r="E59" s="4" t="s">
        <v>2</v>
      </c>
      <c r="G59" s="2"/>
      <c r="H59" s="3" t="s">
        <v>0</v>
      </c>
      <c r="I59" s="3" t="s">
        <v>1</v>
      </c>
      <c r="J59" s="4" t="s">
        <v>2</v>
      </c>
      <c r="L59" s="14" t="s">
        <v>79</v>
      </c>
      <c r="M59" t="s">
        <v>10</v>
      </c>
      <c r="N59" t="s">
        <v>12</v>
      </c>
      <c r="O59" t="s">
        <v>78</v>
      </c>
    </row>
    <row r="60" spans="2:15" ht="24">
      <c r="B60" s="5">
        <v>1</v>
      </c>
      <c r="C60" s="1" t="s">
        <v>130</v>
      </c>
      <c r="D60" s="1">
        <v>12.18</v>
      </c>
      <c r="E60" s="6">
        <v>37731.165000000001</v>
      </c>
      <c r="G60" s="5">
        <v>1</v>
      </c>
      <c r="H60" s="1" t="s">
        <v>130</v>
      </c>
      <c r="I60" s="1">
        <v>14.95</v>
      </c>
      <c r="J60" s="6">
        <v>37012.819600000003</v>
      </c>
      <c r="L60" s="1" t="s">
        <v>130</v>
      </c>
      <c r="M60">
        <f>(E67-E60)</f>
        <v>4305.2010000000009</v>
      </c>
      <c r="N60">
        <f>(J67-J60)</f>
        <v>4551.7551999999996</v>
      </c>
      <c r="O60">
        <f>(N60-M60)/J67</f>
        <v>5.9318350106157868E-3</v>
      </c>
    </row>
    <row r="61" spans="2:15" ht="24">
      <c r="B61" s="5">
        <v>2</v>
      </c>
      <c r="C61" s="1" t="s">
        <v>131</v>
      </c>
      <c r="D61" s="1">
        <v>12.86</v>
      </c>
      <c r="E61" s="6">
        <v>39844.097900000001</v>
      </c>
      <c r="G61" s="5">
        <v>2</v>
      </c>
      <c r="H61" s="1" t="s">
        <v>131</v>
      </c>
      <c r="I61" s="1">
        <v>16.02</v>
      </c>
      <c r="J61" s="6">
        <v>39667.470999999998</v>
      </c>
      <c r="L61" s="1" t="s">
        <v>131</v>
      </c>
      <c r="M61">
        <f t="shared" ref="M61:M64" si="19">(E68-E61)</f>
        <v>4015.0740000000005</v>
      </c>
      <c r="N61">
        <f t="shared" ref="N61:N64" si="20">(J68-J61)</f>
        <v>4298.4176000000007</v>
      </c>
      <c r="O61">
        <f t="shared" ref="O61:O64" si="21">(N61-M61)/J68</f>
        <v>6.4446235257030644E-3</v>
      </c>
    </row>
    <row r="62" spans="2:15" ht="24">
      <c r="B62" s="5">
        <v>3</v>
      </c>
      <c r="C62" s="1" t="s">
        <v>132</v>
      </c>
      <c r="D62" s="1">
        <v>0.89</v>
      </c>
      <c r="E62" s="6">
        <v>2767.4663999999998</v>
      </c>
      <c r="G62" s="5">
        <v>3</v>
      </c>
      <c r="H62" s="1" t="s">
        <v>132</v>
      </c>
      <c r="I62" s="1">
        <v>0.93</v>
      </c>
      <c r="J62" s="6">
        <v>2302.9726000000001</v>
      </c>
      <c r="L62" s="1" t="s">
        <v>132</v>
      </c>
      <c r="M62">
        <f t="shared" si="19"/>
        <v>2396.1149</v>
      </c>
      <c r="N62">
        <f t="shared" si="20"/>
        <v>2373.4996000000001</v>
      </c>
      <c r="O62">
        <f t="shared" si="21"/>
        <v>-4.8359744338905579E-3</v>
      </c>
    </row>
    <row r="63" spans="2:15" ht="24">
      <c r="B63" s="5">
        <v>4</v>
      </c>
      <c r="C63" s="1" t="s">
        <v>133</v>
      </c>
      <c r="D63" s="1">
        <v>2.27</v>
      </c>
      <c r="E63" s="6">
        <v>7042.3603000000003</v>
      </c>
      <c r="G63" s="5">
        <v>4</v>
      </c>
      <c r="H63" s="1" t="s">
        <v>133</v>
      </c>
      <c r="I63" s="1">
        <v>2.23</v>
      </c>
      <c r="J63" s="6">
        <v>5518.7470000000003</v>
      </c>
      <c r="L63" s="1" t="s">
        <v>133</v>
      </c>
      <c r="M63">
        <f t="shared" si="19"/>
        <v>7324.9969999999994</v>
      </c>
      <c r="N63">
        <f t="shared" si="20"/>
        <v>7445.9580999999989</v>
      </c>
      <c r="O63">
        <f t="shared" si="21"/>
        <v>9.3300309622931215E-3</v>
      </c>
    </row>
    <row r="64" spans="2:15" ht="24">
      <c r="B64" s="7">
        <v>5</v>
      </c>
      <c r="C64" s="8" t="s">
        <v>134</v>
      </c>
      <c r="D64" s="8">
        <v>2.79</v>
      </c>
      <c r="E64" s="9">
        <v>8634.2438999999995</v>
      </c>
      <c r="G64" s="7">
        <v>5</v>
      </c>
      <c r="H64" s="8" t="s">
        <v>134</v>
      </c>
      <c r="I64" s="8">
        <v>2.88</v>
      </c>
      <c r="J64" s="9">
        <v>7128.5812999999998</v>
      </c>
      <c r="L64" s="8" t="s">
        <v>134</v>
      </c>
      <c r="M64">
        <f t="shared" si="19"/>
        <v>9245.9094000000023</v>
      </c>
      <c r="N64">
        <f t="shared" si="20"/>
        <v>9285.1299000000017</v>
      </c>
      <c r="O64">
        <f t="shared" si="21"/>
        <v>2.3894961670825206E-3</v>
      </c>
    </row>
    <row r="65" spans="2:15">
      <c r="B65" s="10">
        <v>1.25</v>
      </c>
      <c r="C65" s="10" t="s">
        <v>11</v>
      </c>
      <c r="D65" s="10" t="s">
        <v>10</v>
      </c>
      <c r="G65" s="10">
        <v>1.25</v>
      </c>
      <c r="H65" s="10" t="s">
        <v>11</v>
      </c>
      <c r="I65" s="10" t="s">
        <v>12</v>
      </c>
    </row>
    <row r="66" spans="2:15">
      <c r="B66" s="2"/>
      <c r="C66" s="3" t="s">
        <v>0</v>
      </c>
      <c r="D66" s="3" t="s">
        <v>1</v>
      </c>
      <c r="E66" s="4" t="s">
        <v>2</v>
      </c>
      <c r="G66" s="2"/>
      <c r="H66" s="3" t="s">
        <v>0</v>
      </c>
      <c r="I66" s="3" t="s">
        <v>1</v>
      </c>
      <c r="J66" s="4" t="s">
        <v>2</v>
      </c>
    </row>
    <row r="67" spans="2:15" ht="24">
      <c r="B67" s="5">
        <v>1</v>
      </c>
      <c r="C67" s="1" t="s">
        <v>130</v>
      </c>
      <c r="D67" s="1">
        <v>7.84</v>
      </c>
      <c r="E67" s="6">
        <v>42036.366000000002</v>
      </c>
      <c r="G67" s="5">
        <v>1</v>
      </c>
      <c r="H67" s="1" t="s">
        <v>130</v>
      </c>
      <c r="I67" s="1">
        <v>9.0399999999999991</v>
      </c>
      <c r="J67" s="6">
        <v>41564.574800000002</v>
      </c>
    </row>
    <row r="68" spans="2:15" ht="24">
      <c r="B68" s="5">
        <v>2</v>
      </c>
      <c r="C68" s="1" t="s">
        <v>131</v>
      </c>
      <c r="D68" s="1">
        <v>8.18</v>
      </c>
      <c r="E68" s="6">
        <v>43859.171900000001</v>
      </c>
      <c r="G68" s="5">
        <v>2</v>
      </c>
      <c r="H68" s="1" t="s">
        <v>131</v>
      </c>
      <c r="I68" s="1">
        <v>9.56</v>
      </c>
      <c r="J68" s="6">
        <v>43965.888599999998</v>
      </c>
    </row>
    <row r="69" spans="2:15" ht="24">
      <c r="B69" s="5">
        <v>3</v>
      </c>
      <c r="C69" s="1" t="s">
        <v>132</v>
      </c>
      <c r="D69" s="1">
        <v>0.96</v>
      </c>
      <c r="E69" s="6">
        <v>5163.5812999999998</v>
      </c>
      <c r="G69" s="5">
        <v>3</v>
      </c>
      <c r="H69" s="1" t="s">
        <v>132</v>
      </c>
      <c r="I69" s="1">
        <v>1.02</v>
      </c>
      <c r="J69" s="6">
        <v>4676.4722000000002</v>
      </c>
    </row>
    <row r="70" spans="2:15" ht="24">
      <c r="B70" s="5">
        <v>4</v>
      </c>
      <c r="C70" s="1" t="s">
        <v>133</v>
      </c>
      <c r="D70" s="1">
        <v>2.68</v>
      </c>
      <c r="E70" s="6">
        <v>14367.3573</v>
      </c>
      <c r="G70" s="5">
        <v>4</v>
      </c>
      <c r="H70" s="1" t="s">
        <v>133</v>
      </c>
      <c r="I70" s="1">
        <v>2.82</v>
      </c>
      <c r="J70" s="6">
        <v>12964.705099999999</v>
      </c>
    </row>
    <row r="71" spans="2:15" ht="24">
      <c r="B71" s="7">
        <v>5</v>
      </c>
      <c r="C71" s="8" t="s">
        <v>134</v>
      </c>
      <c r="D71" s="8">
        <v>3.34</v>
      </c>
      <c r="E71" s="9">
        <v>17880.153300000002</v>
      </c>
      <c r="G71" s="7">
        <v>5</v>
      </c>
      <c r="H71" s="8" t="s">
        <v>134</v>
      </c>
      <c r="I71" s="8">
        <v>3.57</v>
      </c>
      <c r="J71" s="9">
        <v>16413.711200000002</v>
      </c>
    </row>
    <row r="72" spans="2:15">
      <c r="B72" s="10">
        <v>1.5</v>
      </c>
      <c r="C72" s="10" t="s">
        <v>9</v>
      </c>
      <c r="D72" s="10" t="s">
        <v>10</v>
      </c>
      <c r="G72" s="10">
        <v>1.5</v>
      </c>
      <c r="H72" s="10" t="s">
        <v>9</v>
      </c>
      <c r="I72" s="10" t="s">
        <v>12</v>
      </c>
    </row>
    <row r="73" spans="2:15">
      <c r="B73" s="2"/>
      <c r="C73" s="3" t="s">
        <v>0</v>
      </c>
      <c r="D73" s="3" t="s">
        <v>1</v>
      </c>
      <c r="E73" s="4" t="s">
        <v>2</v>
      </c>
      <c r="G73" s="2"/>
      <c r="H73" s="3" t="s">
        <v>0</v>
      </c>
      <c r="I73" s="3" t="s">
        <v>1</v>
      </c>
      <c r="J73" s="4" t="s">
        <v>2</v>
      </c>
      <c r="L73" s="14" t="s">
        <v>79</v>
      </c>
      <c r="M73" t="s">
        <v>10</v>
      </c>
      <c r="N73" t="s">
        <v>12</v>
      </c>
      <c r="O73" t="s">
        <v>78</v>
      </c>
    </row>
    <row r="74" spans="2:15" ht="24">
      <c r="B74" s="5">
        <v>1</v>
      </c>
      <c r="C74" s="1" t="s">
        <v>130</v>
      </c>
      <c r="D74" s="1">
        <v>12.23</v>
      </c>
      <c r="E74" s="6">
        <v>37253.796699999999</v>
      </c>
      <c r="G74" s="5">
        <v>1</v>
      </c>
      <c r="H74" s="1" t="s">
        <v>130</v>
      </c>
      <c r="I74" s="1">
        <v>15.02</v>
      </c>
      <c r="J74" s="6">
        <v>36495.330399999999</v>
      </c>
      <c r="L74" s="1" t="s">
        <v>130</v>
      </c>
      <c r="M74">
        <f>(E81-E74)</f>
        <v>4956.0311000000002</v>
      </c>
      <c r="N74">
        <f>(J81-J74)</f>
        <v>5300.5020000000004</v>
      </c>
      <c r="O74">
        <f>(N74-M74)/J81</f>
        <v>8.2417523523230576E-3</v>
      </c>
    </row>
    <row r="75" spans="2:15" ht="24">
      <c r="B75" s="5">
        <v>2</v>
      </c>
      <c r="C75" s="1" t="s">
        <v>131</v>
      </c>
      <c r="D75" s="1">
        <v>12.93</v>
      </c>
      <c r="E75" s="6">
        <v>39389.898500000003</v>
      </c>
      <c r="G75" s="5">
        <v>2</v>
      </c>
      <c r="H75" s="1" t="s">
        <v>131</v>
      </c>
      <c r="I75" s="1">
        <v>16.12</v>
      </c>
      <c r="J75" s="6">
        <v>39155.6679</v>
      </c>
      <c r="L75" s="1" t="s">
        <v>131</v>
      </c>
      <c r="M75">
        <f t="shared" ref="M75:M78" si="22">(E82-E75)</f>
        <v>4651.1296000000002</v>
      </c>
      <c r="N75">
        <f t="shared" ref="N75:N78" si="23">(J82-J75)</f>
        <v>5031.4364999999962</v>
      </c>
      <c r="O75">
        <f t="shared" ref="O75:O78" si="24">(N75-M75)/J82</f>
        <v>8.6067395717379473E-3</v>
      </c>
    </row>
    <row r="76" spans="2:15" ht="24">
      <c r="B76" s="5">
        <v>3</v>
      </c>
      <c r="C76" s="1" t="s">
        <v>132</v>
      </c>
      <c r="D76" s="1">
        <v>0.88</v>
      </c>
      <c r="E76" s="6">
        <v>2677.0450999999998</v>
      </c>
      <c r="G76" s="5">
        <v>3</v>
      </c>
      <c r="H76" s="1" t="s">
        <v>132</v>
      </c>
      <c r="I76" s="1">
        <v>0.91</v>
      </c>
      <c r="J76" s="6">
        <v>2212.3784000000001</v>
      </c>
      <c r="L76" s="1" t="s">
        <v>132</v>
      </c>
      <c r="M76">
        <f t="shared" si="22"/>
        <v>2510.5071000000003</v>
      </c>
      <c r="N76">
        <f t="shared" si="23"/>
        <v>2504.6122</v>
      </c>
      <c r="O76">
        <f t="shared" si="24"/>
        <v>-1.2497162915695093E-3</v>
      </c>
    </row>
    <row r="77" spans="2:15" ht="24">
      <c r="B77" s="5">
        <v>4</v>
      </c>
      <c r="C77" s="1" t="s">
        <v>133</v>
      </c>
      <c r="D77" s="1">
        <v>2.2200000000000002</v>
      </c>
      <c r="E77" s="6">
        <v>6770.7487000000001</v>
      </c>
      <c r="G77" s="5">
        <v>4</v>
      </c>
      <c r="H77" s="1" t="s">
        <v>133</v>
      </c>
      <c r="I77" s="1">
        <v>2.15</v>
      </c>
      <c r="J77" s="6">
        <v>5215.4134999999997</v>
      </c>
      <c r="L77" s="1" t="s">
        <v>133</v>
      </c>
      <c r="M77">
        <f t="shared" si="22"/>
        <v>7654.3508000000002</v>
      </c>
      <c r="N77">
        <f t="shared" si="23"/>
        <v>7817.3175000000001</v>
      </c>
      <c r="O77">
        <f t="shared" si="24"/>
        <v>1.2504416764222322E-2</v>
      </c>
    </row>
    <row r="78" spans="2:15" ht="24">
      <c r="B78" s="7">
        <v>5</v>
      </c>
      <c r="C78" s="8" t="s">
        <v>134</v>
      </c>
      <c r="D78" s="8">
        <v>2.74</v>
      </c>
      <c r="E78" s="9">
        <v>8344.3575000000001</v>
      </c>
      <c r="G78" s="7">
        <v>5</v>
      </c>
      <c r="H78" s="8" t="s">
        <v>134</v>
      </c>
      <c r="I78" s="8">
        <v>2.8</v>
      </c>
      <c r="J78" s="9">
        <v>6812.7353999999996</v>
      </c>
      <c r="L78" s="8" t="s">
        <v>134</v>
      </c>
      <c r="M78">
        <f t="shared" si="22"/>
        <v>9616.7479000000003</v>
      </c>
      <c r="N78">
        <f t="shared" si="23"/>
        <v>9669.658300000001</v>
      </c>
      <c r="O78">
        <f t="shared" si="24"/>
        <v>3.2101162587810689E-3</v>
      </c>
    </row>
    <row r="79" spans="2:15">
      <c r="B79" s="10">
        <v>1.5</v>
      </c>
      <c r="C79" s="10" t="s">
        <v>11</v>
      </c>
      <c r="D79" s="10" t="s">
        <v>10</v>
      </c>
      <c r="G79" s="10">
        <v>1.5</v>
      </c>
      <c r="H79" s="10" t="s">
        <v>11</v>
      </c>
      <c r="I79" s="10" t="s">
        <v>12</v>
      </c>
    </row>
    <row r="80" spans="2:15">
      <c r="B80" s="2"/>
      <c r="C80" s="3" t="s">
        <v>0</v>
      </c>
      <c r="D80" s="3" t="s">
        <v>1</v>
      </c>
      <c r="E80" s="4" t="s">
        <v>2</v>
      </c>
      <c r="G80" s="2"/>
      <c r="H80" s="3" t="s">
        <v>0</v>
      </c>
      <c r="I80" s="3" t="s">
        <v>1</v>
      </c>
      <c r="J80" s="4" t="s">
        <v>2</v>
      </c>
    </row>
    <row r="81" spans="2:15" ht="24">
      <c r="B81" s="5">
        <v>1</v>
      </c>
      <c r="C81" s="1" t="s">
        <v>130</v>
      </c>
      <c r="D81" s="1">
        <v>7.84</v>
      </c>
      <c r="E81" s="6">
        <v>42209.827799999999</v>
      </c>
      <c r="G81" s="5">
        <v>1</v>
      </c>
      <c r="H81" s="1" t="s">
        <v>130</v>
      </c>
      <c r="I81" s="1">
        <v>9.0399999999999991</v>
      </c>
      <c r="J81" s="6">
        <v>41795.832399999999</v>
      </c>
    </row>
    <row r="82" spans="2:15" ht="24">
      <c r="B82" s="5">
        <v>2</v>
      </c>
      <c r="C82" s="1" t="s">
        <v>131</v>
      </c>
      <c r="D82" s="1">
        <v>8.18</v>
      </c>
      <c r="E82" s="6">
        <v>44041.028100000003</v>
      </c>
      <c r="G82" s="5">
        <v>2</v>
      </c>
      <c r="H82" s="1" t="s">
        <v>131</v>
      </c>
      <c r="I82" s="1">
        <v>9.56</v>
      </c>
      <c r="J82" s="6">
        <v>44187.104399999997</v>
      </c>
    </row>
    <row r="83" spans="2:15" ht="24">
      <c r="B83" s="5">
        <v>3</v>
      </c>
      <c r="C83" s="1" t="s">
        <v>132</v>
      </c>
      <c r="D83" s="1">
        <v>0.96</v>
      </c>
      <c r="E83" s="6">
        <v>5187.5522000000001</v>
      </c>
      <c r="G83" s="5">
        <v>3</v>
      </c>
      <c r="H83" s="1" t="s">
        <v>132</v>
      </c>
      <c r="I83" s="1">
        <v>1.02</v>
      </c>
      <c r="J83" s="6">
        <v>4716.9906000000001</v>
      </c>
    </row>
    <row r="84" spans="2:15" ht="24">
      <c r="B84" s="5">
        <v>4</v>
      </c>
      <c r="C84" s="1" t="s">
        <v>133</v>
      </c>
      <c r="D84" s="1">
        <v>2.68</v>
      </c>
      <c r="E84" s="6">
        <v>14425.0995</v>
      </c>
      <c r="G84" s="5">
        <v>4</v>
      </c>
      <c r="H84" s="1" t="s">
        <v>133</v>
      </c>
      <c r="I84" s="1">
        <v>2.82</v>
      </c>
      <c r="J84" s="6">
        <v>13032.731</v>
      </c>
    </row>
    <row r="85" spans="2:15" ht="24">
      <c r="B85" s="7">
        <v>5</v>
      </c>
      <c r="C85" s="8" t="s">
        <v>134</v>
      </c>
      <c r="D85" s="8">
        <v>3.34</v>
      </c>
      <c r="E85" s="9">
        <v>17961.1054</v>
      </c>
      <c r="G85" s="7">
        <v>5</v>
      </c>
      <c r="H85" s="8" t="s">
        <v>134</v>
      </c>
      <c r="I85" s="8">
        <v>3.56</v>
      </c>
      <c r="J85" s="9">
        <v>16482.393700000001</v>
      </c>
    </row>
    <row r="86" spans="2:15">
      <c r="B86" s="10">
        <v>1.75</v>
      </c>
      <c r="C86" s="10" t="s">
        <v>9</v>
      </c>
      <c r="D86" s="10" t="s">
        <v>10</v>
      </c>
      <c r="G86" s="10">
        <v>1.75</v>
      </c>
      <c r="H86" s="10" t="s">
        <v>9</v>
      </c>
      <c r="I86" s="10" t="s">
        <v>12</v>
      </c>
    </row>
    <row r="87" spans="2:15">
      <c r="B87" s="2"/>
      <c r="C87" s="3" t="s">
        <v>0</v>
      </c>
      <c r="D87" s="3" t="s">
        <v>1</v>
      </c>
      <c r="E87" s="4" t="s">
        <v>2</v>
      </c>
      <c r="G87" s="2"/>
      <c r="H87" s="3" t="s">
        <v>0</v>
      </c>
      <c r="I87" s="3" t="s">
        <v>1</v>
      </c>
      <c r="J87" s="4" t="s">
        <v>2</v>
      </c>
      <c r="L87" s="14" t="s">
        <v>79</v>
      </c>
      <c r="M87" t="s">
        <v>10</v>
      </c>
      <c r="N87" t="s">
        <v>12</v>
      </c>
      <c r="O87" t="s">
        <v>78</v>
      </c>
    </row>
    <row r="88" spans="2:15" ht="24">
      <c r="B88" s="5">
        <v>1</v>
      </c>
      <c r="C88" s="1" t="s">
        <v>130</v>
      </c>
      <c r="D88" s="1">
        <v>12.24</v>
      </c>
      <c r="E88" s="6">
        <v>36805.8727</v>
      </c>
      <c r="G88" s="5">
        <v>1</v>
      </c>
      <c r="H88" s="1" t="s">
        <v>130</v>
      </c>
      <c r="I88" s="1">
        <v>15.02</v>
      </c>
      <c r="J88" s="6">
        <v>36224.703999999998</v>
      </c>
      <c r="L88" s="1" t="s">
        <v>130</v>
      </c>
      <c r="M88">
        <f>(E95-E88)</f>
        <v>5593.7212</v>
      </c>
      <c r="N88">
        <f>(J95-J88)</f>
        <v>5736.616200000004</v>
      </c>
      <c r="O88">
        <f>(N88-M88)/J95</f>
        <v>3.4053980980322937E-3</v>
      </c>
    </row>
    <row r="89" spans="2:15" ht="24">
      <c r="B89" s="5">
        <v>2</v>
      </c>
      <c r="C89" s="1" t="s">
        <v>131</v>
      </c>
      <c r="D89" s="1">
        <v>12.98</v>
      </c>
      <c r="E89" s="6">
        <v>39011.354299999999</v>
      </c>
      <c r="G89" s="5">
        <v>2</v>
      </c>
      <c r="H89" s="1" t="s">
        <v>131</v>
      </c>
      <c r="I89" s="1">
        <v>16.12</v>
      </c>
      <c r="J89" s="6">
        <v>38879.720500000003</v>
      </c>
      <c r="L89" s="1" t="s">
        <v>131</v>
      </c>
      <c r="M89">
        <f t="shared" ref="M89:M92" si="25">(E96-E89)</f>
        <v>5219.1699000000008</v>
      </c>
      <c r="N89">
        <f t="shared" ref="N89:N92" si="26">(J96-J89)</f>
        <v>5504.9856999999975</v>
      </c>
      <c r="O89">
        <f t="shared" ref="O89:O92" si="27">(N89-M89)/J96</f>
        <v>6.4395109142346123E-3</v>
      </c>
    </row>
    <row r="90" spans="2:15" ht="24">
      <c r="B90" s="5">
        <v>3</v>
      </c>
      <c r="C90" s="1" t="s">
        <v>132</v>
      </c>
      <c r="D90" s="1">
        <v>0.87</v>
      </c>
      <c r="E90" s="6">
        <v>2616.6206999999999</v>
      </c>
      <c r="G90" s="5">
        <v>3</v>
      </c>
      <c r="H90" s="1" t="s">
        <v>132</v>
      </c>
      <c r="I90" s="1">
        <v>0.9</v>
      </c>
      <c r="J90" s="6">
        <v>2166.3818999999999</v>
      </c>
      <c r="L90" s="1" t="s">
        <v>132</v>
      </c>
      <c r="M90">
        <f t="shared" si="25"/>
        <v>2589.2769000000003</v>
      </c>
      <c r="N90">
        <f t="shared" si="26"/>
        <v>2563.1635000000001</v>
      </c>
      <c r="O90">
        <f t="shared" si="27"/>
        <v>-5.5213340377280621E-3</v>
      </c>
    </row>
    <row r="91" spans="2:15" ht="24">
      <c r="B91" s="5">
        <v>4</v>
      </c>
      <c r="C91" s="1" t="s">
        <v>133</v>
      </c>
      <c r="D91" s="1">
        <v>2.2000000000000002</v>
      </c>
      <c r="E91" s="6">
        <v>6600.3634000000002</v>
      </c>
      <c r="G91" s="5">
        <v>4</v>
      </c>
      <c r="H91" s="1" t="s">
        <v>133</v>
      </c>
      <c r="I91" s="1">
        <v>2.14</v>
      </c>
      <c r="J91" s="6">
        <v>5156.1188000000002</v>
      </c>
      <c r="L91" s="1" t="s">
        <v>133</v>
      </c>
      <c r="M91">
        <f t="shared" si="25"/>
        <v>7886.2433999999994</v>
      </c>
      <c r="N91">
        <f t="shared" si="26"/>
        <v>7917.0208000000002</v>
      </c>
      <c r="O91">
        <f t="shared" si="27"/>
        <v>2.354247024180852E-3</v>
      </c>
    </row>
    <row r="92" spans="2:15" ht="24">
      <c r="B92" s="7">
        <v>5</v>
      </c>
      <c r="C92" s="8" t="s">
        <v>134</v>
      </c>
      <c r="D92" s="8">
        <v>2.72</v>
      </c>
      <c r="E92" s="9">
        <v>8163.4440999999997</v>
      </c>
      <c r="G92" s="7">
        <v>5</v>
      </c>
      <c r="H92" s="8" t="s">
        <v>134</v>
      </c>
      <c r="I92" s="8">
        <v>2.82</v>
      </c>
      <c r="J92" s="9">
        <v>6792.6022000000003</v>
      </c>
      <c r="L92" s="8" t="s">
        <v>134</v>
      </c>
      <c r="M92">
        <f t="shared" si="25"/>
        <v>9869.7145999999993</v>
      </c>
      <c r="N92">
        <f t="shared" si="26"/>
        <v>9765.059699999998</v>
      </c>
      <c r="O92">
        <f t="shared" si="27"/>
        <v>-6.3206327458589654E-3</v>
      </c>
    </row>
    <row r="93" spans="2:15">
      <c r="B93" s="10">
        <v>1.75</v>
      </c>
      <c r="C93" s="10" t="s">
        <v>11</v>
      </c>
      <c r="D93" s="10" t="s">
        <v>10</v>
      </c>
      <c r="G93" s="10">
        <v>1.75</v>
      </c>
      <c r="H93" s="10" t="s">
        <v>11</v>
      </c>
      <c r="I93" s="10" t="s">
        <v>12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130</v>
      </c>
      <c r="D95" s="1">
        <v>7.84</v>
      </c>
      <c r="E95" s="6">
        <v>42399.5939</v>
      </c>
      <c r="G95" s="5">
        <v>1</v>
      </c>
      <c r="H95" s="1" t="s">
        <v>130</v>
      </c>
      <c r="I95" s="1">
        <v>9.0399999999999991</v>
      </c>
      <c r="J95" s="6">
        <v>41961.320200000002</v>
      </c>
    </row>
    <row r="96" spans="2:15" ht="24">
      <c r="B96" s="5">
        <v>2</v>
      </c>
      <c r="C96" s="1" t="s">
        <v>131</v>
      </c>
      <c r="D96" s="1">
        <v>8.18</v>
      </c>
      <c r="E96" s="6">
        <v>44230.5242</v>
      </c>
      <c r="G96" s="5">
        <v>2</v>
      </c>
      <c r="H96" s="1" t="s">
        <v>131</v>
      </c>
      <c r="I96" s="1">
        <v>9.56</v>
      </c>
      <c r="J96" s="6">
        <v>44384.706200000001</v>
      </c>
    </row>
    <row r="97" spans="2:10" ht="24">
      <c r="B97" s="5">
        <v>3</v>
      </c>
      <c r="C97" s="1" t="s">
        <v>132</v>
      </c>
      <c r="D97" s="1">
        <v>0.96</v>
      </c>
      <c r="E97" s="6">
        <v>5205.8976000000002</v>
      </c>
      <c r="G97" s="5">
        <v>3</v>
      </c>
      <c r="H97" s="1" t="s">
        <v>132</v>
      </c>
      <c r="I97" s="1">
        <v>1.02</v>
      </c>
      <c r="J97" s="6">
        <v>4729.5454</v>
      </c>
    </row>
    <row r="98" spans="2:10" ht="24">
      <c r="B98" s="5">
        <v>4</v>
      </c>
      <c r="C98" s="1" t="s">
        <v>133</v>
      </c>
      <c r="D98" s="1">
        <v>2.68</v>
      </c>
      <c r="E98" s="6">
        <v>14486.6068</v>
      </c>
      <c r="G98" s="5">
        <v>4</v>
      </c>
      <c r="H98" s="1" t="s">
        <v>133</v>
      </c>
      <c r="I98" s="1">
        <v>2.82</v>
      </c>
      <c r="J98" s="6">
        <v>13073.1396</v>
      </c>
    </row>
    <row r="99" spans="2:10" ht="24">
      <c r="B99" s="7">
        <v>5</v>
      </c>
      <c r="C99" s="8" t="s">
        <v>134</v>
      </c>
      <c r="D99" s="8">
        <v>3.34</v>
      </c>
      <c r="E99" s="9">
        <v>18033.1587</v>
      </c>
      <c r="G99" s="7">
        <v>5</v>
      </c>
      <c r="H99" s="8" t="s">
        <v>134</v>
      </c>
      <c r="I99" s="8">
        <v>3.57</v>
      </c>
      <c r="J99" s="9">
        <v>16557.661899999999</v>
      </c>
    </row>
    <row r="100" spans="2:10">
      <c r="B100" s="12"/>
      <c r="C100" s="12"/>
      <c r="D100" s="12"/>
      <c r="E100" s="12"/>
      <c r="G100" s="12"/>
      <c r="H100" s="12"/>
      <c r="I100" s="12"/>
      <c r="J100" s="12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96AF-0D06-44BF-8C90-AC232A0A047A}">
  <dimension ref="C3:AE54"/>
  <sheetViews>
    <sheetView zoomScaleNormal="100" workbookViewId="0">
      <selection activeCell="AB19" sqref="AB19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31" max="31" width="11.83203125" customWidth="1"/>
  </cols>
  <sheetData>
    <row r="3" spans="3:21">
      <c r="C3" t="s">
        <v>81</v>
      </c>
    </row>
    <row r="4" spans="3:21">
      <c r="C4" t="s">
        <v>79</v>
      </c>
      <c r="D4">
        <v>0.25</v>
      </c>
      <c r="E4">
        <v>0.5</v>
      </c>
      <c r="F4">
        <v>0.75</v>
      </c>
      <c r="G4">
        <v>1</v>
      </c>
      <c r="H4">
        <v>1.25</v>
      </c>
      <c r="I4">
        <v>1.5</v>
      </c>
      <c r="J4">
        <v>1.75</v>
      </c>
    </row>
    <row r="5" spans="3:21">
      <c r="C5" s="1" t="s">
        <v>130</v>
      </c>
      <c r="D5">
        <v>-8.6784070131517538E-5</v>
      </c>
      <c r="E5">
        <v>-6.0954615748630534E-4</v>
      </c>
      <c r="F5">
        <v>2.1181465755298178E-3</v>
      </c>
      <c r="G5">
        <v>7.0904074152171506E-3</v>
      </c>
      <c r="H5">
        <v>3.9776863321269633E-3</v>
      </c>
      <c r="I5">
        <v>3.5494423190205082E-3</v>
      </c>
      <c r="J5">
        <v>3.1921231205067602E-3</v>
      </c>
    </row>
    <row r="6" spans="3:21">
      <c r="C6" s="1" t="s">
        <v>131</v>
      </c>
      <c r="D6">
        <v>2.8257494513858287E-3</v>
      </c>
      <c r="E6">
        <v>1.6783050993089189E-3</v>
      </c>
      <c r="F6">
        <v>1.712394915729725E-3</v>
      </c>
      <c r="G6">
        <v>4.9673197333447959E-3</v>
      </c>
      <c r="H6">
        <v>2.5179461194710698E-3</v>
      </c>
      <c r="I6">
        <v>4.5230457870257482E-3</v>
      </c>
      <c r="J6">
        <v>5.5030865052584288E-3</v>
      </c>
    </row>
    <row r="7" spans="3:21">
      <c r="C7" s="8" t="s">
        <v>132</v>
      </c>
      <c r="D7">
        <v>8.0822442883214194E-3</v>
      </c>
      <c r="E7">
        <v>-4.2230856961665893E-3</v>
      </c>
      <c r="F7">
        <v>-4.2039866265347258E-3</v>
      </c>
      <c r="G7">
        <v>6.9636457057582306E-3</v>
      </c>
      <c r="H7">
        <v>-8.6806655828811086E-3</v>
      </c>
      <c r="I7">
        <v>-7.3966764430380529E-3</v>
      </c>
      <c r="J7">
        <v>-4.9063044562881273E-3</v>
      </c>
    </row>
    <row r="8" spans="3:21">
      <c r="C8" t="s">
        <v>133</v>
      </c>
      <c r="D8">
        <v>1.830669258372545E-3</v>
      </c>
      <c r="E8">
        <v>-1.8248203544948042E-3</v>
      </c>
      <c r="F8">
        <v>-6.6501757522475511E-3</v>
      </c>
      <c r="G8">
        <v>1.1958658767040956E-3</v>
      </c>
      <c r="H8">
        <v>-7.9646656291069932E-3</v>
      </c>
      <c r="I8">
        <v>-6.1661092208986695E-3</v>
      </c>
      <c r="J8">
        <v>-8.9906265418931916E-3</v>
      </c>
    </row>
    <row r="9" spans="3:21">
      <c r="C9" t="s">
        <v>134</v>
      </c>
      <c r="D9">
        <v>8.8437701743578393E-4</v>
      </c>
      <c r="E9">
        <v>-4.8332999381991513E-3</v>
      </c>
      <c r="F9">
        <v>-9.6462050628670134E-3</v>
      </c>
      <c r="G9">
        <v>-1.7529634997258973E-3</v>
      </c>
      <c r="H9">
        <v>-1.2802032089272063E-2</v>
      </c>
      <c r="I9">
        <v>-9.2076068818283899E-3</v>
      </c>
      <c r="J9">
        <v>-9.5401848970998251E-3</v>
      </c>
    </row>
    <row r="11" spans="3:21">
      <c r="C11" t="s">
        <v>81</v>
      </c>
      <c r="L11" t="s">
        <v>83</v>
      </c>
      <c r="U11" t="s">
        <v>86</v>
      </c>
    </row>
    <row r="12" spans="3:21">
      <c r="C12" t="s">
        <v>79</v>
      </c>
      <c r="D12">
        <v>0.25</v>
      </c>
      <c r="E12">
        <v>0.5</v>
      </c>
      <c r="F12">
        <v>0.75</v>
      </c>
      <c r="G12">
        <v>1</v>
      </c>
      <c r="H12">
        <v>1.25</v>
      </c>
      <c r="I12">
        <v>1.5</v>
      </c>
      <c r="J12">
        <v>1.75</v>
      </c>
      <c r="M12">
        <v>0.25</v>
      </c>
      <c r="N12">
        <v>0.5</v>
      </c>
      <c r="O12">
        <v>0.75</v>
      </c>
      <c r="P12">
        <v>1</v>
      </c>
      <c r="Q12">
        <v>1.25</v>
      </c>
      <c r="R12">
        <v>1.5</v>
      </c>
      <c r="S12">
        <v>1.75</v>
      </c>
      <c r="U12">
        <f>_xlfn.T.INV.2T(0.1,2)</f>
        <v>2.9199855803537269</v>
      </c>
    </row>
    <row r="13" spans="3:21">
      <c r="C13" s="1" t="s">
        <v>130</v>
      </c>
      <c r="D13">
        <v>-2.3630471476062498E-3</v>
      </c>
      <c r="E13">
        <v>-5.2400324673051416E-4</v>
      </c>
      <c r="F13">
        <v>5.0365311630824663E-4</v>
      </c>
      <c r="G13">
        <v>-4.4297007424745128E-4</v>
      </c>
      <c r="H13">
        <v>3.1161815206434203E-3</v>
      </c>
      <c r="I13">
        <v>2.1421957573628451E-3</v>
      </c>
      <c r="J13">
        <v>-1.4729521321596617E-3</v>
      </c>
      <c r="L13" s="1" t="s">
        <v>130</v>
      </c>
      <c r="M13">
        <f t="shared" ref="M13:S13" si="0">AVERAGE(D5,D13,D21)</f>
        <v>-2.9033214015074428E-4</v>
      </c>
      <c r="N13">
        <f t="shared" si="0"/>
        <v>5.9572184599638071E-4</v>
      </c>
      <c r="O13">
        <f t="shared" si="0"/>
        <v>2.1020441608077078E-3</v>
      </c>
      <c r="P13">
        <f t="shared" si="0"/>
        <v>3.5022831770764721E-3</v>
      </c>
      <c r="Q13">
        <f t="shared" si="0"/>
        <v>4.3419009544620572E-3</v>
      </c>
      <c r="R13">
        <f t="shared" si="0"/>
        <v>4.64446347623547E-3</v>
      </c>
      <c r="S13">
        <f t="shared" si="0"/>
        <v>1.7081896954597973E-3</v>
      </c>
    </row>
    <row r="14" spans="3:21">
      <c r="C14" s="1" t="s">
        <v>131</v>
      </c>
      <c r="D14">
        <v>-7.4688361258997316E-4</v>
      </c>
      <c r="E14">
        <v>-2.7601377898990576E-4</v>
      </c>
      <c r="F14">
        <v>1.9012523086692989E-3</v>
      </c>
      <c r="G14">
        <v>5.2882056335267738E-4</v>
      </c>
      <c r="H14">
        <v>4.6797483744729735E-3</v>
      </c>
      <c r="I14">
        <v>4.8479580010218357E-3</v>
      </c>
      <c r="J14">
        <v>1.3450387156319743E-3</v>
      </c>
      <c r="L14" s="1" t="s">
        <v>131</v>
      </c>
      <c r="M14">
        <f t="shared" ref="M14:M17" si="1">AVERAGE(D6,D14,D22)</f>
        <v>1.3561920906581496E-3</v>
      </c>
      <c r="N14">
        <f t="shared" ref="N14:S16" si="2">AVERAGE(E6,E14,E22)</f>
        <v>1.2889177801113506E-3</v>
      </c>
      <c r="O14">
        <f t="shared" si="2"/>
        <v>2.8138451883578572E-3</v>
      </c>
      <c r="P14">
        <f t="shared" si="2"/>
        <v>3.2604308471152945E-3</v>
      </c>
      <c r="Q14">
        <f t="shared" si="2"/>
        <v>4.5474393398823691E-3</v>
      </c>
      <c r="R14">
        <f t="shared" si="2"/>
        <v>5.992581119928511E-3</v>
      </c>
      <c r="S14">
        <f t="shared" si="2"/>
        <v>4.4292120450416719E-3</v>
      </c>
    </row>
    <row r="15" spans="3:21">
      <c r="C15" s="8" t="s">
        <v>132</v>
      </c>
      <c r="D15">
        <v>-1.1601966168192247E-2</v>
      </c>
      <c r="E15">
        <v>-2.0238236090958085E-2</v>
      </c>
      <c r="F15">
        <v>-1.4190517043801152E-2</v>
      </c>
      <c r="G15">
        <v>-1.5685297670663761E-2</v>
      </c>
      <c r="H15">
        <v>-2.2489856297530291E-2</v>
      </c>
      <c r="I15">
        <v>-1.8264876393583741E-2</v>
      </c>
      <c r="J15">
        <v>-2.4912076177049804E-2</v>
      </c>
      <c r="L15" s="8" t="s">
        <v>132</v>
      </c>
      <c r="M15">
        <f t="shared" si="1"/>
        <v>1.7144493613923707E-4</v>
      </c>
      <c r="N15">
        <f t="shared" si="2"/>
        <v>-9.6089277236351446E-3</v>
      </c>
      <c r="O15">
        <f t="shared" si="2"/>
        <v>-8.0685391790867346E-3</v>
      </c>
      <c r="P15">
        <f t="shared" si="2"/>
        <v>-2.3684694042866924E-3</v>
      </c>
      <c r="Q15">
        <f t="shared" si="2"/>
        <v>-1.2002165438100653E-2</v>
      </c>
      <c r="R15">
        <f t="shared" si="2"/>
        <v>-8.9704230427304337E-3</v>
      </c>
      <c r="S15">
        <f t="shared" si="2"/>
        <v>-1.177990489035533E-2</v>
      </c>
    </row>
    <row r="16" spans="3:21">
      <c r="C16" t="s">
        <v>133</v>
      </c>
      <c r="D16">
        <v>-4.8151607147783456E-3</v>
      </c>
      <c r="E16">
        <v>-6.4067556543067755E-3</v>
      </c>
      <c r="F16">
        <v>-5.475529529118962E-3</v>
      </c>
      <c r="G16">
        <v>-9.6570048206065465E-3</v>
      </c>
      <c r="H16">
        <v>-5.2453449295636386E-3</v>
      </c>
      <c r="I16">
        <v>-6.4612094772715754E-3</v>
      </c>
      <c r="J16">
        <v>-1.4638257364814732E-2</v>
      </c>
      <c r="L16" t="s">
        <v>133</v>
      </c>
      <c r="M16">
        <f t="shared" si="1"/>
        <v>2.82451804147962E-4</v>
      </c>
      <c r="N16">
        <f t="shared" si="2"/>
        <v>-1.8543438159291983E-4</v>
      </c>
      <c r="O16">
        <f t="shared" si="2"/>
        <v>-1.0179245305833816E-3</v>
      </c>
      <c r="P16">
        <f t="shared" si="2"/>
        <v>-7.7861796954066073E-5</v>
      </c>
      <c r="Q16">
        <f t="shared" si="2"/>
        <v>-1.2933265321258367E-3</v>
      </c>
      <c r="R16">
        <f t="shared" si="2"/>
        <v>-4.0967311315974704E-5</v>
      </c>
      <c r="S16">
        <f t="shared" si="2"/>
        <v>-7.0915456275090242E-3</v>
      </c>
    </row>
    <row r="17" spans="3:31">
      <c r="C17" t="s">
        <v>134</v>
      </c>
      <c r="D17">
        <v>-1.0779518167945909E-2</v>
      </c>
      <c r="E17">
        <v>-1.3623496717727611E-2</v>
      </c>
      <c r="F17">
        <v>-1.3597296190113871E-2</v>
      </c>
      <c r="G17">
        <v>-1.7254311530383381E-2</v>
      </c>
      <c r="H17">
        <v>-1.1840173215400034E-2</v>
      </c>
      <c r="I17">
        <v>-1.2614457819469831E-2</v>
      </c>
      <c r="J17">
        <v>-2.3126713262052682E-2</v>
      </c>
      <c r="L17" t="s">
        <v>134</v>
      </c>
      <c r="M17">
        <f t="shared" si="1"/>
        <v>-3.5069930985268775E-3</v>
      </c>
      <c r="N17">
        <f t="shared" ref="N17" si="3">AVERAGE(E9,E17,E25)</f>
        <v>-5.624112889739994E-3</v>
      </c>
      <c r="O17">
        <f t="shared" ref="O17" si="4">AVERAGE(F9,F17,F25)</f>
        <v>-7.5626901976899559E-3</v>
      </c>
      <c r="P17">
        <f t="shared" ref="P17" si="5">AVERAGE(G9,G17,G25)</f>
        <v>-6.2942235028855299E-3</v>
      </c>
      <c r="Q17">
        <f t="shared" ref="Q17" si="6">AVERAGE(H9,H17,H25)</f>
        <v>-7.4175697125298595E-3</v>
      </c>
      <c r="R17">
        <f t="shared" ref="R17" si="7">AVERAGE(I9,I17,I25)</f>
        <v>-6.2039828141723851E-3</v>
      </c>
      <c r="S17">
        <f t="shared" ref="S17" si="8">AVERAGE(J9,J17,J25)</f>
        <v>-1.2995843635003826E-2</v>
      </c>
    </row>
    <row r="19" spans="3:31">
      <c r="C19" t="s">
        <v>82</v>
      </c>
      <c r="L19" t="s">
        <v>84</v>
      </c>
      <c r="U19" t="s">
        <v>85</v>
      </c>
    </row>
    <row r="20" spans="3:31">
      <c r="C20" t="s">
        <v>79</v>
      </c>
      <c r="D20">
        <v>0.25</v>
      </c>
      <c r="E20">
        <v>0.5</v>
      </c>
      <c r="F20">
        <v>0.75</v>
      </c>
      <c r="G20">
        <v>1</v>
      </c>
      <c r="H20">
        <v>1.25</v>
      </c>
      <c r="I20">
        <v>1.5</v>
      </c>
      <c r="J20">
        <v>1.75</v>
      </c>
      <c r="M20">
        <v>0.25</v>
      </c>
      <c r="N20">
        <v>0.5</v>
      </c>
      <c r="O20">
        <v>0.75</v>
      </c>
      <c r="P20">
        <v>1</v>
      </c>
      <c r="Q20">
        <v>1.25</v>
      </c>
      <c r="R20">
        <v>1.5</v>
      </c>
      <c r="S20">
        <v>1.75</v>
      </c>
      <c r="V20">
        <v>0.25</v>
      </c>
      <c r="W20">
        <v>0.5</v>
      </c>
      <c r="X20">
        <v>0.75</v>
      </c>
      <c r="Y20">
        <v>1</v>
      </c>
      <c r="Z20">
        <v>1.25</v>
      </c>
      <c r="AA20">
        <v>1.5</v>
      </c>
      <c r="AB20">
        <v>1.75</v>
      </c>
    </row>
    <row r="21" spans="3:31">
      <c r="C21" s="1" t="s">
        <v>130</v>
      </c>
      <c r="D21">
        <v>1.5788347972855346E-3</v>
      </c>
      <c r="E21">
        <v>2.9207149422059617E-3</v>
      </c>
      <c r="F21">
        <v>3.6843327905850582E-3</v>
      </c>
      <c r="G21">
        <v>3.8594121902597164E-3</v>
      </c>
      <c r="H21">
        <v>5.9318350106157868E-3</v>
      </c>
      <c r="I21">
        <v>8.2417523523230576E-3</v>
      </c>
      <c r="J21">
        <v>3.4053980980322937E-3</v>
      </c>
      <c r="L21" s="1" t="s">
        <v>130</v>
      </c>
      <c r="M21">
        <f t="shared" ref="M21:S21" si="9">_xlfn.STDEV.S(D5,D13,D21)/SQRT(3)</f>
        <v>1.142465488825574E-3</v>
      </c>
      <c r="N21">
        <f t="shared" si="9"/>
        <v>1.162758798499185E-3</v>
      </c>
      <c r="O21">
        <f t="shared" si="9"/>
        <v>9.1821843142201611E-4</v>
      </c>
      <c r="P21">
        <f t="shared" si="9"/>
        <v>2.1820174112302535E-3</v>
      </c>
      <c r="Q21">
        <f t="shared" si="9"/>
        <v>8.3295965533360084E-4</v>
      </c>
      <c r="R21">
        <f t="shared" si="9"/>
        <v>1.843949670755862E-3</v>
      </c>
      <c r="S21">
        <f t="shared" si="9"/>
        <v>1.5917620267680494E-3</v>
      </c>
      <c r="U21" s="1" t="s">
        <v>130</v>
      </c>
      <c r="V21" t="b">
        <f>IF(ABS(M13/M21)&gt;$U$12,M13/M21,FALSE)</f>
        <v>0</v>
      </c>
      <c r="W21" t="b">
        <f t="shared" ref="W21:AB25" si="10">IF(ABS(N13/N21)&gt;$U$12,N13/N21,FALSE)</f>
        <v>0</v>
      </c>
      <c r="X21" t="b">
        <f t="shared" si="10"/>
        <v>0</v>
      </c>
      <c r="Y21" t="b">
        <f t="shared" si="10"/>
        <v>0</v>
      </c>
      <c r="Z21">
        <f t="shared" si="10"/>
        <v>5.2126185544042025</v>
      </c>
      <c r="AA21" t="b">
        <f t="shared" si="10"/>
        <v>0</v>
      </c>
      <c r="AB21" t="b">
        <f t="shared" si="10"/>
        <v>0</v>
      </c>
      <c r="AC21" s="17" t="s">
        <v>120</v>
      </c>
      <c r="AD21" s="17" t="s">
        <v>119</v>
      </c>
      <c r="AE21" s="17" t="s">
        <v>121</v>
      </c>
    </row>
    <row r="22" spans="3:31">
      <c r="C22" s="1" t="s">
        <v>131</v>
      </c>
      <c r="D22">
        <v>1.9897104331785937E-3</v>
      </c>
      <c r="E22">
        <v>2.4644620200150388E-3</v>
      </c>
      <c r="F22">
        <v>4.8278883406745474E-3</v>
      </c>
      <c r="G22">
        <v>4.2851522446484104E-3</v>
      </c>
      <c r="H22">
        <v>6.4446235257030644E-3</v>
      </c>
      <c r="I22">
        <v>8.6067395717379473E-3</v>
      </c>
      <c r="J22">
        <v>6.4395109142346123E-3</v>
      </c>
      <c r="L22" s="1" t="s">
        <v>131</v>
      </c>
      <c r="M22">
        <f t="shared" ref="M22:M25" si="11">_xlfn.STDEV.S(D6,D14,D22)/SQRT(3)</f>
        <v>1.0788784099217221E-3</v>
      </c>
      <c r="N22">
        <f t="shared" ref="N22:S24" si="12">_xlfn.STDEV.S(E6,E14,E22)/SQRT(3)</f>
        <v>8.1471237552419896E-4</v>
      </c>
      <c r="O22">
        <f t="shared" si="12"/>
        <v>1.0084962639597458E-3</v>
      </c>
      <c r="P22">
        <f t="shared" si="12"/>
        <v>1.3799286427718944E-3</v>
      </c>
      <c r="Q22">
        <f t="shared" si="12"/>
        <v>1.1354629193459571E-3</v>
      </c>
      <c r="R22">
        <f t="shared" si="12"/>
        <v>1.3104401671545321E-3</v>
      </c>
      <c r="S22">
        <f t="shared" si="12"/>
        <v>1.5656006848079297E-3</v>
      </c>
      <c r="U22" s="1" t="s">
        <v>131</v>
      </c>
      <c r="V22" t="b">
        <f t="shared" ref="V22:V25" si="13">IF(ABS(M14/M22)&gt;$U$12,M14/M22,FALSE)</f>
        <v>0</v>
      </c>
      <c r="W22" t="b">
        <f t="shared" si="10"/>
        <v>0</v>
      </c>
      <c r="X22" t="b">
        <f t="shared" si="10"/>
        <v>0</v>
      </c>
      <c r="Y22" t="b">
        <f t="shared" si="10"/>
        <v>0</v>
      </c>
      <c r="Z22">
        <f t="shared" si="10"/>
        <v>4.004921043570282</v>
      </c>
      <c r="AA22">
        <f t="shared" si="10"/>
        <v>4.5729528673870714</v>
      </c>
      <c r="AB22" t="b">
        <f t="shared" si="10"/>
        <v>0</v>
      </c>
      <c r="AC22" s="17" t="s">
        <v>122</v>
      </c>
      <c r="AD22" s="17" t="s">
        <v>124</v>
      </c>
      <c r="AE22" s="17" t="s">
        <v>24</v>
      </c>
    </row>
    <row r="23" spans="3:31">
      <c r="C23" s="8" t="s">
        <v>132</v>
      </c>
      <c r="D23">
        <v>4.0340566882885384E-3</v>
      </c>
      <c r="E23">
        <v>-4.3654613837807608E-3</v>
      </c>
      <c r="F23">
        <v>-5.811113866924328E-3</v>
      </c>
      <c r="G23">
        <v>1.6162437520454533E-3</v>
      </c>
      <c r="H23">
        <v>-4.8359744338905579E-3</v>
      </c>
      <c r="I23">
        <v>-1.2497162915695093E-3</v>
      </c>
      <c r="J23">
        <v>-5.5213340377280621E-3</v>
      </c>
      <c r="L23" s="8" t="s">
        <v>132</v>
      </c>
      <c r="M23">
        <f t="shared" si="11"/>
        <v>6.0015793056206451E-3</v>
      </c>
      <c r="N23">
        <f t="shared" si="12"/>
        <v>5.3148131037957479E-3</v>
      </c>
      <c r="O23">
        <f t="shared" si="12"/>
        <v>3.0959475783535993E-3</v>
      </c>
      <c r="P23">
        <f t="shared" si="12"/>
        <v>6.835010685697019E-3</v>
      </c>
      <c r="Q23">
        <f t="shared" si="12"/>
        <v>5.3600111063319203E-3</v>
      </c>
      <c r="R23">
        <f t="shared" si="12"/>
        <v>4.9744824553021516E-3</v>
      </c>
      <c r="S23">
        <f t="shared" si="12"/>
        <v>6.5684855528455903E-3</v>
      </c>
      <c r="U23" s="8" t="s">
        <v>132</v>
      </c>
      <c r="V23" t="b">
        <f t="shared" si="13"/>
        <v>0</v>
      </c>
      <c r="W23" t="b">
        <f t="shared" si="10"/>
        <v>0</v>
      </c>
      <c r="X23" t="b">
        <f t="shared" si="10"/>
        <v>0</v>
      </c>
      <c r="Y23" t="b">
        <f t="shared" si="10"/>
        <v>0</v>
      </c>
      <c r="Z23" t="b">
        <f t="shared" si="10"/>
        <v>0</v>
      </c>
      <c r="AA23" t="b">
        <f t="shared" si="10"/>
        <v>0</v>
      </c>
      <c r="AB23" t="b">
        <f t="shared" si="10"/>
        <v>0</v>
      </c>
      <c r="AC23" s="17" t="s">
        <v>123</v>
      </c>
      <c r="AD23" s="17" t="s">
        <v>125</v>
      </c>
      <c r="AE23" s="17" t="s">
        <v>24</v>
      </c>
    </row>
    <row r="24" spans="3:31">
      <c r="C24" t="s">
        <v>133</v>
      </c>
      <c r="D24">
        <v>3.8318468688496869E-3</v>
      </c>
      <c r="E24">
        <v>7.6752728640228206E-3</v>
      </c>
      <c r="F24">
        <v>9.0719316896163693E-3</v>
      </c>
      <c r="G24">
        <v>8.2275535530402528E-3</v>
      </c>
      <c r="H24">
        <v>9.3300309622931215E-3</v>
      </c>
      <c r="I24">
        <v>1.2504416764222322E-2</v>
      </c>
      <c r="J24">
        <v>2.354247024180852E-3</v>
      </c>
      <c r="L24" t="s">
        <v>133</v>
      </c>
      <c r="M24">
        <f t="shared" si="11"/>
        <v>2.6134535262754286E-3</v>
      </c>
      <c r="N24">
        <f t="shared" si="12"/>
        <v>4.1469495444994512E-3</v>
      </c>
      <c r="O24">
        <f t="shared" si="12"/>
        <v>5.0563111502888239E-3</v>
      </c>
      <c r="P24">
        <f t="shared" si="12"/>
        <v>5.201959364671385E-3</v>
      </c>
      <c r="Q24">
        <f t="shared" si="12"/>
        <v>5.3693720802160793E-3</v>
      </c>
      <c r="R24">
        <f t="shared" si="12"/>
        <v>6.273270471941656E-3</v>
      </c>
      <c r="S24">
        <f t="shared" si="12"/>
        <v>4.9963714364207089E-3</v>
      </c>
      <c r="U24" t="s">
        <v>133</v>
      </c>
      <c r="V24" t="b">
        <f t="shared" si="13"/>
        <v>0</v>
      </c>
      <c r="W24" t="b">
        <f t="shared" si="10"/>
        <v>0</v>
      </c>
      <c r="X24" t="b">
        <f t="shared" si="10"/>
        <v>0</v>
      </c>
      <c r="Y24" t="b">
        <f t="shared" si="10"/>
        <v>0</v>
      </c>
      <c r="Z24" t="b">
        <f t="shared" si="10"/>
        <v>0</v>
      </c>
      <c r="AA24" t="b">
        <f t="shared" si="10"/>
        <v>0</v>
      </c>
      <c r="AB24" t="b">
        <f t="shared" si="10"/>
        <v>0</v>
      </c>
      <c r="AC24" s="17" t="s">
        <v>126</v>
      </c>
      <c r="AD24" s="17" t="s">
        <v>127</v>
      </c>
      <c r="AE24" s="17" t="s">
        <v>128</v>
      </c>
    </row>
    <row r="25" spans="3:31">
      <c r="C25" t="s">
        <v>134</v>
      </c>
      <c r="D25">
        <v>-6.2583814507050843E-4</v>
      </c>
      <c r="E25">
        <v>1.5844579867067812E-3</v>
      </c>
      <c r="F25">
        <v>5.5543065991101785E-4</v>
      </c>
      <c r="G25">
        <v>1.2460452145268575E-4</v>
      </c>
      <c r="H25">
        <v>2.3894961670825206E-3</v>
      </c>
      <c r="I25">
        <v>3.2101162587810689E-3</v>
      </c>
      <c r="J25">
        <v>-6.3206327458589654E-3</v>
      </c>
      <c r="L25" t="s">
        <v>134</v>
      </c>
      <c r="M25">
        <f t="shared" si="11"/>
        <v>3.6623036067145042E-3</v>
      </c>
      <c r="N25">
        <f t="shared" ref="N25" si="14">_xlfn.STDEV.S(E9,E17,E25)/SQRT(3)</f>
        <v>4.4079288566655876E-3</v>
      </c>
      <c r="O25">
        <f t="shared" ref="O25" si="15">_xlfn.STDEV.S(F9,F17,F25)/SQRT(3)</f>
        <v>4.2162659217177059E-3</v>
      </c>
      <c r="P25">
        <f t="shared" ref="P25" si="16">_xlfn.STDEV.S(G9,G17,G25)/SQRT(3)</f>
        <v>5.506782563240064E-3</v>
      </c>
      <c r="Q25">
        <f t="shared" ref="Q25" si="17">_xlfn.STDEV.S(H9,H17,H25)/SQRT(3)</f>
        <v>4.9113880929463182E-3</v>
      </c>
      <c r="R25">
        <f t="shared" ref="R25" si="18">_xlfn.STDEV.S(I9,I17,I25)/SQRT(3)</f>
        <v>4.8086936668345591E-3</v>
      </c>
      <c r="S25">
        <f t="shared" ref="S25" si="19">_xlfn.STDEV.S(J9,J17,J25)/SQRT(3)</f>
        <v>5.1499925101510489E-3</v>
      </c>
      <c r="U25" t="s">
        <v>134</v>
      </c>
      <c r="V25" t="b">
        <f t="shared" si="13"/>
        <v>0</v>
      </c>
      <c r="W25" t="b">
        <f t="shared" si="10"/>
        <v>0</v>
      </c>
      <c r="X25" t="b">
        <f t="shared" si="10"/>
        <v>0</v>
      </c>
      <c r="Y25" t="b">
        <f t="shared" si="10"/>
        <v>0</v>
      </c>
      <c r="Z25" t="b">
        <f t="shared" si="10"/>
        <v>0</v>
      </c>
      <c r="AA25" t="b">
        <f t="shared" si="10"/>
        <v>0</v>
      </c>
      <c r="AB25" t="b">
        <f t="shared" si="10"/>
        <v>0</v>
      </c>
      <c r="AC25" s="15"/>
      <c r="AD25" s="15"/>
      <c r="AE25" s="15"/>
    </row>
    <row r="27" spans="3:31">
      <c r="U27" s="18" t="s">
        <v>94</v>
      </c>
      <c r="V27" s="19"/>
      <c r="W27" s="19"/>
      <c r="X27" s="19"/>
      <c r="Y27" s="19"/>
      <c r="Z27" s="19"/>
      <c r="AA27" s="19"/>
      <c r="AB27" s="19"/>
      <c r="AC27" s="19"/>
      <c r="AD27" s="19"/>
      <c r="AE27" s="20"/>
    </row>
    <row r="28" spans="3:31">
      <c r="U28" s="21"/>
      <c r="V28" s="10">
        <v>0.25</v>
      </c>
      <c r="W28" s="10">
        <v>0.5</v>
      </c>
      <c r="X28" s="10">
        <v>0.75</v>
      </c>
      <c r="Y28" s="10">
        <v>1</v>
      </c>
      <c r="Z28" s="10">
        <v>1.25</v>
      </c>
      <c r="AA28" s="10">
        <v>1.5</v>
      </c>
      <c r="AB28" s="10">
        <v>1.75</v>
      </c>
      <c r="AC28" s="10"/>
      <c r="AD28" s="10"/>
      <c r="AE28" s="22"/>
    </row>
    <row r="29" spans="3:31">
      <c r="U29" s="31" t="s">
        <v>32</v>
      </c>
      <c r="V29">
        <v>6.3753056336138788E-3</v>
      </c>
      <c r="W29">
        <v>8.628283869440128E-3</v>
      </c>
      <c r="X29">
        <v>9.765783553573288E-3</v>
      </c>
      <c r="Y29">
        <v>1.0623728415614335E-2</v>
      </c>
      <c r="Z29">
        <v>8.3673968380104848E-3</v>
      </c>
      <c r="AA29">
        <v>8.7568410121100122E-3</v>
      </c>
      <c r="AB29">
        <v>1.2963625111859813E-2</v>
      </c>
      <c r="AC29" s="17" t="s">
        <v>68</v>
      </c>
      <c r="AD29" s="17" t="s">
        <v>69</v>
      </c>
      <c r="AE29" s="17" t="s">
        <v>22</v>
      </c>
    </row>
    <row r="30" spans="3:31">
      <c r="U30" s="31" t="s">
        <v>33</v>
      </c>
      <c r="V30" s="10">
        <v>1.0488353230725488E-2</v>
      </c>
      <c r="W30" s="10">
        <v>1.3229058358764331E-2</v>
      </c>
      <c r="X30" s="10">
        <v>1.6795333744368909E-2</v>
      </c>
      <c r="Y30" s="10">
        <v>1.5861789223556608E-2</v>
      </c>
      <c r="Z30" s="10">
        <v>1.460721894397092E-2</v>
      </c>
      <c r="AA30" s="10">
        <v>1.5805858596247731E-2</v>
      </c>
      <c r="AB30" s="10">
        <v>1.9596708193531445E-2</v>
      </c>
      <c r="AC30" s="17" t="s">
        <v>70</v>
      </c>
      <c r="AD30" s="17" t="s">
        <v>71</v>
      </c>
      <c r="AE30" s="17" t="s">
        <v>25</v>
      </c>
    </row>
    <row r="31" spans="3:31">
      <c r="U31" s="31" t="s">
        <v>34</v>
      </c>
      <c r="V31" s="10">
        <v>1.6416989221762626E-2</v>
      </c>
      <c r="W31" s="10">
        <v>2.6737305333448719E-2</v>
      </c>
      <c r="X31" s="10">
        <v>3.0688667514712997E-2</v>
      </c>
      <c r="Y31" s="10">
        <v>2.9749883938671465E-2</v>
      </c>
      <c r="Z31" s="10">
        <v>2.8739729730259095E-2</v>
      </c>
      <c r="AA31" s="10">
        <v>2.829336156524534E-2</v>
      </c>
      <c r="AB31" s="10">
        <v>3.3634149233735068E-2</v>
      </c>
      <c r="AC31" s="17" t="s">
        <v>26</v>
      </c>
      <c r="AD31" s="17" t="s">
        <v>74</v>
      </c>
      <c r="AE31" s="17" t="s">
        <v>75</v>
      </c>
    </row>
    <row r="32" spans="3:31">
      <c r="U32" s="21"/>
      <c r="V32" s="10"/>
      <c r="W32" s="10"/>
      <c r="X32" s="10"/>
      <c r="Y32" s="10"/>
      <c r="Z32" s="10"/>
      <c r="AA32" s="10"/>
      <c r="AB32" s="24"/>
      <c r="AC32" s="33"/>
      <c r="AD32" s="10"/>
      <c r="AE32" s="22"/>
    </row>
    <row r="33" spans="21:31">
      <c r="U33" s="21" t="s">
        <v>92</v>
      </c>
      <c r="V33" s="10"/>
      <c r="W33" s="10"/>
      <c r="X33" s="10"/>
      <c r="Y33" s="10"/>
      <c r="Z33" s="10"/>
      <c r="AA33" s="10"/>
      <c r="AB33" s="10"/>
      <c r="AC33" s="10"/>
      <c r="AD33" s="10"/>
      <c r="AE33" s="22"/>
    </row>
    <row r="34" spans="21:31">
      <c r="U34" s="21"/>
      <c r="V34" s="10">
        <v>0.25</v>
      </c>
      <c r="W34" s="10">
        <v>0.5</v>
      </c>
      <c r="X34" s="10">
        <v>0.75</v>
      </c>
      <c r="Y34" s="10">
        <v>1</v>
      </c>
      <c r="Z34" s="10">
        <v>1.25</v>
      </c>
      <c r="AA34" s="10">
        <v>1.5</v>
      </c>
      <c r="AB34" s="10">
        <v>1.75</v>
      </c>
      <c r="AC34" s="10"/>
      <c r="AD34" s="10"/>
      <c r="AE34" s="22"/>
    </row>
    <row r="35" spans="21:31">
      <c r="U35" s="31" t="s">
        <v>98</v>
      </c>
      <c r="V35" s="10">
        <f t="shared" ref="V35:AB35" si="20">$V$45*(1-EXP(-$X$45*V34))</f>
        <v>6.2555909676223027E-3</v>
      </c>
      <c r="W35" s="10">
        <f t="shared" si="20"/>
        <v>8.7116229043965199E-3</v>
      </c>
      <c r="X35" s="10">
        <f t="shared" si="20"/>
        <v>9.6758951699068198E-3</v>
      </c>
      <c r="Y35" s="10">
        <f t="shared" si="20"/>
        <v>1.0054481860132679E-2</v>
      </c>
      <c r="Z35" s="10">
        <f t="shared" si="20"/>
        <v>1.0203120255265119E-2</v>
      </c>
      <c r="AA35" s="10">
        <f t="shared" si="20"/>
        <v>1.026147775455905E-2</v>
      </c>
      <c r="AB35" s="10">
        <f t="shared" si="20"/>
        <v>1.0284389719672819E-2</v>
      </c>
      <c r="AC35" s="17" t="s">
        <v>68</v>
      </c>
      <c r="AD35" s="17" t="s">
        <v>69</v>
      </c>
      <c r="AE35" s="17" t="s">
        <v>22</v>
      </c>
    </row>
    <row r="36" spans="21:31">
      <c r="U36" s="31" t="s">
        <v>31</v>
      </c>
      <c r="V36" s="10">
        <f t="shared" ref="V36:AB36" si="21">$V$46*(1-EXP(-$X$46*V34))</f>
        <v>9.9834554583980682E-3</v>
      </c>
      <c r="W36" s="10">
        <f t="shared" si="21"/>
        <v>1.4043699002325084E-2</v>
      </c>
      <c r="X36" s="10">
        <f t="shared" si="21"/>
        <v>1.5694988749116449E-2</v>
      </c>
      <c r="Y36" s="10">
        <f t="shared" si="21"/>
        <v>1.636656369243155E-2</v>
      </c>
      <c r="Z36" s="10">
        <f t="shared" si="21"/>
        <v>1.6639691352410692E-2</v>
      </c>
      <c r="AA36" s="10">
        <f t="shared" si="21"/>
        <v>1.6750771611417144E-2</v>
      </c>
      <c r="AB36" s="10">
        <f t="shared" si="21"/>
        <v>1.6795947643540299E-2</v>
      </c>
      <c r="AC36" s="17" t="s">
        <v>70</v>
      </c>
      <c r="AD36" s="17" t="s">
        <v>71</v>
      </c>
      <c r="AE36" s="17" t="s">
        <v>25</v>
      </c>
    </row>
    <row r="37" spans="21:31">
      <c r="U37" s="31" t="s">
        <v>34</v>
      </c>
      <c r="V37" s="10">
        <f t="shared" ref="V37:AB37" si="22">$V$47*(1-EXP(-$X$47*V34))</f>
        <v>1.8000297621678926E-2</v>
      </c>
      <c r="W37" s="10">
        <f t="shared" si="22"/>
        <v>2.5544604374551368E-2</v>
      </c>
      <c r="X37" s="10">
        <f t="shared" si="22"/>
        <v>2.8706583447213389E-2</v>
      </c>
      <c r="Y37" s="10">
        <f t="shared" si="22"/>
        <v>3.0031835983126764E-2</v>
      </c>
      <c r="Z37" s="10">
        <f t="shared" si="22"/>
        <v>3.0587277446711855E-2</v>
      </c>
      <c r="AA37" s="10">
        <f t="shared" si="22"/>
        <v>3.0820074752213267E-2</v>
      </c>
      <c r="AB37" s="10">
        <f t="shared" si="22"/>
        <v>3.0917645043597206E-2</v>
      </c>
      <c r="AC37" s="17" t="s">
        <v>26</v>
      </c>
      <c r="AD37" s="17" t="s">
        <v>74</v>
      </c>
      <c r="AE37" s="17" t="s">
        <v>75</v>
      </c>
    </row>
    <row r="38" spans="21:31">
      <c r="U38" s="21"/>
      <c r="V38" s="10"/>
      <c r="W38" s="10"/>
      <c r="X38" s="10"/>
      <c r="Y38" s="10"/>
      <c r="Z38" s="10"/>
      <c r="AA38" s="10"/>
      <c r="AB38" s="10"/>
      <c r="AC38" s="10"/>
      <c r="AD38" s="10"/>
      <c r="AE38" s="22"/>
    </row>
    <row r="39" spans="21:31">
      <c r="U39" s="21" t="s">
        <v>93</v>
      </c>
      <c r="V39" s="10"/>
      <c r="W39" s="10"/>
      <c r="X39" s="10"/>
      <c r="Y39" s="10"/>
      <c r="Z39" s="10"/>
      <c r="AA39" s="10"/>
      <c r="AB39" s="10"/>
      <c r="AC39" s="10"/>
      <c r="AD39" s="10"/>
      <c r="AE39" s="22"/>
    </row>
    <row r="40" spans="21:31">
      <c r="U40" s="21"/>
      <c r="V40" s="10">
        <v>0.25</v>
      </c>
      <c r="W40" s="10">
        <v>0.5</v>
      </c>
      <c r="X40" s="10">
        <v>0.75</v>
      </c>
      <c r="Y40" s="10">
        <v>1</v>
      </c>
      <c r="Z40" s="10">
        <v>1.25</v>
      </c>
      <c r="AA40" s="10">
        <v>1.5</v>
      </c>
      <c r="AB40" s="10">
        <v>1.75</v>
      </c>
      <c r="AC40" s="26" t="s">
        <v>91</v>
      </c>
      <c r="AD40" s="10"/>
      <c r="AE40" s="22"/>
    </row>
    <row r="41" spans="21:31">
      <c r="U41" s="31" t="s">
        <v>98</v>
      </c>
      <c r="V41" s="10">
        <f t="shared" ref="V41:AB43" si="23">ABS(V29-V35)^2</f>
        <v>1.4331601253474617E-8</v>
      </c>
      <c r="W41" s="10">
        <f t="shared" si="23"/>
        <v>6.9453947474627157E-9</v>
      </c>
      <c r="X41" s="10">
        <f t="shared" si="23"/>
        <v>8.0799215181701802E-9</v>
      </c>
      <c r="Y41" s="10">
        <f t="shared" si="23"/>
        <v>3.2404164092773025E-7</v>
      </c>
      <c r="Z41" s="10">
        <f t="shared" si="23"/>
        <v>3.3698804646570329E-6</v>
      </c>
      <c r="AA41" s="10">
        <f t="shared" si="23"/>
        <v>2.2639317267276531E-6</v>
      </c>
      <c r="AB41" s="10">
        <f t="shared" si="23"/>
        <v>7.1783022867473918E-6</v>
      </c>
      <c r="AC41" s="10">
        <f>SUM(V41:AB41)</f>
        <v>1.3165513036578915E-5</v>
      </c>
      <c r="AD41" s="10"/>
      <c r="AE41" s="22"/>
    </row>
    <row r="42" spans="21:31">
      <c r="U42" s="31" t="s">
        <v>31</v>
      </c>
      <c r="V42" s="10">
        <f t="shared" si="23"/>
        <v>2.5492176050119097E-7</v>
      </c>
      <c r="W42" s="10">
        <f t="shared" si="23"/>
        <v>6.6363937814107852E-7</v>
      </c>
      <c r="X42" s="10">
        <f t="shared" si="23"/>
        <v>1.2107591085771361E-6</v>
      </c>
      <c r="Y42" s="10">
        <f t="shared" si="23"/>
        <v>2.5479726442797966E-7</v>
      </c>
      <c r="Z42" s="10">
        <f t="shared" si="23"/>
        <v>4.1309440910689676E-6</v>
      </c>
      <c r="AA42" s="10">
        <f t="shared" si="23"/>
        <v>8.928606062365512E-7</v>
      </c>
      <c r="AB42" s="10">
        <f t="shared" si="23"/>
        <v>7.8442596583867057E-6</v>
      </c>
      <c r="AC42" s="10">
        <f>SUM(V42:AB42)</f>
        <v>1.5252181867339609E-5</v>
      </c>
      <c r="AD42" s="10"/>
      <c r="AE42" s="22"/>
    </row>
    <row r="43" spans="21:31">
      <c r="U43" s="31" t="s">
        <v>34</v>
      </c>
      <c r="V43" s="10">
        <f t="shared" si="23"/>
        <v>2.5068654892455143E-6</v>
      </c>
      <c r="W43" s="10">
        <f t="shared" si="23"/>
        <v>1.4225355773546626E-6</v>
      </c>
      <c r="X43" s="10">
        <f t="shared" si="23"/>
        <v>3.928657250635793E-6</v>
      </c>
      <c r="Y43" s="10">
        <f t="shared" si="23"/>
        <v>7.9496955372522942E-8</v>
      </c>
      <c r="Z43" s="10">
        <f t="shared" si="23"/>
        <v>3.4134325645698069E-6</v>
      </c>
      <c r="AA43" s="10">
        <f t="shared" si="23"/>
        <v>6.3842795291976193E-6</v>
      </c>
      <c r="AB43" s="10">
        <f t="shared" si="23"/>
        <v>7.3793950150365607E-6</v>
      </c>
      <c r="AC43" s="10">
        <f>SUM(V43:AB43)</f>
        <v>2.511466238141248E-5</v>
      </c>
      <c r="AD43" s="10"/>
      <c r="AE43" s="22"/>
    </row>
    <row r="44" spans="21:31">
      <c r="U44" s="21"/>
      <c r="V44" s="10"/>
      <c r="W44" s="10"/>
      <c r="X44" s="10"/>
      <c r="Y44" s="10"/>
      <c r="Z44" s="10"/>
      <c r="AA44" s="10"/>
      <c r="AB44" s="10"/>
      <c r="AC44" s="10"/>
      <c r="AD44" s="10"/>
      <c r="AE44" s="22"/>
    </row>
    <row r="45" spans="21:31">
      <c r="U45" s="21" t="s">
        <v>88</v>
      </c>
      <c r="V45" s="10">
        <v>1.0299199995706644E-2</v>
      </c>
      <c r="W45" s="10" t="s">
        <v>89</v>
      </c>
      <c r="X45" s="10">
        <v>3.7397144196770307</v>
      </c>
      <c r="Y45" s="32" t="s">
        <v>64</v>
      </c>
      <c r="Z45" s="32" t="s">
        <v>99</v>
      </c>
      <c r="AA45" s="32" t="s">
        <v>23</v>
      </c>
      <c r="AB45" s="10"/>
      <c r="AC45" s="10"/>
      <c r="AD45" s="10"/>
      <c r="AE45" s="22"/>
    </row>
    <row r="46" spans="21:31">
      <c r="U46" s="21" t="s">
        <v>88</v>
      </c>
      <c r="V46" s="10">
        <v>1.6826914911876614E-2</v>
      </c>
      <c r="W46" s="10" t="s">
        <v>89</v>
      </c>
      <c r="X46" s="10">
        <v>3.5987452428387874</v>
      </c>
      <c r="Y46" s="32" t="s">
        <v>66</v>
      </c>
      <c r="Z46" s="32" t="s">
        <v>67</v>
      </c>
      <c r="AA46" s="32" t="s">
        <v>22</v>
      </c>
      <c r="AB46" s="10"/>
      <c r="AC46" s="10"/>
      <c r="AD46" s="10"/>
      <c r="AE46" s="22"/>
    </row>
    <row r="47" spans="21:31">
      <c r="U47" s="21" t="s">
        <v>88</v>
      </c>
      <c r="V47" s="10">
        <v>3.0988044895452815E-2</v>
      </c>
      <c r="W47" s="10" t="s">
        <v>89</v>
      </c>
      <c r="X47" s="10">
        <v>3.4783803438365344</v>
      </c>
      <c r="Y47" s="17" t="s">
        <v>26</v>
      </c>
      <c r="Z47" s="17" t="s">
        <v>74</v>
      </c>
      <c r="AA47" s="17" t="s">
        <v>75</v>
      </c>
      <c r="AB47" s="10"/>
      <c r="AC47" s="10"/>
      <c r="AD47" s="10"/>
      <c r="AE47" s="22"/>
    </row>
    <row r="48" spans="21:31">
      <c r="U48" s="21"/>
      <c r="V48" s="10"/>
      <c r="W48" s="10"/>
      <c r="X48" s="10"/>
      <c r="Y48" s="10"/>
      <c r="Z48" s="10"/>
      <c r="AA48" s="10"/>
      <c r="AB48" s="10"/>
      <c r="AC48" s="10"/>
      <c r="AD48" s="10"/>
      <c r="AE48" s="22"/>
    </row>
    <row r="49" spans="21:31">
      <c r="U49" s="21" t="s">
        <v>90</v>
      </c>
      <c r="V49" s="10">
        <f>V45*X45</f>
        <v>3.8516066735081747E-2</v>
      </c>
      <c r="W49" s="17" t="s">
        <v>68</v>
      </c>
      <c r="X49" s="17" t="s">
        <v>69</v>
      </c>
      <c r="Y49" s="17" t="s">
        <v>22</v>
      </c>
      <c r="Z49" s="10"/>
      <c r="AA49" s="10"/>
      <c r="AB49" s="10" t="s">
        <v>95</v>
      </c>
      <c r="AC49" s="10"/>
      <c r="AD49" s="10"/>
      <c r="AE49" s="22"/>
    </row>
    <row r="50" spans="21:31">
      <c r="U50" s="21" t="s">
        <v>90</v>
      </c>
      <c r="V50" s="10">
        <f>V46*X46</f>
        <v>6.0555779990769019E-2</v>
      </c>
      <c r="W50" s="17" t="s">
        <v>70</v>
      </c>
      <c r="X50" s="17" t="s">
        <v>71</v>
      </c>
      <c r="Y50" s="17" t="s">
        <v>25</v>
      </c>
      <c r="Z50" s="10"/>
      <c r="AA50" s="10"/>
      <c r="AB50" s="10">
        <f>V49/MAX($V$49:$V$51)</f>
        <v>0.35733099262079654</v>
      </c>
      <c r="AC50" s="10"/>
      <c r="AD50" s="10"/>
      <c r="AE50" s="22"/>
    </row>
    <row r="51" spans="21:31">
      <c r="U51" s="21" t="s">
        <v>90</v>
      </c>
      <c r="V51" s="10">
        <f>V47*X47</f>
        <v>0.10778820625826713</v>
      </c>
      <c r="W51" s="17" t="s">
        <v>26</v>
      </c>
      <c r="X51" s="17" t="s">
        <v>74</v>
      </c>
      <c r="Y51" s="17" t="s">
        <v>75</v>
      </c>
      <c r="Z51" s="10"/>
      <c r="AA51" s="10"/>
      <c r="AB51" s="10">
        <f t="shared" ref="AB51:AB52" si="24">V50/MAX($V$49:$V$51)</f>
        <v>0.56180339290250059</v>
      </c>
      <c r="AC51" s="10"/>
      <c r="AD51" s="10"/>
      <c r="AE51" s="22"/>
    </row>
    <row r="52" spans="21:31">
      <c r="AA52" s="28"/>
      <c r="AB52" s="10">
        <f t="shared" si="24"/>
        <v>1</v>
      </c>
      <c r="AC52" s="10"/>
      <c r="AD52" s="10"/>
      <c r="AE52" s="22"/>
    </row>
    <row r="53" spans="21:31">
      <c r="AB53" s="28"/>
      <c r="AC53" s="28"/>
      <c r="AD53" s="10"/>
      <c r="AE53" s="22"/>
    </row>
    <row r="54" spans="21:31">
      <c r="AD54" s="28"/>
      <c r="AE54" s="30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6C2A-FAFD-4DBD-BB94-9E0464871BC8}">
  <dimension ref="A1:Z126"/>
  <sheetViews>
    <sheetView topLeftCell="A107" workbookViewId="0">
      <selection activeCell="H119" sqref="H119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20</v>
      </c>
    </row>
    <row r="2" spans="1:25">
      <c r="A2" s="15" t="s">
        <v>112</v>
      </c>
      <c r="B2" s="15" t="s">
        <v>111</v>
      </c>
    </row>
    <row r="3" spans="1:25">
      <c r="A3" s="15" t="s">
        <v>110</v>
      </c>
      <c r="B3" s="15">
        <v>4.2</v>
      </c>
    </row>
    <row r="4" spans="1:25">
      <c r="A4" s="15" t="s">
        <v>108</v>
      </c>
      <c r="B4" s="15" t="s">
        <v>109</v>
      </c>
    </row>
    <row r="5" spans="1:25">
      <c r="A5" s="15" t="s">
        <v>107</v>
      </c>
      <c r="B5" s="15" t="s">
        <v>106</v>
      </c>
    </row>
    <row r="6" spans="1:25">
      <c r="A6" s="15" t="s">
        <v>105</v>
      </c>
      <c r="B6" s="15" t="s">
        <v>104</v>
      </c>
    </row>
    <row r="7" spans="1:25">
      <c r="A7" s="15" t="s">
        <v>102</v>
      </c>
      <c r="B7" s="15" t="s">
        <v>103</v>
      </c>
    </row>
    <row r="8" spans="1:25">
      <c r="A8" s="15"/>
      <c r="B8" s="15"/>
      <c r="C8" s="15"/>
    </row>
    <row r="9" spans="1:25">
      <c r="A9" s="15"/>
      <c r="B9" s="15"/>
      <c r="C9" s="15"/>
    </row>
    <row r="10" spans="1:25">
      <c r="A10" s="15"/>
      <c r="B10" s="15"/>
      <c r="C10" s="15"/>
    </row>
    <row r="11" spans="1:25">
      <c r="A11" s="15"/>
      <c r="B11" s="15"/>
      <c r="C11" s="15"/>
    </row>
    <row r="12" spans="1:25">
      <c r="A12" s="15"/>
      <c r="B12" s="15"/>
      <c r="C12" s="15"/>
    </row>
    <row r="13" spans="1:25">
      <c r="A13" s="15"/>
      <c r="B13" s="15"/>
      <c r="C13" s="15"/>
    </row>
    <row r="15" spans="1:25">
      <c r="B15" s="10">
        <v>0.25</v>
      </c>
      <c r="C15" s="10" t="s">
        <v>9</v>
      </c>
      <c r="D15" s="10" t="s">
        <v>10</v>
      </c>
      <c r="E15" s="10"/>
      <c r="F15" s="10"/>
      <c r="G15" s="10">
        <v>0.25</v>
      </c>
      <c r="H15" s="10" t="s">
        <v>9</v>
      </c>
      <c r="I15" s="10" t="s">
        <v>12</v>
      </c>
      <c r="J15" s="10"/>
    </row>
    <row r="16" spans="1:2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79</v>
      </c>
      <c r="M16" t="s">
        <v>10</v>
      </c>
      <c r="N16" t="s">
        <v>12</v>
      </c>
      <c r="O16" t="s">
        <v>78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6" ht="24">
      <c r="B17" s="5">
        <v>1</v>
      </c>
      <c r="C17" s="1" t="s">
        <v>113</v>
      </c>
      <c r="D17" s="1">
        <v>1</v>
      </c>
      <c r="E17" s="6">
        <v>1592.2340999999999</v>
      </c>
      <c r="F17" s="12"/>
      <c r="G17" s="5">
        <v>1</v>
      </c>
      <c r="H17" s="1" t="s">
        <v>113</v>
      </c>
      <c r="I17" s="1">
        <v>0.92</v>
      </c>
      <c r="J17" s="6">
        <v>1610.662</v>
      </c>
      <c r="L17" s="1" t="s">
        <v>113</v>
      </c>
      <c r="M17">
        <f t="shared" ref="M17:M22" si="0">(E25-E17)</f>
        <v>1199.7968000000003</v>
      </c>
      <c r="N17">
        <f t="shared" ref="N17:N22" si="1">(J25-J17)</f>
        <v>1306.0845000000002</v>
      </c>
      <c r="O17">
        <f t="shared" ref="O17:O22" si="2">(N17-M17)/J25</f>
        <v>3.6440499714322054E-2</v>
      </c>
      <c r="R17" s="1" t="s">
        <v>113</v>
      </c>
      <c r="S17">
        <f>O17</f>
        <v>3.6440499714322054E-2</v>
      </c>
      <c r="T17">
        <f t="shared" ref="T17:T22" si="3">O33</f>
        <v>7.5950089035549312E-2</v>
      </c>
      <c r="U17">
        <f t="shared" ref="U17:U22" si="4">O49</f>
        <v>2.7507115803080042E-2</v>
      </c>
      <c r="V17">
        <f t="shared" ref="V17:V22" si="5">O65</f>
        <v>6.2222961794811502E-2</v>
      </c>
      <c r="W17">
        <f t="shared" ref="W17:W22" si="6">O81</f>
        <v>2.8529419848488426E-2</v>
      </c>
      <c r="X17">
        <f t="shared" ref="X17:X22" si="7">O97</f>
        <v>7.3814002364465128E-2</v>
      </c>
      <c r="Y17">
        <f t="shared" ref="Y17:Y22" si="8">O113</f>
        <v>7.8739715283956319E-2</v>
      </c>
      <c r="Z17" s="15" t="s">
        <v>112</v>
      </c>
    </row>
    <row r="18" spans="2:26" ht="24">
      <c r="B18" s="5">
        <v>2</v>
      </c>
      <c r="C18" s="1" t="s">
        <v>114</v>
      </c>
      <c r="D18" s="1">
        <v>0.16</v>
      </c>
      <c r="E18" s="6">
        <v>250.91839999999999</v>
      </c>
      <c r="F18" s="12"/>
      <c r="G18" s="5">
        <v>2</v>
      </c>
      <c r="H18" s="1" t="s">
        <v>114</v>
      </c>
      <c r="I18" s="1">
        <v>0.24</v>
      </c>
      <c r="J18" s="6">
        <v>423.18950000000001</v>
      </c>
      <c r="L18" s="1" t="s">
        <v>114</v>
      </c>
      <c r="M18">
        <f t="shared" si="0"/>
        <v>137.26680000000002</v>
      </c>
      <c r="N18">
        <f t="shared" si="1"/>
        <v>124.81479999999993</v>
      </c>
      <c r="O18">
        <f t="shared" si="2"/>
        <v>-2.2722449440634104E-2</v>
      </c>
      <c r="R18" s="1" t="s">
        <v>114</v>
      </c>
      <c r="S18">
        <f t="shared" ref="S18:S22" si="9">O18</f>
        <v>-2.2722449440634104E-2</v>
      </c>
      <c r="T18">
        <f t="shared" si="3"/>
        <v>0.22596784891512536</v>
      </c>
      <c r="U18">
        <f t="shared" si="4"/>
        <v>0.13846033299257809</v>
      </c>
      <c r="V18">
        <f t="shared" si="5"/>
        <v>6.1540843969162574E-2</v>
      </c>
      <c r="W18">
        <f t="shared" si="6"/>
        <v>9.143654129552603E-2</v>
      </c>
      <c r="X18">
        <f t="shared" si="7"/>
        <v>0.36248588888336475</v>
      </c>
      <c r="Y18">
        <f t="shared" si="8"/>
        <v>0.22074154143121558</v>
      </c>
      <c r="Z18" s="15" t="s">
        <v>110</v>
      </c>
    </row>
    <row r="19" spans="2:26" ht="24">
      <c r="B19" s="5">
        <v>3</v>
      </c>
      <c r="C19" s="1" t="s">
        <v>115</v>
      </c>
      <c r="D19" s="1">
        <v>46.77</v>
      </c>
      <c r="E19" s="6">
        <v>74472.133900000001</v>
      </c>
      <c r="F19" s="12"/>
      <c r="G19" s="5">
        <v>3</v>
      </c>
      <c r="H19" s="1" t="s">
        <v>115</v>
      </c>
      <c r="I19" s="1">
        <v>43.86</v>
      </c>
      <c r="J19" s="6">
        <v>76839.249500000005</v>
      </c>
      <c r="L19" s="1" t="s">
        <v>115</v>
      </c>
      <c r="M19">
        <f t="shared" si="0"/>
        <v>2487.179999999993</v>
      </c>
      <c r="N19">
        <f t="shared" si="1"/>
        <v>2615.4973999999929</v>
      </c>
      <c r="O19">
        <f t="shared" si="2"/>
        <v>1.6149746240019791E-3</v>
      </c>
      <c r="R19" s="1" t="s">
        <v>115</v>
      </c>
      <c r="S19">
        <f t="shared" si="9"/>
        <v>1.6149746240019791E-3</v>
      </c>
      <c r="T19">
        <f t="shared" si="3"/>
        <v>-2.6665376876116374E-3</v>
      </c>
      <c r="U19">
        <f t="shared" si="4"/>
        <v>-2.4481645178779455E-3</v>
      </c>
      <c r="V19">
        <f t="shared" si="5"/>
        <v>-8.0211948582111659E-3</v>
      </c>
      <c r="W19">
        <f t="shared" si="6"/>
        <v>-8.7831126755959742E-3</v>
      </c>
      <c r="X19">
        <f t="shared" si="7"/>
        <v>-1.184637711020306E-2</v>
      </c>
      <c r="Y19">
        <f t="shared" si="8"/>
        <v>-1.4590713481135704E-2</v>
      </c>
      <c r="Z19" s="15" t="s">
        <v>108</v>
      </c>
    </row>
    <row r="20" spans="2:26" ht="24">
      <c r="B20" s="5">
        <v>4</v>
      </c>
      <c r="C20" s="1" t="s">
        <v>116</v>
      </c>
      <c r="D20" s="1">
        <v>0.96</v>
      </c>
      <c r="E20" s="6">
        <v>1528.4304999999999</v>
      </c>
      <c r="F20" s="12"/>
      <c r="G20" s="5">
        <v>4</v>
      </c>
      <c r="H20" s="1" t="s">
        <v>116</v>
      </c>
      <c r="I20" s="1">
        <v>1.01</v>
      </c>
      <c r="J20" s="6">
        <v>1774.4387999999999</v>
      </c>
      <c r="L20" s="1" t="s">
        <v>116</v>
      </c>
      <c r="M20">
        <f t="shared" si="0"/>
        <v>2881.7419000000004</v>
      </c>
      <c r="N20">
        <f t="shared" si="1"/>
        <v>3359.1763000000001</v>
      </c>
      <c r="O20">
        <f t="shared" si="2"/>
        <v>9.3001596477304979E-2</v>
      </c>
      <c r="R20" s="1" t="s">
        <v>116</v>
      </c>
      <c r="S20">
        <f t="shared" si="9"/>
        <v>9.3001596477304979E-2</v>
      </c>
      <c r="T20">
        <f t="shared" si="3"/>
        <v>8.4964415402346172E-2</v>
      </c>
      <c r="U20">
        <f t="shared" si="4"/>
        <v>9.7604835752659755E-2</v>
      </c>
      <c r="V20">
        <f t="shared" si="5"/>
        <v>8.5553717931338008E-2</v>
      </c>
      <c r="W20">
        <f t="shared" si="6"/>
        <v>9.2029100439198305E-2</v>
      </c>
      <c r="X20">
        <f t="shared" si="7"/>
        <v>8.5233065364879637E-2</v>
      </c>
      <c r="Y20">
        <f t="shared" si="8"/>
        <v>7.1227086328647063E-2</v>
      </c>
      <c r="Z20" s="15" t="s">
        <v>107</v>
      </c>
    </row>
    <row r="21" spans="2:26" ht="24">
      <c r="B21" s="5">
        <v>5</v>
      </c>
      <c r="C21" s="1" t="s">
        <v>117</v>
      </c>
      <c r="D21" s="1">
        <v>12.74</v>
      </c>
      <c r="E21" s="6">
        <v>20292.739699999998</v>
      </c>
      <c r="F21" s="12"/>
      <c r="G21" s="5">
        <v>5</v>
      </c>
      <c r="H21" s="1" t="s">
        <v>117</v>
      </c>
      <c r="I21" s="1">
        <v>10.15</v>
      </c>
      <c r="J21" s="6">
        <v>17786.028999999999</v>
      </c>
      <c r="L21" s="1" t="s">
        <v>117</v>
      </c>
      <c r="M21">
        <f t="shared" si="0"/>
        <v>10503.3109</v>
      </c>
      <c r="N21">
        <f t="shared" si="1"/>
        <v>10614.548600000002</v>
      </c>
      <c r="O21">
        <f t="shared" si="2"/>
        <v>3.9167407637512803E-3</v>
      </c>
      <c r="R21" s="1" t="s">
        <v>117</v>
      </c>
      <c r="S21">
        <f t="shared" si="9"/>
        <v>3.9167407637512803E-3</v>
      </c>
      <c r="T21">
        <f t="shared" si="3"/>
        <v>-1.0156722639501998E-2</v>
      </c>
      <c r="U21">
        <f t="shared" si="4"/>
        <v>-2.109216728087485E-2</v>
      </c>
      <c r="V21">
        <f t="shared" si="5"/>
        <v>-3.2756458593502458E-2</v>
      </c>
      <c r="W21">
        <f t="shared" si="6"/>
        <v>-3.4366779196373522E-2</v>
      </c>
      <c r="X21">
        <f t="shared" si="7"/>
        <v>-3.557031856330703E-2</v>
      </c>
      <c r="Y21">
        <f t="shared" si="8"/>
        <v>-4.1687749936133577E-2</v>
      </c>
      <c r="Z21" s="15" t="s">
        <v>105</v>
      </c>
    </row>
    <row r="22" spans="2:26" ht="24">
      <c r="B22" s="7">
        <v>6</v>
      </c>
      <c r="C22" s="8" t="s">
        <v>118</v>
      </c>
      <c r="D22" s="8">
        <v>4.76</v>
      </c>
      <c r="E22" s="9">
        <v>7571.3190999999997</v>
      </c>
      <c r="F22" s="12"/>
      <c r="G22" s="7">
        <v>6</v>
      </c>
      <c r="H22" s="8" t="s">
        <v>118</v>
      </c>
      <c r="I22" s="8">
        <v>4.8099999999999996</v>
      </c>
      <c r="J22" s="9">
        <v>8435.2404999999999</v>
      </c>
      <c r="L22" s="8" t="s">
        <v>118</v>
      </c>
      <c r="M22">
        <f t="shared" si="0"/>
        <v>2662.0155999999997</v>
      </c>
      <c r="N22">
        <f t="shared" si="1"/>
        <v>3061.0779999999995</v>
      </c>
      <c r="O22">
        <f t="shared" si="2"/>
        <v>3.4712190689567254E-2</v>
      </c>
      <c r="R22" s="8" t="s">
        <v>118</v>
      </c>
      <c r="S22">
        <f t="shared" si="9"/>
        <v>3.4712190689567254E-2</v>
      </c>
      <c r="T22">
        <f t="shared" si="3"/>
        <v>3.1140010295456957E-2</v>
      </c>
      <c r="U22">
        <f t="shared" si="4"/>
        <v>3.4597279592616E-2</v>
      </c>
      <c r="V22">
        <f t="shared" si="5"/>
        <v>2.5840011514892625E-2</v>
      </c>
      <c r="W22">
        <f t="shared" si="6"/>
        <v>2.3455694391307846E-2</v>
      </c>
      <c r="X22">
        <f t="shared" si="7"/>
        <v>1.8673531421947488E-2</v>
      </c>
      <c r="Y22">
        <f t="shared" si="8"/>
        <v>1.2087564499330905E-2</v>
      </c>
      <c r="Z22" s="15" t="s">
        <v>102</v>
      </c>
    </row>
    <row r="23" spans="2:26">
      <c r="B23" s="10">
        <v>0.25</v>
      </c>
      <c r="C23" s="10" t="s">
        <v>11</v>
      </c>
      <c r="D23" s="10" t="s">
        <v>10</v>
      </c>
      <c r="E23" s="10"/>
      <c r="F23" s="10"/>
      <c r="G23" s="10">
        <v>0.25</v>
      </c>
      <c r="H23" s="10" t="s">
        <v>11</v>
      </c>
      <c r="I23" s="10" t="s">
        <v>12</v>
      </c>
      <c r="J23" s="10"/>
    </row>
    <row r="24" spans="2:26">
      <c r="B24" s="2"/>
      <c r="C24" s="3" t="s">
        <v>0</v>
      </c>
      <c r="D24" s="3" t="s">
        <v>1</v>
      </c>
      <c r="E24" s="4" t="s">
        <v>2</v>
      </c>
      <c r="F24" s="10"/>
      <c r="G24" s="2"/>
      <c r="H24" s="3" t="s">
        <v>0</v>
      </c>
      <c r="I24" s="3" t="s">
        <v>1</v>
      </c>
      <c r="J24" s="4" t="s">
        <v>2</v>
      </c>
    </row>
    <row r="25" spans="2:26" ht="24">
      <c r="B25" s="5">
        <v>1</v>
      </c>
      <c r="C25" s="1" t="s">
        <v>113</v>
      </c>
      <c r="D25" s="1">
        <v>1.0900000000000001</v>
      </c>
      <c r="E25" s="6">
        <v>2792.0309000000002</v>
      </c>
      <c r="F25" s="10"/>
      <c r="G25" s="5">
        <v>1</v>
      </c>
      <c r="H25" s="1" t="s">
        <v>113</v>
      </c>
      <c r="I25" s="1">
        <v>1.03</v>
      </c>
      <c r="J25" s="6">
        <v>2916.7465000000002</v>
      </c>
    </row>
    <row r="26" spans="2:26" ht="24">
      <c r="B26" s="5">
        <v>2</v>
      </c>
      <c r="C26" s="1" t="s">
        <v>114</v>
      </c>
      <c r="D26" s="1">
        <v>0.15</v>
      </c>
      <c r="E26" s="6">
        <v>388.18520000000001</v>
      </c>
      <c r="F26" s="10"/>
      <c r="G26" s="5">
        <v>2</v>
      </c>
      <c r="H26" s="1" t="s">
        <v>114</v>
      </c>
      <c r="I26" s="1">
        <v>0.19</v>
      </c>
      <c r="J26" s="6">
        <v>548.00429999999994</v>
      </c>
    </row>
    <row r="27" spans="2:26" ht="24">
      <c r="B27" s="5">
        <v>3</v>
      </c>
      <c r="C27" s="1" t="s">
        <v>115</v>
      </c>
      <c r="D27" s="1">
        <v>30.03</v>
      </c>
      <c r="E27" s="6">
        <v>76959.313899999994</v>
      </c>
      <c r="F27" s="10"/>
      <c r="G27" s="5">
        <v>3</v>
      </c>
      <c r="H27" s="1" t="s">
        <v>115</v>
      </c>
      <c r="I27" s="1">
        <v>27.94</v>
      </c>
      <c r="J27" s="6">
        <v>79454.746899999998</v>
      </c>
    </row>
    <row r="28" spans="2:26" ht="24">
      <c r="B28" s="5">
        <v>4</v>
      </c>
      <c r="C28" s="1" t="s">
        <v>116</v>
      </c>
      <c r="D28" s="1">
        <v>1.72</v>
      </c>
      <c r="E28" s="6">
        <v>4410.1724000000004</v>
      </c>
      <c r="F28" s="10"/>
      <c r="G28" s="5">
        <v>4</v>
      </c>
      <c r="H28" s="1" t="s">
        <v>116</v>
      </c>
      <c r="I28" s="1">
        <v>1.81</v>
      </c>
      <c r="J28" s="6">
        <v>5133.6151</v>
      </c>
    </row>
    <row r="29" spans="2:26" ht="24">
      <c r="B29" s="5">
        <v>5</v>
      </c>
      <c r="C29" s="1" t="s">
        <v>117</v>
      </c>
      <c r="D29" s="1">
        <v>12.02</v>
      </c>
      <c r="E29" s="6">
        <v>30796.050599999999</v>
      </c>
      <c r="F29" s="10"/>
      <c r="G29" s="5">
        <v>5</v>
      </c>
      <c r="H29" s="1" t="s">
        <v>117</v>
      </c>
      <c r="I29" s="1">
        <v>9.99</v>
      </c>
      <c r="J29" s="6">
        <v>28400.577600000001</v>
      </c>
    </row>
    <row r="30" spans="2:26" ht="24">
      <c r="B30" s="7">
        <v>6</v>
      </c>
      <c r="C30" s="8" t="s">
        <v>118</v>
      </c>
      <c r="D30" s="8">
        <v>3.99</v>
      </c>
      <c r="E30" s="9">
        <v>10233.334699999999</v>
      </c>
      <c r="F30" s="10"/>
      <c r="G30" s="7">
        <v>6</v>
      </c>
      <c r="H30" s="8" t="s">
        <v>118</v>
      </c>
      <c r="I30" s="8">
        <v>4.04</v>
      </c>
      <c r="J30" s="9">
        <v>11496.318499999999</v>
      </c>
    </row>
    <row r="31" spans="2:26">
      <c r="B31" s="10">
        <v>0.5</v>
      </c>
      <c r="C31" s="10" t="s">
        <v>9</v>
      </c>
      <c r="D31" s="10" t="s">
        <v>10</v>
      </c>
      <c r="E31" s="10"/>
      <c r="F31" s="10"/>
      <c r="G31" s="10">
        <v>0.5</v>
      </c>
      <c r="H31" s="10" t="s">
        <v>9</v>
      </c>
      <c r="I31" s="10" t="s">
        <v>12</v>
      </c>
      <c r="J31" s="10"/>
    </row>
    <row r="32" spans="2:26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79</v>
      </c>
      <c r="M32" t="s">
        <v>10</v>
      </c>
      <c r="N32" t="s">
        <v>12</v>
      </c>
      <c r="O32" t="s">
        <v>78</v>
      </c>
    </row>
    <row r="33" spans="2:15" ht="24">
      <c r="B33" s="5">
        <v>1</v>
      </c>
      <c r="C33" s="1" t="s">
        <v>113</v>
      </c>
      <c r="D33" s="1">
        <v>1.04</v>
      </c>
      <c r="E33" s="6">
        <v>1256.8315</v>
      </c>
      <c r="F33" s="10"/>
      <c r="G33" s="5">
        <v>1</v>
      </c>
      <c r="H33" s="1" t="s">
        <v>113</v>
      </c>
      <c r="I33" s="1">
        <v>0.15</v>
      </c>
      <c r="J33" s="6">
        <v>1194.9340999999999</v>
      </c>
      <c r="L33" s="1" t="s">
        <v>113</v>
      </c>
      <c r="M33">
        <f t="shared" ref="M33:M38" si="10">(E41-E33)</f>
        <v>1541.5485999999999</v>
      </c>
      <c r="N33">
        <f t="shared" ref="N33:N38" si="11">(J41-J33)</f>
        <v>1766.4673000000003</v>
      </c>
      <c r="O33">
        <f t="shared" ref="O33:O38" si="12">(N33-M33)/J41</f>
        <v>7.5950089035549312E-2</v>
      </c>
    </row>
    <row r="34" spans="2:15" ht="24">
      <c r="B34" s="5">
        <v>2</v>
      </c>
      <c r="C34" s="1" t="s">
        <v>114</v>
      </c>
      <c r="D34" s="1">
        <v>0.19</v>
      </c>
      <c r="E34" s="6">
        <v>224.642</v>
      </c>
      <c r="F34" s="10"/>
      <c r="G34" s="5">
        <v>2</v>
      </c>
      <c r="H34" s="1" t="s">
        <v>114</v>
      </c>
      <c r="I34" s="1">
        <v>0.04</v>
      </c>
      <c r="J34" s="6">
        <v>321.80770000000001</v>
      </c>
      <c r="L34" s="1" t="s">
        <v>114</v>
      </c>
      <c r="M34">
        <f t="shared" si="10"/>
        <v>104.72620000000001</v>
      </c>
      <c r="N34">
        <f t="shared" si="11"/>
        <v>229.24679999999995</v>
      </c>
      <c r="O34">
        <f t="shared" si="12"/>
        <v>0.22596784891512536</v>
      </c>
    </row>
    <row r="35" spans="2:15" ht="24">
      <c r="B35" s="5">
        <v>3</v>
      </c>
      <c r="C35" s="1" t="s">
        <v>115</v>
      </c>
      <c r="D35" s="1">
        <v>61.79</v>
      </c>
      <c r="E35" s="6">
        <v>74642.928499999995</v>
      </c>
      <c r="F35" s="10"/>
      <c r="G35" s="5">
        <v>3</v>
      </c>
      <c r="H35" s="1" t="s">
        <v>115</v>
      </c>
      <c r="I35" s="1">
        <v>9.86</v>
      </c>
      <c r="J35" s="6">
        <v>77230.204299999998</v>
      </c>
      <c r="L35" s="1" t="s">
        <v>115</v>
      </c>
      <c r="M35">
        <f t="shared" si="10"/>
        <v>4820.4129000000103</v>
      </c>
      <c r="N35">
        <f t="shared" si="11"/>
        <v>4602.2036999999982</v>
      </c>
      <c r="O35">
        <f t="shared" si="12"/>
        <v>-2.6665376876116374E-3</v>
      </c>
    </row>
    <row r="36" spans="2:15" ht="24">
      <c r="B36" s="5">
        <v>4</v>
      </c>
      <c r="C36" s="1" t="s">
        <v>116</v>
      </c>
      <c r="D36" s="1">
        <v>1</v>
      </c>
      <c r="E36" s="6">
        <v>1211.2127</v>
      </c>
      <c r="F36" s="10"/>
      <c r="G36" s="5">
        <v>4</v>
      </c>
      <c r="H36" s="1" t="s">
        <v>116</v>
      </c>
      <c r="I36" s="1">
        <v>0.19</v>
      </c>
      <c r="J36" s="6">
        <v>1494.5346</v>
      </c>
      <c r="L36" s="1" t="s">
        <v>116</v>
      </c>
      <c r="M36">
        <f t="shared" si="10"/>
        <v>3328.4916000000003</v>
      </c>
      <c r="N36">
        <f t="shared" si="11"/>
        <v>3776.3272999999999</v>
      </c>
      <c r="O36">
        <f t="shared" si="12"/>
        <v>8.4964415402346172E-2</v>
      </c>
    </row>
    <row r="37" spans="2:15" ht="24">
      <c r="B37" s="5">
        <v>5</v>
      </c>
      <c r="C37" s="1" t="s">
        <v>117</v>
      </c>
      <c r="D37" s="1">
        <v>13.92</v>
      </c>
      <c r="E37" s="6">
        <v>16816.3815</v>
      </c>
      <c r="F37" s="10"/>
      <c r="G37" s="5">
        <v>5</v>
      </c>
      <c r="H37" s="1" t="s">
        <v>117</v>
      </c>
      <c r="I37" s="1">
        <v>1.86</v>
      </c>
      <c r="J37" s="6">
        <v>14584.032499999999</v>
      </c>
      <c r="L37" s="1" t="s">
        <v>117</v>
      </c>
      <c r="M37">
        <f t="shared" si="10"/>
        <v>14903.403600000001</v>
      </c>
      <c r="N37">
        <f t="shared" si="11"/>
        <v>14606.919200000002</v>
      </c>
      <c r="O37">
        <f t="shared" si="12"/>
        <v>-1.0156722639501998E-2</v>
      </c>
    </row>
    <row r="38" spans="2:15" ht="24">
      <c r="B38" s="7">
        <v>6</v>
      </c>
      <c r="C38" s="8" t="s">
        <v>118</v>
      </c>
      <c r="D38" s="8">
        <v>5.0599999999999996</v>
      </c>
      <c r="E38" s="9">
        <v>6118.4430000000002</v>
      </c>
      <c r="F38" s="10"/>
      <c r="G38" s="7">
        <v>6</v>
      </c>
      <c r="H38" s="8" t="s">
        <v>118</v>
      </c>
      <c r="I38" s="8">
        <v>0.89</v>
      </c>
      <c r="J38" s="9">
        <v>6961.7231000000002</v>
      </c>
      <c r="L38" s="8" t="s">
        <v>118</v>
      </c>
      <c r="M38">
        <f t="shared" si="10"/>
        <v>4441.6151999999993</v>
      </c>
      <c r="N38">
        <f t="shared" si="11"/>
        <v>4808.1284999999998</v>
      </c>
      <c r="O38">
        <f t="shared" si="12"/>
        <v>3.1140010295456957E-2</v>
      </c>
    </row>
    <row r="39" spans="2:15">
      <c r="B39" s="10">
        <v>0.5</v>
      </c>
      <c r="C39" s="10" t="s">
        <v>11</v>
      </c>
      <c r="D39" s="10" t="s">
        <v>10</v>
      </c>
      <c r="E39" s="10"/>
      <c r="F39" s="10"/>
      <c r="G39" s="10">
        <v>0.5</v>
      </c>
      <c r="H39" s="10" t="s">
        <v>11</v>
      </c>
      <c r="I39" s="10" t="s">
        <v>12</v>
      </c>
      <c r="J39" s="10"/>
    </row>
    <row r="40" spans="2:15">
      <c r="B40" s="2"/>
      <c r="C40" s="3" t="s">
        <v>0</v>
      </c>
      <c r="D40" s="3" t="s">
        <v>1</v>
      </c>
      <c r="E40" s="4" t="s">
        <v>2</v>
      </c>
      <c r="F40" s="10"/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113</v>
      </c>
      <c r="D41" s="1">
        <v>1.06</v>
      </c>
      <c r="E41" s="6">
        <v>2798.3800999999999</v>
      </c>
      <c r="F41" s="10"/>
      <c r="G41" s="5">
        <v>1</v>
      </c>
      <c r="H41" s="1" t="s">
        <v>113</v>
      </c>
      <c r="I41" s="1">
        <v>1.01</v>
      </c>
      <c r="J41" s="6">
        <v>2961.4014000000002</v>
      </c>
    </row>
    <row r="42" spans="2:15" ht="24">
      <c r="B42" s="5">
        <v>2</v>
      </c>
      <c r="C42" s="1" t="s">
        <v>114</v>
      </c>
      <c r="D42" s="1">
        <v>0.12</v>
      </c>
      <c r="E42" s="6">
        <v>329.3682</v>
      </c>
      <c r="F42" s="10"/>
      <c r="G42" s="5">
        <v>2</v>
      </c>
      <c r="H42" s="1" t="s">
        <v>114</v>
      </c>
      <c r="I42" s="1">
        <v>0.19</v>
      </c>
      <c r="J42" s="6">
        <v>551.05449999999996</v>
      </c>
    </row>
    <row r="43" spans="2:15" ht="24">
      <c r="B43" s="5">
        <v>3</v>
      </c>
      <c r="C43" s="1" t="s">
        <v>115</v>
      </c>
      <c r="D43" s="1">
        <v>30.09</v>
      </c>
      <c r="E43" s="6">
        <v>79463.341400000005</v>
      </c>
      <c r="F43" s="10"/>
      <c r="G43" s="5">
        <v>3</v>
      </c>
      <c r="H43" s="1" t="s">
        <v>115</v>
      </c>
      <c r="I43" s="1">
        <v>27.99</v>
      </c>
      <c r="J43" s="6">
        <v>81832.407999999996</v>
      </c>
    </row>
    <row r="44" spans="2:15" ht="24">
      <c r="B44" s="5">
        <v>4</v>
      </c>
      <c r="C44" s="1" t="s">
        <v>116</v>
      </c>
      <c r="D44" s="1">
        <v>1.72</v>
      </c>
      <c r="E44" s="6">
        <v>4539.7043000000003</v>
      </c>
      <c r="F44" s="10"/>
      <c r="G44" s="5">
        <v>4</v>
      </c>
      <c r="H44" s="1" t="s">
        <v>116</v>
      </c>
      <c r="I44" s="1">
        <v>1.8</v>
      </c>
      <c r="J44" s="6">
        <v>5270.8618999999999</v>
      </c>
    </row>
    <row r="45" spans="2:15" ht="24">
      <c r="B45" s="5">
        <v>5</v>
      </c>
      <c r="C45" s="1" t="s">
        <v>117</v>
      </c>
      <c r="D45" s="1">
        <v>12.01</v>
      </c>
      <c r="E45" s="6">
        <v>31719.785100000001</v>
      </c>
      <c r="F45" s="10"/>
      <c r="G45" s="5">
        <v>5</v>
      </c>
      <c r="H45" s="1" t="s">
        <v>117</v>
      </c>
      <c r="I45" s="1">
        <v>9.98</v>
      </c>
      <c r="J45" s="6">
        <v>29190.951700000001</v>
      </c>
    </row>
    <row r="46" spans="2:15" ht="24">
      <c r="B46" s="7">
        <v>6</v>
      </c>
      <c r="C46" s="8" t="s">
        <v>118</v>
      </c>
      <c r="D46" s="8">
        <v>4</v>
      </c>
      <c r="E46" s="9">
        <v>10560.058199999999</v>
      </c>
      <c r="F46" s="10"/>
      <c r="G46" s="7">
        <v>6</v>
      </c>
      <c r="H46" s="8" t="s">
        <v>118</v>
      </c>
      <c r="I46" s="8">
        <v>4.03</v>
      </c>
      <c r="J46" s="9">
        <v>11769.8516</v>
      </c>
    </row>
    <row r="47" spans="2:15">
      <c r="B47" s="10">
        <v>0.75</v>
      </c>
      <c r="C47" s="10" t="s">
        <v>9</v>
      </c>
      <c r="D47" s="10" t="s">
        <v>10</v>
      </c>
      <c r="E47" s="10"/>
      <c r="F47" s="10"/>
      <c r="G47" s="10">
        <v>0.75</v>
      </c>
      <c r="H47" s="10" t="s">
        <v>9</v>
      </c>
      <c r="I47" s="10" t="s">
        <v>12</v>
      </c>
      <c r="J47" s="10"/>
    </row>
    <row r="48" spans="2:15">
      <c r="B48" s="2"/>
      <c r="C48" s="3" t="s">
        <v>0</v>
      </c>
      <c r="D48" s="3" t="s">
        <v>1</v>
      </c>
      <c r="E48" s="4" t="s">
        <v>2</v>
      </c>
      <c r="F48" s="10"/>
      <c r="G48" s="2"/>
      <c r="H48" s="3" t="s">
        <v>0</v>
      </c>
      <c r="I48" s="3" t="s">
        <v>1</v>
      </c>
      <c r="J48" s="4" t="s">
        <v>2</v>
      </c>
      <c r="L48" s="14" t="s">
        <v>79</v>
      </c>
      <c r="M48" t="s">
        <v>10</v>
      </c>
      <c r="N48" t="s">
        <v>12</v>
      </c>
      <c r="O48" t="s">
        <v>78</v>
      </c>
    </row>
    <row r="49" spans="2:15" ht="24">
      <c r="B49" s="5">
        <v>1</v>
      </c>
      <c r="C49" s="1" t="s">
        <v>113</v>
      </c>
      <c r="D49" s="1">
        <v>1.01</v>
      </c>
      <c r="E49" s="6">
        <v>1125.7275999999999</v>
      </c>
      <c r="F49" s="10"/>
      <c r="G49" s="5">
        <v>1</v>
      </c>
      <c r="H49" s="1" t="s">
        <v>113</v>
      </c>
      <c r="I49" s="1">
        <v>0.87</v>
      </c>
      <c r="J49" s="6">
        <v>1157.5451</v>
      </c>
      <c r="L49" s="1" t="s">
        <v>113</v>
      </c>
      <c r="M49">
        <f t="shared" ref="M49:M54" si="13">(E57-E49)</f>
        <v>1711.0193000000002</v>
      </c>
      <c r="N49">
        <f t="shared" ref="N49:N54" si="14">(J57-J49)</f>
        <v>1792.1571000000001</v>
      </c>
      <c r="O49">
        <f t="shared" ref="O49:O54" si="15">(N49-M49)/J57</f>
        <v>2.7507115803080042E-2</v>
      </c>
    </row>
    <row r="50" spans="2:15" ht="24">
      <c r="B50" s="5">
        <v>2</v>
      </c>
      <c r="C50" s="1" t="s">
        <v>114</v>
      </c>
      <c r="D50" s="1">
        <v>0.14000000000000001</v>
      </c>
      <c r="E50" s="6">
        <v>159.5899</v>
      </c>
      <c r="F50" s="10"/>
      <c r="G50" s="5">
        <v>2</v>
      </c>
      <c r="H50" s="1" t="s">
        <v>114</v>
      </c>
      <c r="I50" s="1">
        <v>0.23</v>
      </c>
      <c r="J50" s="6">
        <v>301.07819999999998</v>
      </c>
      <c r="L50" s="1" t="s">
        <v>114</v>
      </c>
      <c r="M50">
        <f t="shared" si="13"/>
        <v>171.71839999999997</v>
      </c>
      <c r="N50">
        <f t="shared" si="14"/>
        <v>247.70279999999997</v>
      </c>
      <c r="O50">
        <f t="shared" si="15"/>
        <v>0.13846033299257809</v>
      </c>
    </row>
    <row r="51" spans="2:15" ht="24">
      <c r="B51" s="5">
        <v>3</v>
      </c>
      <c r="C51" s="1" t="s">
        <v>115</v>
      </c>
      <c r="D51" s="1">
        <v>66.83</v>
      </c>
      <c r="E51" s="6">
        <v>74753.050799999997</v>
      </c>
      <c r="F51" s="10"/>
      <c r="G51" s="5">
        <v>3</v>
      </c>
      <c r="H51" s="1" t="s">
        <v>115</v>
      </c>
      <c r="I51" s="1">
        <v>57.86</v>
      </c>
      <c r="J51" s="6">
        <v>77371.073000000004</v>
      </c>
      <c r="L51" s="1" t="s">
        <v>115</v>
      </c>
      <c r="M51">
        <f t="shared" si="13"/>
        <v>5831.9793000000063</v>
      </c>
      <c r="N51">
        <f t="shared" si="14"/>
        <v>5628.781999999992</v>
      </c>
      <c r="O51">
        <f t="shared" si="15"/>
        <v>-2.4481645178779455E-3</v>
      </c>
    </row>
    <row r="52" spans="2:15" ht="24">
      <c r="B52" s="5">
        <v>4</v>
      </c>
      <c r="C52" s="1" t="s">
        <v>116</v>
      </c>
      <c r="D52" s="1">
        <v>1.06</v>
      </c>
      <c r="E52" s="6">
        <v>1186.4593</v>
      </c>
      <c r="F52" s="10"/>
      <c r="G52" s="5">
        <v>4</v>
      </c>
      <c r="H52" s="1" t="s">
        <v>116</v>
      </c>
      <c r="I52" s="1">
        <v>1.05</v>
      </c>
      <c r="J52" s="6">
        <v>1405.5077000000001</v>
      </c>
      <c r="L52" s="1" t="s">
        <v>116</v>
      </c>
      <c r="M52">
        <f t="shared" si="13"/>
        <v>3386.1645999999996</v>
      </c>
      <c r="N52">
        <f t="shared" si="14"/>
        <v>3904.4412999999995</v>
      </c>
      <c r="O52">
        <f t="shared" si="15"/>
        <v>9.7604835752659755E-2</v>
      </c>
    </row>
    <row r="53" spans="2:15" ht="24">
      <c r="B53" s="5">
        <v>5</v>
      </c>
      <c r="C53" s="1" t="s">
        <v>117</v>
      </c>
      <c r="D53" s="1">
        <v>13.96</v>
      </c>
      <c r="E53" s="6">
        <v>15608.8382</v>
      </c>
      <c r="F53" s="10"/>
      <c r="G53" s="5">
        <v>5</v>
      </c>
      <c r="H53" s="1" t="s">
        <v>117</v>
      </c>
      <c r="I53" s="1">
        <v>10.19</v>
      </c>
      <c r="J53" s="6">
        <v>13630.7358</v>
      </c>
      <c r="L53" s="1" t="s">
        <v>117</v>
      </c>
      <c r="M53">
        <f t="shared" si="13"/>
        <v>16547.241199999997</v>
      </c>
      <c r="N53">
        <f t="shared" si="14"/>
        <v>15923.870499999999</v>
      </c>
      <c r="O53">
        <f t="shared" si="15"/>
        <v>-2.109216728087485E-2</v>
      </c>
    </row>
    <row r="54" spans="2:15" ht="24">
      <c r="B54" s="7">
        <v>6</v>
      </c>
      <c r="C54" s="8" t="s">
        <v>118</v>
      </c>
      <c r="D54" s="8">
        <v>5</v>
      </c>
      <c r="E54" s="9">
        <v>5594.5546999999997</v>
      </c>
      <c r="F54" s="10"/>
      <c r="G54" s="7">
        <v>6</v>
      </c>
      <c r="H54" s="8" t="s">
        <v>118</v>
      </c>
      <c r="I54" s="8">
        <v>4.8099999999999996</v>
      </c>
      <c r="J54" s="9">
        <v>6432.4636</v>
      </c>
      <c r="L54" s="8" t="s">
        <v>118</v>
      </c>
      <c r="M54">
        <f t="shared" si="13"/>
        <v>5062.5473000000011</v>
      </c>
      <c r="N54">
        <f t="shared" si="14"/>
        <v>5474.4957000000004</v>
      </c>
      <c r="O54">
        <f t="shared" si="15"/>
        <v>3.4597279592616E-2</v>
      </c>
    </row>
    <row r="55" spans="2:15">
      <c r="B55" s="10">
        <v>0.75</v>
      </c>
      <c r="C55" s="10" t="s">
        <v>11</v>
      </c>
      <c r="D55" s="10" t="s">
        <v>10</v>
      </c>
      <c r="E55" s="10"/>
      <c r="F55" s="10"/>
      <c r="G55" s="10">
        <v>0.75</v>
      </c>
      <c r="H55" s="10" t="s">
        <v>11</v>
      </c>
      <c r="I55" s="10" t="s">
        <v>12</v>
      </c>
      <c r="J55" s="10"/>
    </row>
    <row r="56" spans="2:15">
      <c r="B56" s="2"/>
      <c r="C56" s="3" t="s">
        <v>0</v>
      </c>
      <c r="D56" s="3" t="s">
        <v>1</v>
      </c>
      <c r="E56" s="4" t="s">
        <v>2</v>
      </c>
      <c r="F56" s="10"/>
      <c r="G56" s="2"/>
      <c r="H56" s="3" t="s">
        <v>0</v>
      </c>
      <c r="I56" s="3" t="s">
        <v>1</v>
      </c>
      <c r="J56" s="4" t="s">
        <v>2</v>
      </c>
    </row>
    <row r="57" spans="2:15" ht="24">
      <c r="B57" s="5">
        <v>1</v>
      </c>
      <c r="C57" s="1" t="s">
        <v>113</v>
      </c>
      <c r="D57" s="1">
        <v>1.86</v>
      </c>
      <c r="E57" s="6">
        <v>2836.7469000000001</v>
      </c>
      <c r="F57" s="10"/>
      <c r="G57" s="5">
        <v>1</v>
      </c>
      <c r="H57" s="1" t="s">
        <v>113</v>
      </c>
      <c r="I57" s="1">
        <v>1</v>
      </c>
      <c r="J57" s="6">
        <v>2949.7022000000002</v>
      </c>
    </row>
    <row r="58" spans="2:15" ht="24">
      <c r="B58" s="5">
        <v>2</v>
      </c>
      <c r="C58" s="1" t="s">
        <v>114</v>
      </c>
      <c r="D58" s="1">
        <v>0.22</v>
      </c>
      <c r="E58" s="6">
        <v>331.30829999999997</v>
      </c>
      <c r="F58" s="10"/>
      <c r="G58" s="5">
        <v>2</v>
      </c>
      <c r="H58" s="1" t="s">
        <v>114</v>
      </c>
      <c r="I58" s="1">
        <v>0.19</v>
      </c>
      <c r="J58" s="6">
        <v>548.78099999999995</v>
      </c>
    </row>
    <row r="59" spans="2:15" ht="24">
      <c r="B59" s="5">
        <v>3</v>
      </c>
      <c r="C59" s="1" t="s">
        <v>115</v>
      </c>
      <c r="D59" s="1">
        <v>52.85</v>
      </c>
      <c r="E59" s="6">
        <v>80585.030100000004</v>
      </c>
      <c r="F59" s="10"/>
      <c r="G59" s="5">
        <v>3</v>
      </c>
      <c r="H59" s="1" t="s">
        <v>115</v>
      </c>
      <c r="I59" s="1">
        <v>28.03</v>
      </c>
      <c r="J59" s="6">
        <v>82999.854999999996</v>
      </c>
    </row>
    <row r="60" spans="2:15" ht="24">
      <c r="B60" s="5">
        <v>4</v>
      </c>
      <c r="C60" s="1" t="s">
        <v>116</v>
      </c>
      <c r="D60" s="1">
        <v>3</v>
      </c>
      <c r="E60" s="6">
        <v>4572.6238999999996</v>
      </c>
      <c r="F60" s="10"/>
      <c r="G60" s="5">
        <v>4</v>
      </c>
      <c r="H60" s="1" t="s">
        <v>116</v>
      </c>
      <c r="I60" s="1">
        <v>1.79</v>
      </c>
      <c r="J60" s="6">
        <v>5309.9489999999996</v>
      </c>
    </row>
    <row r="61" spans="2:15" ht="24">
      <c r="B61" s="5">
        <v>5</v>
      </c>
      <c r="C61" s="1" t="s">
        <v>117</v>
      </c>
      <c r="D61" s="1">
        <v>21.09</v>
      </c>
      <c r="E61" s="6">
        <v>32156.079399999999</v>
      </c>
      <c r="F61" s="10"/>
      <c r="G61" s="5">
        <v>5</v>
      </c>
      <c r="H61" s="1" t="s">
        <v>117</v>
      </c>
      <c r="I61" s="1">
        <v>9.98</v>
      </c>
      <c r="J61" s="6">
        <v>29554.606299999999</v>
      </c>
    </row>
    <row r="62" spans="2:15" ht="24">
      <c r="B62" s="7">
        <v>6</v>
      </c>
      <c r="C62" s="8" t="s">
        <v>118</v>
      </c>
      <c r="D62" s="8">
        <v>6.99</v>
      </c>
      <c r="E62" s="9">
        <v>10657.102000000001</v>
      </c>
      <c r="F62" s="10"/>
      <c r="G62" s="7">
        <v>6</v>
      </c>
      <c r="H62" s="8" t="s">
        <v>118</v>
      </c>
      <c r="I62" s="8">
        <v>4.0199999999999996</v>
      </c>
      <c r="J62" s="9">
        <v>11906.9593</v>
      </c>
    </row>
    <row r="63" spans="2:15">
      <c r="B63" s="10">
        <v>1</v>
      </c>
      <c r="C63" s="10" t="s">
        <v>9</v>
      </c>
      <c r="D63" s="10" t="s">
        <v>10</v>
      </c>
      <c r="E63" s="10"/>
      <c r="F63" s="10"/>
      <c r="G63" s="10">
        <v>1</v>
      </c>
      <c r="H63" s="10" t="s">
        <v>9</v>
      </c>
      <c r="I63" s="10" t="s">
        <v>12</v>
      </c>
      <c r="J63" s="10"/>
    </row>
    <row r="64" spans="2:15">
      <c r="B64" s="2"/>
      <c r="C64" s="3" t="s">
        <v>0</v>
      </c>
      <c r="D64" s="3" t="s">
        <v>1</v>
      </c>
      <c r="E64" s="4" t="s">
        <v>2</v>
      </c>
      <c r="F64" s="10"/>
      <c r="G64" s="2"/>
      <c r="H64" s="3" t="s">
        <v>0</v>
      </c>
      <c r="I64" s="3" t="s">
        <v>1</v>
      </c>
      <c r="J64" s="4" t="s">
        <v>2</v>
      </c>
      <c r="L64" s="14" t="s">
        <v>79</v>
      </c>
      <c r="M64" t="s">
        <v>10</v>
      </c>
      <c r="N64" t="s">
        <v>12</v>
      </c>
      <c r="O64" t="s">
        <v>78</v>
      </c>
    </row>
    <row r="65" spans="2:15" ht="24">
      <c r="B65" s="5">
        <v>1</v>
      </c>
      <c r="C65" s="1" t="s">
        <v>113</v>
      </c>
      <c r="D65" s="1">
        <v>1.05</v>
      </c>
      <c r="E65" s="6">
        <v>1130.9709</v>
      </c>
      <c r="F65" s="10"/>
      <c r="G65" s="5">
        <v>1</v>
      </c>
      <c r="H65" s="1" t="s">
        <v>113</v>
      </c>
      <c r="I65" s="1">
        <v>0.16</v>
      </c>
      <c r="J65" s="6">
        <v>1036.5296000000001</v>
      </c>
      <c r="L65" s="1" t="s">
        <v>113</v>
      </c>
      <c r="M65">
        <f t="shared" ref="M65:M70" si="16">(E73-E65)</f>
        <v>1814.4948999999999</v>
      </c>
      <c r="N65">
        <f t="shared" ref="N65:N70" si="17">(J73-J65)</f>
        <v>2003.6647999999998</v>
      </c>
      <c r="O65">
        <f t="shared" ref="O65:O70" si="18">(N65-M65)/J73</f>
        <v>6.2222961794811502E-2</v>
      </c>
    </row>
    <row r="66" spans="2:15" ht="24">
      <c r="B66" s="5">
        <v>2</v>
      </c>
      <c r="C66" s="1" t="s">
        <v>114</v>
      </c>
      <c r="D66" s="1">
        <v>0.15</v>
      </c>
      <c r="E66" s="6">
        <v>162.6481</v>
      </c>
      <c r="F66" s="10"/>
      <c r="G66" s="5">
        <v>2</v>
      </c>
      <c r="H66" s="1" t="s">
        <v>114</v>
      </c>
      <c r="I66" s="1">
        <v>0.04</v>
      </c>
      <c r="J66" s="6">
        <v>289.66460000000001</v>
      </c>
      <c r="L66" s="1" t="s">
        <v>114</v>
      </c>
      <c r="M66">
        <f t="shared" si="16"/>
        <v>253.32279999999997</v>
      </c>
      <c r="N66">
        <f t="shared" si="17"/>
        <v>288.93</v>
      </c>
      <c r="O66">
        <f t="shared" si="18"/>
        <v>6.1540843969162574E-2</v>
      </c>
    </row>
    <row r="67" spans="2:15" ht="24">
      <c r="B67" s="5">
        <v>3</v>
      </c>
      <c r="C67" s="1" t="s">
        <v>115</v>
      </c>
      <c r="D67" s="1">
        <v>68.900000000000006</v>
      </c>
      <c r="E67" s="6">
        <v>74524.793799999999</v>
      </c>
      <c r="F67" s="10"/>
      <c r="G67" s="5">
        <v>3</v>
      </c>
      <c r="H67" s="1" t="s">
        <v>115</v>
      </c>
      <c r="I67" s="1">
        <v>11.64</v>
      </c>
      <c r="J67" s="6">
        <v>77556.103799999997</v>
      </c>
      <c r="L67" s="1" t="s">
        <v>115</v>
      </c>
      <c r="M67">
        <f t="shared" si="16"/>
        <v>6791.8693000000058</v>
      </c>
      <c r="N67">
        <f t="shared" si="17"/>
        <v>6120.6815000000061</v>
      </c>
      <c r="O67">
        <f t="shared" si="18"/>
        <v>-8.0211948582111659E-3</v>
      </c>
    </row>
    <row r="68" spans="2:15" ht="24">
      <c r="B68" s="5">
        <v>4</v>
      </c>
      <c r="C68" s="1" t="s">
        <v>116</v>
      </c>
      <c r="D68" s="1">
        <v>1.04</v>
      </c>
      <c r="E68" s="6">
        <v>1125.3986</v>
      </c>
      <c r="F68" s="10"/>
      <c r="G68" s="5">
        <v>4</v>
      </c>
      <c r="H68" s="1" t="s">
        <v>116</v>
      </c>
      <c r="I68" s="1">
        <v>0.21</v>
      </c>
      <c r="J68" s="6">
        <v>1397.248</v>
      </c>
      <c r="L68" s="1" t="s">
        <v>116</v>
      </c>
      <c r="M68">
        <f t="shared" si="16"/>
        <v>3509.4371999999998</v>
      </c>
      <c r="N68">
        <f t="shared" si="17"/>
        <v>3968.4965999999999</v>
      </c>
      <c r="O68">
        <f t="shared" si="18"/>
        <v>8.5553717931338008E-2</v>
      </c>
    </row>
    <row r="69" spans="2:15" ht="24">
      <c r="B69" s="5">
        <v>5</v>
      </c>
      <c r="C69" s="1" t="s">
        <v>117</v>
      </c>
      <c r="D69" s="1">
        <v>13.94</v>
      </c>
      <c r="E69" s="6">
        <v>15081.031499999999</v>
      </c>
      <c r="F69" s="10"/>
      <c r="G69" s="5">
        <v>5</v>
      </c>
      <c r="H69" s="1" t="s">
        <v>117</v>
      </c>
      <c r="I69" s="1">
        <v>2.0099999999999998</v>
      </c>
      <c r="J69" s="6">
        <v>13355.429099999999</v>
      </c>
      <c r="L69" s="1" t="s">
        <v>117</v>
      </c>
      <c r="M69">
        <f t="shared" si="16"/>
        <v>17404.761100000003</v>
      </c>
      <c r="N69">
        <f t="shared" si="17"/>
        <v>16429.124600000003</v>
      </c>
      <c r="O69">
        <f t="shared" si="18"/>
        <v>-3.2756458593502458E-2</v>
      </c>
    </row>
    <row r="70" spans="2:15" ht="24">
      <c r="B70" s="7">
        <v>6</v>
      </c>
      <c r="C70" s="8" t="s">
        <v>118</v>
      </c>
      <c r="D70" s="8">
        <v>4.93</v>
      </c>
      <c r="E70" s="9">
        <v>5328.3456999999999</v>
      </c>
      <c r="F70" s="10"/>
      <c r="G70" s="7">
        <v>6</v>
      </c>
      <c r="H70" s="8" t="s">
        <v>118</v>
      </c>
      <c r="I70" s="8">
        <v>0.94</v>
      </c>
      <c r="J70" s="9">
        <v>6276.5213000000003</v>
      </c>
      <c r="L70" s="8" t="s">
        <v>118</v>
      </c>
      <c r="M70">
        <f t="shared" si="16"/>
        <v>5369.8539999999994</v>
      </c>
      <c r="N70">
        <f t="shared" si="17"/>
        <v>5678.7790999999997</v>
      </c>
      <c r="O70">
        <f t="shared" si="18"/>
        <v>2.5840011514892625E-2</v>
      </c>
    </row>
    <row r="71" spans="2:15">
      <c r="B71" s="10">
        <v>1</v>
      </c>
      <c r="C71" s="10" t="s">
        <v>11</v>
      </c>
      <c r="D71" s="10" t="s">
        <v>10</v>
      </c>
      <c r="E71" s="10"/>
      <c r="F71" s="10"/>
      <c r="G71" s="10">
        <v>1</v>
      </c>
      <c r="H71" s="10" t="s">
        <v>11</v>
      </c>
      <c r="I71" s="10" t="s">
        <v>12</v>
      </c>
      <c r="J71" s="10"/>
    </row>
    <row r="72" spans="2:15">
      <c r="B72" s="2"/>
      <c r="C72" s="3" t="s">
        <v>0</v>
      </c>
      <c r="D72" s="3" t="s">
        <v>1</v>
      </c>
      <c r="E72" s="4" t="s">
        <v>2</v>
      </c>
      <c r="F72" s="10"/>
      <c r="G72" s="2"/>
      <c r="H72" s="3" t="s">
        <v>0</v>
      </c>
      <c r="I72" s="3" t="s">
        <v>1</v>
      </c>
      <c r="J72" s="4" t="s">
        <v>2</v>
      </c>
    </row>
    <row r="73" spans="2:15" ht="24">
      <c r="B73" s="5">
        <v>1</v>
      </c>
      <c r="C73" s="1" t="s">
        <v>113</v>
      </c>
      <c r="D73" s="1">
        <v>1.0900000000000001</v>
      </c>
      <c r="E73" s="6">
        <v>2945.4657999999999</v>
      </c>
      <c r="F73" s="10"/>
      <c r="G73" s="5">
        <v>1</v>
      </c>
      <c r="H73" s="1" t="s">
        <v>113</v>
      </c>
      <c r="I73" s="1">
        <v>1.02</v>
      </c>
      <c r="J73" s="6">
        <v>3040.1943999999999</v>
      </c>
    </row>
    <row r="74" spans="2:15" ht="24">
      <c r="B74" s="5">
        <v>2</v>
      </c>
      <c r="C74" s="1" t="s">
        <v>114</v>
      </c>
      <c r="D74" s="1">
        <v>0.15</v>
      </c>
      <c r="E74" s="6">
        <v>415.97089999999997</v>
      </c>
      <c r="F74" s="10"/>
      <c r="G74" s="5">
        <v>2</v>
      </c>
      <c r="H74" s="1" t="s">
        <v>114</v>
      </c>
      <c r="I74" s="1">
        <v>0.19</v>
      </c>
      <c r="J74" s="6">
        <v>578.59460000000001</v>
      </c>
    </row>
    <row r="75" spans="2:15" ht="24">
      <c r="B75" s="5">
        <v>3</v>
      </c>
      <c r="C75" s="1" t="s">
        <v>115</v>
      </c>
      <c r="D75" s="1">
        <v>30.07</v>
      </c>
      <c r="E75" s="6">
        <v>81316.663100000005</v>
      </c>
      <c r="F75" s="10"/>
      <c r="G75" s="5">
        <v>3</v>
      </c>
      <c r="H75" s="1" t="s">
        <v>115</v>
      </c>
      <c r="I75" s="1">
        <v>28.02</v>
      </c>
      <c r="J75" s="6">
        <v>83676.785300000003</v>
      </c>
    </row>
    <row r="76" spans="2:15" ht="24">
      <c r="B76" s="5">
        <v>4</v>
      </c>
      <c r="C76" s="1" t="s">
        <v>116</v>
      </c>
      <c r="D76" s="1">
        <v>1.71</v>
      </c>
      <c r="E76" s="6">
        <v>4634.8357999999998</v>
      </c>
      <c r="F76" s="10"/>
      <c r="G76" s="5">
        <v>4</v>
      </c>
      <c r="H76" s="1" t="s">
        <v>116</v>
      </c>
      <c r="I76" s="1">
        <v>1.8</v>
      </c>
      <c r="J76" s="6">
        <v>5365.7446</v>
      </c>
    </row>
    <row r="77" spans="2:15" ht="24">
      <c r="B77" s="5">
        <v>5</v>
      </c>
      <c r="C77" s="1" t="s">
        <v>117</v>
      </c>
      <c r="D77" s="1">
        <v>12.01</v>
      </c>
      <c r="E77" s="6">
        <v>32485.792600000001</v>
      </c>
      <c r="F77" s="10"/>
      <c r="G77" s="5">
        <v>5</v>
      </c>
      <c r="H77" s="1" t="s">
        <v>117</v>
      </c>
      <c r="I77" s="1">
        <v>9.9700000000000006</v>
      </c>
      <c r="J77" s="6">
        <v>29784.5537</v>
      </c>
    </row>
    <row r="78" spans="2:15" ht="24">
      <c r="B78" s="7">
        <v>6</v>
      </c>
      <c r="C78" s="8" t="s">
        <v>118</v>
      </c>
      <c r="D78" s="8">
        <v>3.96</v>
      </c>
      <c r="E78" s="9">
        <v>10698.199699999999</v>
      </c>
      <c r="F78" s="10"/>
      <c r="G78" s="7">
        <v>6</v>
      </c>
      <c r="H78" s="8" t="s">
        <v>118</v>
      </c>
      <c r="I78" s="8">
        <v>4</v>
      </c>
      <c r="J78" s="9">
        <v>11955.3004</v>
      </c>
    </row>
    <row r="79" spans="2:15">
      <c r="B79" s="10">
        <v>1.25</v>
      </c>
      <c r="C79" s="10" t="s">
        <v>9</v>
      </c>
      <c r="D79" s="10" t="s">
        <v>10</v>
      </c>
      <c r="E79" s="10"/>
      <c r="F79" s="10"/>
      <c r="G79" s="10">
        <v>1.25</v>
      </c>
      <c r="H79" s="10" t="s">
        <v>9</v>
      </c>
      <c r="I79" s="10" t="s">
        <v>12</v>
      </c>
      <c r="J79" s="10"/>
    </row>
    <row r="80" spans="2:15">
      <c r="B80" s="2"/>
      <c r="C80" s="3" t="s">
        <v>0</v>
      </c>
      <c r="D80" s="3" t="s">
        <v>1</v>
      </c>
      <c r="E80" s="4" t="s">
        <v>2</v>
      </c>
      <c r="F80" s="10"/>
      <c r="G80" s="2"/>
      <c r="H80" s="3" t="s">
        <v>0</v>
      </c>
      <c r="I80" s="3" t="s">
        <v>1</v>
      </c>
      <c r="J80" s="4" t="s">
        <v>2</v>
      </c>
      <c r="L80" s="14" t="s">
        <v>79</v>
      </c>
      <c r="M80" t="s">
        <v>10</v>
      </c>
      <c r="N80" t="s">
        <v>12</v>
      </c>
      <c r="O80" t="s">
        <v>78</v>
      </c>
    </row>
    <row r="81" spans="2:15" ht="24">
      <c r="B81" s="5">
        <v>1</v>
      </c>
      <c r="C81" s="1" t="s">
        <v>113</v>
      </c>
      <c r="D81" s="1">
        <v>1.07</v>
      </c>
      <c r="E81" s="6">
        <v>1138.4438</v>
      </c>
      <c r="F81" s="10"/>
      <c r="G81" s="5">
        <v>1</v>
      </c>
      <c r="H81" s="1" t="s">
        <v>113</v>
      </c>
      <c r="I81" s="1">
        <v>0.92</v>
      </c>
      <c r="J81" s="6">
        <v>1124.0971999999999</v>
      </c>
      <c r="L81" s="1" t="s">
        <v>113</v>
      </c>
      <c r="M81">
        <f t="shared" ref="M81:M86" si="19">(E89-E81)</f>
        <v>1760.1088</v>
      </c>
      <c r="N81">
        <f t="shared" ref="N81:N86" si="20">(J89-J81)</f>
        <v>1844.8100000000002</v>
      </c>
      <c r="O81">
        <f t="shared" ref="O81:O86" si="21">(N81-M81)/J89</f>
        <v>2.8529419848488426E-2</v>
      </c>
    </row>
    <row r="82" spans="2:15" ht="24">
      <c r="B82" s="5">
        <v>2</v>
      </c>
      <c r="C82" s="1" t="s">
        <v>114</v>
      </c>
      <c r="D82" s="1">
        <v>0.15</v>
      </c>
      <c r="E82" s="6">
        <v>154.9504</v>
      </c>
      <c r="F82" s="10"/>
      <c r="G82" s="5">
        <v>2</v>
      </c>
      <c r="H82" s="1" t="s">
        <v>114</v>
      </c>
      <c r="I82" s="1">
        <v>0.25</v>
      </c>
      <c r="J82" s="6">
        <v>307.83699999999999</v>
      </c>
      <c r="L82" s="1" t="s">
        <v>114</v>
      </c>
      <c r="M82">
        <f t="shared" si="19"/>
        <v>192.7851</v>
      </c>
      <c r="N82">
        <f t="shared" si="20"/>
        <v>243.16700000000003</v>
      </c>
      <c r="O82">
        <f t="shared" si="21"/>
        <v>9.143654129552603E-2</v>
      </c>
    </row>
    <row r="83" spans="2:15" ht="24">
      <c r="B83" s="5">
        <v>3</v>
      </c>
      <c r="C83" s="1" t="s">
        <v>115</v>
      </c>
      <c r="D83" s="1">
        <v>69.84</v>
      </c>
      <c r="E83" s="6">
        <v>74578.365699999995</v>
      </c>
      <c r="F83" s="10"/>
      <c r="G83" s="5">
        <v>3</v>
      </c>
      <c r="H83" s="1" t="s">
        <v>115</v>
      </c>
      <c r="I83" s="1">
        <v>63.78</v>
      </c>
      <c r="J83" s="6">
        <v>77655.410199999998</v>
      </c>
      <c r="L83" s="1" t="s">
        <v>115</v>
      </c>
      <c r="M83">
        <f t="shared" si="19"/>
        <v>7369.6273000000074</v>
      </c>
      <c r="N83">
        <f t="shared" si="20"/>
        <v>6629.3448000000062</v>
      </c>
      <c r="O83">
        <f t="shared" si="21"/>
        <v>-8.7831126755959742E-3</v>
      </c>
    </row>
    <row r="84" spans="2:15" ht="24">
      <c r="B84" s="5">
        <v>4</v>
      </c>
      <c r="C84" s="1" t="s">
        <v>116</v>
      </c>
      <c r="D84" s="1">
        <v>1.05</v>
      </c>
      <c r="E84" s="6">
        <v>1118.7659000000001</v>
      </c>
      <c r="F84" s="10"/>
      <c r="G84" s="5">
        <v>4</v>
      </c>
      <c r="H84" s="1" t="s">
        <v>116</v>
      </c>
      <c r="I84" s="1">
        <v>1.0900000000000001</v>
      </c>
      <c r="J84" s="6">
        <v>1323.7194999999999</v>
      </c>
      <c r="L84" s="1" t="s">
        <v>116</v>
      </c>
      <c r="M84">
        <f t="shared" si="19"/>
        <v>3541.6954999999998</v>
      </c>
      <c r="N84">
        <f t="shared" si="20"/>
        <v>4034.8387999999995</v>
      </c>
      <c r="O84">
        <f t="shared" si="21"/>
        <v>9.2029100439198305E-2</v>
      </c>
    </row>
    <row r="85" spans="2:15" ht="24">
      <c r="B85" s="5">
        <v>5</v>
      </c>
      <c r="C85" s="1" t="s">
        <v>117</v>
      </c>
      <c r="D85" s="1">
        <v>13.99</v>
      </c>
      <c r="E85" s="6">
        <v>14939.135700000001</v>
      </c>
      <c r="F85" s="10"/>
      <c r="G85" s="5">
        <v>5</v>
      </c>
      <c r="H85" s="1" t="s">
        <v>117</v>
      </c>
      <c r="I85" s="1">
        <v>10.88</v>
      </c>
      <c r="J85" s="6">
        <v>13251.462299999999</v>
      </c>
      <c r="L85" s="1" t="s">
        <v>117</v>
      </c>
      <c r="M85">
        <f t="shared" si="19"/>
        <v>17726.768199999999</v>
      </c>
      <c r="N85">
        <f t="shared" si="20"/>
        <v>16697.518200000002</v>
      </c>
      <c r="O85">
        <f t="shared" si="21"/>
        <v>-3.4366779196373522E-2</v>
      </c>
    </row>
    <row r="86" spans="2:15" ht="24">
      <c r="B86" s="7">
        <v>6</v>
      </c>
      <c r="C86" s="8" t="s">
        <v>118</v>
      </c>
      <c r="D86" s="8">
        <v>4.91</v>
      </c>
      <c r="E86" s="9">
        <v>5242.9022000000004</v>
      </c>
      <c r="F86" s="10"/>
      <c r="G86" s="7">
        <v>6</v>
      </c>
      <c r="H86" s="8" t="s">
        <v>118</v>
      </c>
      <c r="I86" s="8">
        <v>5.08</v>
      </c>
      <c r="J86" s="9">
        <v>6179.9793</v>
      </c>
      <c r="L86" s="8" t="s">
        <v>118</v>
      </c>
      <c r="M86">
        <f t="shared" si="19"/>
        <v>5569.6720999999998</v>
      </c>
      <c r="N86">
        <f t="shared" si="20"/>
        <v>5851.8879000000006</v>
      </c>
      <c r="O86">
        <f t="shared" si="21"/>
        <v>2.3455694391307846E-2</v>
      </c>
    </row>
    <row r="87" spans="2:15">
      <c r="B87" s="10">
        <v>1.25</v>
      </c>
      <c r="C87" s="10" t="s">
        <v>11</v>
      </c>
      <c r="D87" s="10" t="s">
        <v>10</v>
      </c>
      <c r="E87" s="10"/>
      <c r="F87" s="10"/>
      <c r="G87" s="10">
        <v>1.25</v>
      </c>
      <c r="H87" s="10" t="s">
        <v>11</v>
      </c>
      <c r="I87" s="10" t="s">
        <v>12</v>
      </c>
      <c r="J87" s="10"/>
    </row>
    <row r="88" spans="2:15">
      <c r="B88" s="2"/>
      <c r="C88" s="3" t="s">
        <v>0</v>
      </c>
      <c r="D88" s="3" t="s">
        <v>1</v>
      </c>
      <c r="E88" s="4" t="s">
        <v>2</v>
      </c>
      <c r="F88" s="10"/>
      <c r="G88" s="2"/>
      <c r="H88" s="3" t="s">
        <v>0</v>
      </c>
      <c r="I88" s="3" t="s">
        <v>1</v>
      </c>
      <c r="J88" s="4" t="s">
        <v>2</v>
      </c>
    </row>
    <row r="89" spans="2:15" ht="24">
      <c r="B89" s="5">
        <v>1</v>
      </c>
      <c r="C89" s="1" t="s">
        <v>113</v>
      </c>
      <c r="D89" s="1">
        <v>1.87</v>
      </c>
      <c r="E89" s="6">
        <v>2898.5526</v>
      </c>
      <c r="F89" s="10"/>
      <c r="G89" s="5">
        <v>1</v>
      </c>
      <c r="H89" s="1" t="s">
        <v>113</v>
      </c>
      <c r="I89" s="1">
        <v>0.99</v>
      </c>
      <c r="J89" s="6">
        <v>2968.9072000000001</v>
      </c>
    </row>
    <row r="90" spans="2:15" ht="24">
      <c r="B90" s="5">
        <v>2</v>
      </c>
      <c r="C90" s="1" t="s">
        <v>114</v>
      </c>
      <c r="D90" s="1">
        <v>0.22</v>
      </c>
      <c r="E90" s="6">
        <v>347.7355</v>
      </c>
      <c r="F90" s="10"/>
      <c r="G90" s="5">
        <v>2</v>
      </c>
      <c r="H90" s="1" t="s">
        <v>114</v>
      </c>
      <c r="I90" s="1">
        <v>0.18</v>
      </c>
      <c r="J90" s="6">
        <v>551.00400000000002</v>
      </c>
    </row>
    <row r="91" spans="2:15" ht="24">
      <c r="B91" s="5">
        <v>3</v>
      </c>
      <c r="C91" s="1" t="s">
        <v>115</v>
      </c>
      <c r="D91" s="1">
        <v>52.86</v>
      </c>
      <c r="E91" s="6">
        <v>81947.993000000002</v>
      </c>
      <c r="F91" s="10"/>
      <c r="G91" s="5">
        <v>3</v>
      </c>
      <c r="H91" s="1" t="s">
        <v>115</v>
      </c>
      <c r="I91" s="1">
        <v>28.06</v>
      </c>
      <c r="J91" s="6">
        <v>84284.755000000005</v>
      </c>
    </row>
    <row r="92" spans="2:15" ht="24">
      <c r="B92" s="5">
        <v>4</v>
      </c>
      <c r="C92" s="1" t="s">
        <v>116</v>
      </c>
      <c r="D92" s="1">
        <v>3.01</v>
      </c>
      <c r="E92" s="6">
        <v>4660.4614000000001</v>
      </c>
      <c r="F92" s="10"/>
      <c r="G92" s="5">
        <v>4</v>
      </c>
      <c r="H92" s="1" t="s">
        <v>116</v>
      </c>
      <c r="I92" s="1">
        <v>1.78</v>
      </c>
      <c r="J92" s="6">
        <v>5358.5582999999997</v>
      </c>
    </row>
    <row r="93" spans="2:15" ht="24">
      <c r="B93" s="5">
        <v>5</v>
      </c>
      <c r="C93" s="1" t="s">
        <v>117</v>
      </c>
      <c r="D93" s="1">
        <v>21.07</v>
      </c>
      <c r="E93" s="6">
        <v>32665.903900000001</v>
      </c>
      <c r="F93" s="10"/>
      <c r="G93" s="5">
        <v>5</v>
      </c>
      <c r="H93" s="1" t="s">
        <v>117</v>
      </c>
      <c r="I93" s="1">
        <v>9.9700000000000006</v>
      </c>
      <c r="J93" s="6">
        <v>29948.980500000001</v>
      </c>
    </row>
    <row r="94" spans="2:15" ht="24">
      <c r="B94" s="7">
        <v>6</v>
      </c>
      <c r="C94" s="8" t="s">
        <v>118</v>
      </c>
      <c r="D94" s="8">
        <v>6.97</v>
      </c>
      <c r="E94" s="9">
        <v>10812.5743</v>
      </c>
      <c r="F94" s="10"/>
      <c r="G94" s="7">
        <v>6</v>
      </c>
      <c r="H94" s="8" t="s">
        <v>118</v>
      </c>
      <c r="I94" s="8">
        <v>4.01</v>
      </c>
      <c r="J94" s="9">
        <v>12031.867200000001</v>
      </c>
    </row>
    <row r="95" spans="2:15">
      <c r="B95" s="10">
        <v>1.5</v>
      </c>
      <c r="C95" s="10" t="s">
        <v>9</v>
      </c>
      <c r="D95" s="10" t="s">
        <v>10</v>
      </c>
      <c r="E95" s="10"/>
      <c r="F95" s="10"/>
      <c r="G95" s="10">
        <v>1.5</v>
      </c>
      <c r="H95" s="10" t="s">
        <v>9</v>
      </c>
      <c r="I95" s="10" t="s">
        <v>12</v>
      </c>
      <c r="J95" s="10"/>
    </row>
    <row r="96" spans="2:15">
      <c r="B96" s="2"/>
      <c r="C96" s="3" t="s">
        <v>0</v>
      </c>
      <c r="D96" s="3" t="s">
        <v>1</v>
      </c>
      <c r="E96" s="4" t="s">
        <v>2</v>
      </c>
      <c r="F96" s="10"/>
      <c r="G96" s="2"/>
      <c r="H96" s="3" t="s">
        <v>0</v>
      </c>
      <c r="I96" s="3" t="s">
        <v>1</v>
      </c>
      <c r="J96" s="4" t="s">
        <v>2</v>
      </c>
      <c r="L96" s="14" t="s">
        <v>79</v>
      </c>
      <c r="M96" t="s">
        <v>10</v>
      </c>
      <c r="N96" t="s">
        <v>12</v>
      </c>
      <c r="O96" t="s">
        <v>78</v>
      </c>
    </row>
    <row r="97" spans="2:15" ht="24">
      <c r="B97" s="5">
        <v>1</v>
      </c>
      <c r="C97" s="1" t="s">
        <v>113</v>
      </c>
      <c r="D97" s="1">
        <v>0.96</v>
      </c>
      <c r="E97" s="6">
        <v>1197.5986</v>
      </c>
      <c r="F97" s="10"/>
      <c r="G97" s="5">
        <v>1</v>
      </c>
      <c r="H97" s="1" t="s">
        <v>113</v>
      </c>
      <c r="I97" s="1">
        <v>0.88</v>
      </c>
      <c r="J97" s="6">
        <v>1075.4218000000001</v>
      </c>
      <c r="L97" s="1" t="s">
        <v>113</v>
      </c>
      <c r="M97">
        <f t="shared" ref="M97:M102" si="22">(E105-E97)</f>
        <v>1673.6029000000001</v>
      </c>
      <c r="N97">
        <f t="shared" ref="N97:N102" si="23">(J105-J97)</f>
        <v>1892.6911999999998</v>
      </c>
      <c r="O97">
        <f t="shared" ref="O97:O102" si="24">(N97-M97)/J105</f>
        <v>7.3814002364465128E-2</v>
      </c>
    </row>
    <row r="98" spans="2:15" ht="24">
      <c r="B98" s="5">
        <v>2</v>
      </c>
      <c r="C98" s="1" t="s">
        <v>114</v>
      </c>
      <c r="D98" s="1">
        <v>0.16</v>
      </c>
      <c r="E98" s="6">
        <v>202.97040000000001</v>
      </c>
      <c r="F98" s="10"/>
      <c r="G98" s="5">
        <v>2</v>
      </c>
      <c r="H98" s="1" t="s">
        <v>114</v>
      </c>
      <c r="I98" s="1">
        <v>0.19</v>
      </c>
      <c r="J98" s="6">
        <v>231.75810000000001</v>
      </c>
      <c r="L98" s="1" t="s">
        <v>114</v>
      </c>
      <c r="M98">
        <f t="shared" si="22"/>
        <v>117.01719999999997</v>
      </c>
      <c r="N98">
        <f t="shared" si="23"/>
        <v>315.32830000000001</v>
      </c>
      <c r="O98">
        <f t="shared" si="24"/>
        <v>0.36248588888336475</v>
      </c>
    </row>
    <row r="99" spans="2:15" ht="24">
      <c r="B99" s="5">
        <v>3</v>
      </c>
      <c r="C99" s="1" t="s">
        <v>115</v>
      </c>
      <c r="D99" s="1">
        <v>59.9</v>
      </c>
      <c r="E99" s="6">
        <v>74529.196299999996</v>
      </c>
      <c r="F99" s="10"/>
      <c r="G99" s="5">
        <v>3</v>
      </c>
      <c r="H99" s="1" t="s">
        <v>115</v>
      </c>
      <c r="I99" s="1">
        <v>63.83</v>
      </c>
      <c r="J99" s="6">
        <v>77993.997700000007</v>
      </c>
      <c r="L99" s="1" t="s">
        <v>115</v>
      </c>
      <c r="M99">
        <f t="shared" si="22"/>
        <v>7746.747000000003</v>
      </c>
      <c r="N99">
        <f t="shared" si="23"/>
        <v>6742.9214999999967</v>
      </c>
      <c r="O99">
        <f t="shared" si="24"/>
        <v>-1.184637711020306E-2</v>
      </c>
    </row>
    <row r="100" spans="2:15" ht="24">
      <c r="B100" s="5">
        <v>4</v>
      </c>
      <c r="C100" s="1" t="s">
        <v>116</v>
      </c>
      <c r="D100" s="1">
        <v>0.87</v>
      </c>
      <c r="E100" s="6">
        <v>1079.7384</v>
      </c>
      <c r="F100" s="10"/>
      <c r="G100" s="5">
        <v>4</v>
      </c>
      <c r="H100" s="1" t="s">
        <v>116</v>
      </c>
      <c r="I100" s="1">
        <v>1.1299999999999999</v>
      </c>
      <c r="J100" s="6">
        <v>1379.2366</v>
      </c>
      <c r="L100" s="1" t="s">
        <v>116</v>
      </c>
      <c r="M100">
        <f t="shared" si="22"/>
        <v>3557.4336999999996</v>
      </c>
      <c r="N100">
        <f t="shared" si="23"/>
        <v>4017.4061000000002</v>
      </c>
      <c r="O100">
        <f t="shared" si="24"/>
        <v>8.5233065364879637E-2</v>
      </c>
    </row>
    <row r="101" spans="2:15" ht="24">
      <c r="B101" s="5">
        <v>5</v>
      </c>
      <c r="C101" s="1" t="s">
        <v>117</v>
      </c>
      <c r="D101" s="1">
        <v>11.95</v>
      </c>
      <c r="E101" s="6">
        <v>14862.247600000001</v>
      </c>
      <c r="F101" s="10"/>
      <c r="G101" s="5">
        <v>5</v>
      </c>
      <c r="H101" s="1" t="s">
        <v>117</v>
      </c>
      <c r="I101" s="1">
        <v>10.88</v>
      </c>
      <c r="J101" s="6">
        <v>13293.969300000001</v>
      </c>
      <c r="L101" s="1" t="s">
        <v>117</v>
      </c>
      <c r="M101">
        <f t="shared" si="22"/>
        <v>17886.558299999997</v>
      </c>
      <c r="N101">
        <f t="shared" si="23"/>
        <v>16815.553</v>
      </c>
      <c r="O101">
        <f t="shared" si="24"/>
        <v>-3.557031856330703E-2</v>
      </c>
    </row>
    <row r="102" spans="2:15" ht="24">
      <c r="B102" s="7">
        <v>6</v>
      </c>
      <c r="C102" s="8" t="s">
        <v>118</v>
      </c>
      <c r="D102" s="8">
        <v>4.16</v>
      </c>
      <c r="E102" s="9">
        <v>5173.9865</v>
      </c>
      <c r="F102" s="10"/>
      <c r="G102" s="7">
        <v>6</v>
      </c>
      <c r="H102" s="8" t="s">
        <v>118</v>
      </c>
      <c r="I102" s="8">
        <v>5.09</v>
      </c>
      <c r="J102" s="9">
        <v>6217.2148999999999</v>
      </c>
      <c r="L102" s="8" t="s">
        <v>118</v>
      </c>
      <c r="M102">
        <f t="shared" si="22"/>
        <v>5658.4260999999997</v>
      </c>
      <c r="N102">
        <f t="shared" si="23"/>
        <v>5884.4060999999992</v>
      </c>
      <c r="O102">
        <f t="shared" si="24"/>
        <v>1.8673531421947488E-2</v>
      </c>
    </row>
    <row r="103" spans="2:15">
      <c r="B103" s="10">
        <v>1.5</v>
      </c>
      <c r="C103" s="10" t="s">
        <v>11</v>
      </c>
      <c r="D103" s="10" t="s">
        <v>10</v>
      </c>
      <c r="E103" s="10"/>
      <c r="F103" s="10"/>
      <c r="G103" s="10">
        <v>1.5</v>
      </c>
      <c r="H103" s="10" t="s">
        <v>11</v>
      </c>
      <c r="I103" s="10" t="s">
        <v>12</v>
      </c>
      <c r="J103" s="10"/>
    </row>
    <row r="104" spans="2:1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</row>
    <row r="105" spans="2:15" ht="24">
      <c r="B105" s="5">
        <v>1</v>
      </c>
      <c r="C105" s="1" t="s">
        <v>113</v>
      </c>
      <c r="D105" s="1">
        <v>1.85</v>
      </c>
      <c r="E105" s="6">
        <v>2871.2015000000001</v>
      </c>
      <c r="F105" s="10"/>
      <c r="G105" s="5">
        <v>1</v>
      </c>
      <c r="H105" s="1" t="s">
        <v>113</v>
      </c>
      <c r="I105" s="1">
        <v>0.98</v>
      </c>
      <c r="J105" s="6">
        <v>2968.1129999999998</v>
      </c>
    </row>
    <row r="106" spans="2:15" ht="24">
      <c r="B106" s="5">
        <v>2</v>
      </c>
      <c r="C106" s="1" t="s">
        <v>114</v>
      </c>
      <c r="D106" s="1">
        <v>0.21</v>
      </c>
      <c r="E106" s="6">
        <v>319.98759999999999</v>
      </c>
      <c r="F106" s="10"/>
      <c r="G106" s="5">
        <v>2</v>
      </c>
      <c r="H106" s="1" t="s">
        <v>114</v>
      </c>
      <c r="I106" s="1">
        <v>0.18</v>
      </c>
      <c r="J106" s="6">
        <v>547.08640000000003</v>
      </c>
    </row>
    <row r="107" spans="2:15" ht="24">
      <c r="B107" s="5">
        <v>3</v>
      </c>
      <c r="C107" s="1" t="s">
        <v>115</v>
      </c>
      <c r="D107" s="1">
        <v>52.93</v>
      </c>
      <c r="E107" s="6">
        <v>82275.943299999999</v>
      </c>
      <c r="F107" s="10"/>
      <c r="G107" s="5">
        <v>3</v>
      </c>
      <c r="H107" s="1" t="s">
        <v>115</v>
      </c>
      <c r="I107" s="1">
        <v>28.07</v>
      </c>
      <c r="J107" s="6">
        <v>84736.919200000004</v>
      </c>
    </row>
    <row r="108" spans="2:15" ht="24">
      <c r="B108" s="5">
        <v>4</v>
      </c>
      <c r="C108" s="1" t="s">
        <v>116</v>
      </c>
      <c r="D108" s="1">
        <v>2.98</v>
      </c>
      <c r="E108" s="6">
        <v>4637.1720999999998</v>
      </c>
      <c r="F108" s="10"/>
      <c r="G108" s="5">
        <v>4</v>
      </c>
      <c r="H108" s="1" t="s">
        <v>116</v>
      </c>
      <c r="I108" s="1">
        <v>1.79</v>
      </c>
      <c r="J108" s="6">
        <v>5396.6427000000003</v>
      </c>
    </row>
    <row r="109" spans="2:15" ht="24">
      <c r="B109" s="5">
        <v>5</v>
      </c>
      <c r="C109" s="1" t="s">
        <v>117</v>
      </c>
      <c r="D109" s="1">
        <v>21.07</v>
      </c>
      <c r="E109" s="6">
        <v>32748.805899999999</v>
      </c>
      <c r="F109" s="10"/>
      <c r="G109" s="5">
        <v>5</v>
      </c>
      <c r="H109" s="1" t="s">
        <v>117</v>
      </c>
      <c r="I109" s="1">
        <v>9.9700000000000006</v>
      </c>
      <c r="J109" s="6">
        <v>30109.522300000001</v>
      </c>
    </row>
    <row r="110" spans="2:15" ht="24">
      <c r="B110" s="7">
        <v>6</v>
      </c>
      <c r="C110" s="8" t="s">
        <v>118</v>
      </c>
      <c r="D110" s="8">
        <v>6.97</v>
      </c>
      <c r="E110" s="9">
        <v>10832.4126</v>
      </c>
      <c r="F110" s="10"/>
      <c r="G110" s="7">
        <v>6</v>
      </c>
      <c r="H110" s="8" t="s">
        <v>118</v>
      </c>
      <c r="I110" s="8">
        <v>4.01</v>
      </c>
      <c r="J110" s="9">
        <v>12101.620999999999</v>
      </c>
    </row>
    <row r="111" spans="2:15">
      <c r="B111" s="10">
        <v>1.75</v>
      </c>
      <c r="C111" s="10" t="s">
        <v>9</v>
      </c>
      <c r="D111" s="10" t="s">
        <v>10</v>
      </c>
      <c r="E111" s="10"/>
      <c r="F111" s="10"/>
      <c r="G111" s="10">
        <v>1.75</v>
      </c>
      <c r="H111" s="10" t="s">
        <v>9</v>
      </c>
      <c r="I111" s="10" t="s">
        <v>12</v>
      </c>
      <c r="J111" s="10"/>
    </row>
    <row r="112" spans="2:15">
      <c r="B112" s="2"/>
      <c r="C112" s="3" t="s">
        <v>0</v>
      </c>
      <c r="D112" s="3" t="s">
        <v>1</v>
      </c>
      <c r="E112" s="4" t="s">
        <v>2</v>
      </c>
      <c r="F112" s="10"/>
      <c r="G112" s="2"/>
      <c r="H112" s="3" t="s">
        <v>0</v>
      </c>
      <c r="I112" s="3" t="s">
        <v>1</v>
      </c>
      <c r="J112" s="4" t="s">
        <v>2</v>
      </c>
      <c r="L112" s="14" t="s">
        <v>79</v>
      </c>
      <c r="M112" t="s">
        <v>10</v>
      </c>
      <c r="N112" t="s">
        <v>12</v>
      </c>
      <c r="O112" t="s">
        <v>78</v>
      </c>
    </row>
    <row r="113" spans="2:15" ht="24">
      <c r="B113" s="5">
        <v>1</v>
      </c>
      <c r="C113" s="1" t="s">
        <v>113</v>
      </c>
      <c r="D113" s="1">
        <v>1.1100000000000001</v>
      </c>
      <c r="E113" s="6">
        <v>1185.8181</v>
      </c>
      <c r="F113" s="10"/>
      <c r="G113" s="5">
        <v>1</v>
      </c>
      <c r="H113" s="1" t="s">
        <v>113</v>
      </c>
      <c r="I113" s="1">
        <v>0.15</v>
      </c>
      <c r="J113" s="6">
        <v>1003.3029</v>
      </c>
      <c r="L113" s="1" t="s">
        <v>113</v>
      </c>
      <c r="M113">
        <f t="shared" ref="M113:M118" si="25">(E121-E113)</f>
        <v>1731.3301999999999</v>
      </c>
      <c r="N113">
        <f t="shared" ref="N113:N118" si="26">(J121-J113)</f>
        <v>1965.0580999999997</v>
      </c>
      <c r="O113">
        <f t="shared" ref="O113:O118" si="27">(N113-M113)/J121</f>
        <v>7.8739715283956319E-2</v>
      </c>
    </row>
    <row r="114" spans="2:15" ht="24">
      <c r="B114" s="5">
        <v>2</v>
      </c>
      <c r="C114" s="1" t="s">
        <v>114</v>
      </c>
      <c r="D114" s="1">
        <v>0.15</v>
      </c>
      <c r="E114" s="6">
        <v>163.6927</v>
      </c>
      <c r="F114" s="10"/>
      <c r="G114" s="5">
        <v>2</v>
      </c>
      <c r="H114" s="1" t="s">
        <v>114</v>
      </c>
      <c r="I114" s="1">
        <v>0.04</v>
      </c>
      <c r="J114" s="6">
        <v>242.9462</v>
      </c>
      <c r="L114" s="1" t="s">
        <v>114</v>
      </c>
      <c r="M114">
        <f t="shared" si="25"/>
        <v>168.26279999999997</v>
      </c>
      <c r="N114">
        <f t="shared" si="26"/>
        <v>284.74649999999997</v>
      </c>
      <c r="O114">
        <f t="shared" si="27"/>
        <v>0.22074154143121558</v>
      </c>
    </row>
    <row r="115" spans="2:15" ht="24">
      <c r="B115" s="5">
        <v>3</v>
      </c>
      <c r="C115" s="1" t="s">
        <v>115</v>
      </c>
      <c r="D115" s="1">
        <v>69.94</v>
      </c>
      <c r="E115" s="6">
        <v>74605.414199999999</v>
      </c>
      <c r="F115" s="10"/>
      <c r="G115" s="5">
        <v>3</v>
      </c>
      <c r="H115" s="1" t="s">
        <v>115</v>
      </c>
      <c r="I115" s="1">
        <v>11.69</v>
      </c>
      <c r="J115" s="6">
        <v>78152.7166</v>
      </c>
      <c r="L115" s="1" t="s">
        <v>115</v>
      </c>
      <c r="M115">
        <f t="shared" si="25"/>
        <v>7951.6995000000024</v>
      </c>
      <c r="N115">
        <f t="shared" si="26"/>
        <v>6713.4416999999958</v>
      </c>
      <c r="O115">
        <f t="shared" si="27"/>
        <v>-1.4590713481135704E-2</v>
      </c>
    </row>
    <row r="116" spans="2:15" ht="24">
      <c r="B116" s="5">
        <v>4</v>
      </c>
      <c r="C116" s="1" t="s">
        <v>116</v>
      </c>
      <c r="D116" s="1">
        <v>1.02</v>
      </c>
      <c r="E116" s="6">
        <v>1088.7895000000001</v>
      </c>
      <c r="F116" s="10"/>
      <c r="G116" s="5">
        <v>4</v>
      </c>
      <c r="H116" s="1" t="s">
        <v>116</v>
      </c>
      <c r="I116" s="1">
        <v>0.2</v>
      </c>
      <c r="J116" s="6">
        <v>1369.8807999999999</v>
      </c>
      <c r="L116" s="1" t="s">
        <v>116</v>
      </c>
      <c r="M116">
        <f t="shared" si="25"/>
        <v>3597.3968000000004</v>
      </c>
      <c r="N116">
        <f t="shared" si="26"/>
        <v>3978.3346000000001</v>
      </c>
      <c r="O116">
        <f t="shared" si="27"/>
        <v>7.1227086328647063E-2</v>
      </c>
    </row>
    <row r="117" spans="2:15" ht="24">
      <c r="B117" s="5">
        <v>5</v>
      </c>
      <c r="C117" s="1" t="s">
        <v>117</v>
      </c>
      <c r="D117" s="1">
        <v>13.92</v>
      </c>
      <c r="E117" s="6">
        <v>14846.2665</v>
      </c>
      <c r="F117" s="10"/>
      <c r="G117" s="5">
        <v>5</v>
      </c>
      <c r="H117" s="1" t="s">
        <v>117</v>
      </c>
      <c r="I117" s="1">
        <v>1.99</v>
      </c>
      <c r="J117" s="6">
        <v>13296.931500000001</v>
      </c>
      <c r="L117" s="1" t="s">
        <v>117</v>
      </c>
      <c r="M117">
        <f t="shared" si="25"/>
        <v>18060.229299999999</v>
      </c>
      <c r="N117">
        <f t="shared" si="26"/>
        <v>16805.333599999998</v>
      </c>
      <c r="O117">
        <f t="shared" si="27"/>
        <v>-4.1687749936133577E-2</v>
      </c>
    </row>
    <row r="118" spans="2:15" ht="24">
      <c r="B118" s="7">
        <v>6</v>
      </c>
      <c r="C118" s="8" t="s">
        <v>118</v>
      </c>
      <c r="D118" s="8">
        <v>4.8499999999999996</v>
      </c>
      <c r="E118" s="9">
        <v>5173.3419999999996</v>
      </c>
      <c r="F118" s="10"/>
      <c r="G118" s="7">
        <v>6</v>
      </c>
      <c r="H118" s="8" t="s">
        <v>118</v>
      </c>
      <c r="I118" s="8">
        <v>0.93</v>
      </c>
      <c r="J118" s="9">
        <v>6222.2749999999996</v>
      </c>
      <c r="L118" s="8" t="s">
        <v>118</v>
      </c>
      <c r="M118">
        <f t="shared" si="25"/>
        <v>5703.6749000000009</v>
      </c>
      <c r="N118">
        <f t="shared" si="26"/>
        <v>5849.5944</v>
      </c>
      <c r="O118">
        <f t="shared" si="27"/>
        <v>1.2087564499330905E-2</v>
      </c>
    </row>
    <row r="119" spans="2:15">
      <c r="B119" s="10">
        <v>1.75</v>
      </c>
      <c r="C119" s="10" t="s">
        <v>11</v>
      </c>
      <c r="D119" s="10" t="s">
        <v>10</v>
      </c>
      <c r="E119" s="10"/>
      <c r="F119" s="10"/>
      <c r="G119" s="10">
        <v>1.75</v>
      </c>
      <c r="H119" s="10" t="s">
        <v>11</v>
      </c>
      <c r="I119" s="10" t="s">
        <v>12</v>
      </c>
      <c r="J119" s="10"/>
    </row>
    <row r="120" spans="2:15">
      <c r="B120" s="2"/>
      <c r="C120" s="3" t="s">
        <v>0</v>
      </c>
      <c r="D120" s="3" t="s">
        <v>1</v>
      </c>
      <c r="E120" s="4" t="s">
        <v>2</v>
      </c>
      <c r="F120" s="10"/>
      <c r="G120" s="2"/>
      <c r="H120" s="3" t="s">
        <v>0</v>
      </c>
      <c r="I120" s="3" t="s">
        <v>1</v>
      </c>
      <c r="J120" s="4" t="s">
        <v>2</v>
      </c>
    </row>
    <row r="121" spans="2:15" ht="24">
      <c r="B121" s="5">
        <v>1</v>
      </c>
      <c r="C121" s="1" t="s">
        <v>113</v>
      </c>
      <c r="D121" s="1">
        <v>1.87</v>
      </c>
      <c r="E121" s="6">
        <v>2917.1482999999998</v>
      </c>
      <c r="F121" s="10"/>
      <c r="G121" s="5">
        <v>1</v>
      </c>
      <c r="H121" s="1" t="s">
        <v>113</v>
      </c>
      <c r="I121" s="1">
        <v>0.98</v>
      </c>
      <c r="J121" s="6">
        <v>2968.3609999999999</v>
      </c>
    </row>
    <row r="122" spans="2:15" ht="24">
      <c r="B122" s="5">
        <v>2</v>
      </c>
      <c r="C122" s="1" t="s">
        <v>114</v>
      </c>
      <c r="D122" s="1">
        <v>0.21</v>
      </c>
      <c r="E122" s="6">
        <v>331.95549999999997</v>
      </c>
      <c r="F122" s="10"/>
      <c r="G122" s="5">
        <v>2</v>
      </c>
      <c r="H122" s="1" t="s">
        <v>114</v>
      </c>
      <c r="I122" s="1">
        <v>0.17</v>
      </c>
      <c r="J122" s="6">
        <v>527.69269999999995</v>
      </c>
    </row>
    <row r="123" spans="2:15" ht="24">
      <c r="B123" s="5">
        <v>3</v>
      </c>
      <c r="C123" s="1" t="s">
        <v>115</v>
      </c>
      <c r="D123" s="1">
        <v>52.88</v>
      </c>
      <c r="E123" s="6">
        <v>82557.113700000002</v>
      </c>
      <c r="F123" s="10"/>
      <c r="G123" s="5">
        <v>3</v>
      </c>
      <c r="H123" s="1" t="s">
        <v>115</v>
      </c>
      <c r="I123" s="1">
        <v>28.1</v>
      </c>
      <c r="J123" s="6">
        <v>84866.158299999996</v>
      </c>
    </row>
    <row r="124" spans="2:15" ht="24">
      <c r="B124" s="5">
        <v>4</v>
      </c>
      <c r="C124" s="1" t="s">
        <v>116</v>
      </c>
      <c r="D124" s="1">
        <v>3</v>
      </c>
      <c r="E124" s="6">
        <v>4686.1863000000003</v>
      </c>
      <c r="F124" s="10"/>
      <c r="G124" s="5">
        <v>4</v>
      </c>
      <c r="H124" s="1" t="s">
        <v>116</v>
      </c>
      <c r="I124" s="1">
        <v>1.77</v>
      </c>
      <c r="J124" s="6">
        <v>5348.2154</v>
      </c>
    </row>
    <row r="125" spans="2:15" ht="24">
      <c r="B125" s="5">
        <v>5</v>
      </c>
      <c r="C125" s="1" t="s">
        <v>117</v>
      </c>
      <c r="D125" s="1">
        <v>21.08</v>
      </c>
      <c r="E125" s="6">
        <v>32906.495799999997</v>
      </c>
      <c r="F125" s="10"/>
      <c r="G125" s="5">
        <v>5</v>
      </c>
      <c r="H125" s="1" t="s">
        <v>117</v>
      </c>
      <c r="I125" s="1">
        <v>9.9700000000000006</v>
      </c>
      <c r="J125" s="6">
        <v>30102.265100000001</v>
      </c>
    </row>
    <row r="126" spans="2:15" ht="24">
      <c r="B126" s="7">
        <v>6</v>
      </c>
      <c r="C126" s="8" t="s">
        <v>118</v>
      </c>
      <c r="D126" s="8">
        <v>6.97</v>
      </c>
      <c r="E126" s="9">
        <v>10877.016900000001</v>
      </c>
      <c r="F126" s="10"/>
      <c r="G126" s="7">
        <v>6</v>
      </c>
      <c r="H126" s="8" t="s">
        <v>118</v>
      </c>
      <c r="I126" s="8">
        <v>4</v>
      </c>
      <c r="J126" s="9">
        <v>12071.8694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DD40-445E-4BCA-ABFD-FBEE36BA3149}">
  <dimension ref="A1:Y138"/>
  <sheetViews>
    <sheetView topLeftCell="A119" workbookViewId="0">
      <selection activeCell="H130" sqref="H130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20</v>
      </c>
    </row>
    <row r="2" spans="1:25">
      <c r="B2" t="s">
        <v>135</v>
      </c>
    </row>
    <row r="3" spans="1:25">
      <c r="A3">
        <v>0.89</v>
      </c>
      <c r="B3" t="s">
        <v>24</v>
      </c>
    </row>
    <row r="4" spans="1:25">
      <c r="A4">
        <v>1.07</v>
      </c>
      <c r="B4" t="s">
        <v>24</v>
      </c>
    </row>
    <row r="5" spans="1:25">
      <c r="A5">
        <v>3.23</v>
      </c>
      <c r="B5" t="s">
        <v>136</v>
      </c>
    </row>
    <row r="6" spans="1:25">
      <c r="A6">
        <v>3.68</v>
      </c>
      <c r="B6" t="s">
        <v>137</v>
      </c>
    </row>
    <row r="7" spans="1:25">
      <c r="A7">
        <v>3.82</v>
      </c>
      <c r="B7" t="s">
        <v>138</v>
      </c>
    </row>
    <row r="8" spans="1:25">
      <c r="A8">
        <v>4.08</v>
      </c>
      <c r="B8" t="s">
        <v>139</v>
      </c>
    </row>
    <row r="9" spans="1:25">
      <c r="A9">
        <v>4.3</v>
      </c>
      <c r="B9" t="s">
        <v>137</v>
      </c>
    </row>
    <row r="10" spans="1:25" ht="16.5" customHeight="1"/>
    <row r="13" spans="1:25">
      <c r="B13" s="10">
        <v>0.25</v>
      </c>
      <c r="C13" s="10" t="s">
        <v>9</v>
      </c>
      <c r="D13" s="10" t="s">
        <v>10</v>
      </c>
      <c r="E13" s="10"/>
      <c r="F13" s="10"/>
      <c r="G13" s="10">
        <v>0.25</v>
      </c>
      <c r="H13" s="10" t="s">
        <v>9</v>
      </c>
      <c r="I13" s="10" t="s">
        <v>12</v>
      </c>
      <c r="J13" s="10"/>
    </row>
    <row r="14" spans="1:2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79</v>
      </c>
      <c r="M14" t="s">
        <v>10</v>
      </c>
      <c r="N14" t="s">
        <v>12</v>
      </c>
      <c r="O14" t="s">
        <v>78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24">
      <c r="B15" s="5">
        <v>1</v>
      </c>
      <c r="C15" s="1" t="s">
        <v>140</v>
      </c>
      <c r="D15" s="1">
        <v>2.0699999999999998</v>
      </c>
      <c r="E15" s="6">
        <v>35040.732499999998</v>
      </c>
      <c r="F15" s="12"/>
      <c r="G15" s="5">
        <v>1</v>
      </c>
      <c r="H15" s="1" t="s">
        <v>140</v>
      </c>
      <c r="I15" s="1">
        <v>2.0499999999999998</v>
      </c>
      <c r="J15" s="6">
        <v>35275.861400000002</v>
      </c>
      <c r="L15" s="1" t="s">
        <v>140</v>
      </c>
      <c r="M15">
        <f t="shared" ref="M15:M21" si="0">(E24-E15)</f>
        <v>1385.9121999999988</v>
      </c>
      <c r="N15">
        <f t="shared" ref="N15:N21" si="1">(J24-J15)</f>
        <v>1531.2379999999976</v>
      </c>
      <c r="O15">
        <f t="shared" ref="O15:O21" si="2">(N15-M15)/J24</f>
        <v>3.9483089504194595E-3</v>
      </c>
      <c r="Q15" t="s">
        <v>137</v>
      </c>
      <c r="R15" s="1" t="s">
        <v>140</v>
      </c>
      <c r="S15">
        <f t="shared" ref="S15:S21" si="3">O15</f>
        <v>3.9483089504194595E-3</v>
      </c>
      <c r="T15">
        <f t="shared" ref="T15:T21" si="4">O33</f>
        <v>2.1486618727214785E-3</v>
      </c>
      <c r="U15">
        <f t="shared" ref="U15:U21" si="5">O51</f>
        <v>1.7000421996641086E-4</v>
      </c>
      <c r="V15">
        <f t="shared" ref="V15:V21" si="6">O69</f>
        <v>3.1957011522770668E-3</v>
      </c>
      <c r="W15">
        <f t="shared" ref="W15:W21" si="7">O87</f>
        <v>3.7020345724590939E-3</v>
      </c>
      <c r="X15">
        <f t="shared" ref="X15:X21" si="8">O105</f>
        <v>4.2147194709391926E-3</v>
      </c>
      <c r="Y15">
        <f t="shared" ref="Y15:Y21" si="9">O123</f>
        <v>4.4089919988929702E-3</v>
      </c>
    </row>
    <row r="16" spans="1:25" ht="24">
      <c r="B16" s="5">
        <v>2</v>
      </c>
      <c r="C16" s="1" t="s">
        <v>141</v>
      </c>
      <c r="D16" s="1">
        <v>1.99</v>
      </c>
      <c r="E16" s="6">
        <v>33642.832399999999</v>
      </c>
      <c r="F16" s="12"/>
      <c r="G16" s="5">
        <v>2</v>
      </c>
      <c r="H16" s="1" t="s">
        <v>141</v>
      </c>
      <c r="I16" s="1">
        <v>1.99</v>
      </c>
      <c r="J16" s="6">
        <v>34313.014799999997</v>
      </c>
      <c r="L16" s="1" t="s">
        <v>141</v>
      </c>
      <c r="M16">
        <f t="shared" si="0"/>
        <v>3646.0907999999981</v>
      </c>
      <c r="N16">
        <f t="shared" si="1"/>
        <v>3482.5909000000029</v>
      </c>
      <c r="O16">
        <f t="shared" si="2"/>
        <v>-4.3258970711506613E-3</v>
      </c>
      <c r="Q16" t="s">
        <v>139</v>
      </c>
      <c r="R16" s="1" t="s">
        <v>141</v>
      </c>
      <c r="S16">
        <f t="shared" si="3"/>
        <v>-4.3258970711506613E-3</v>
      </c>
      <c r="T16">
        <f t="shared" si="4"/>
        <v>2.3981439824651177E-3</v>
      </c>
      <c r="U16">
        <f t="shared" si="5"/>
        <v>3.0627545166586343E-3</v>
      </c>
      <c r="V16">
        <f t="shared" si="6"/>
        <v>4.9955830764209742E-3</v>
      </c>
      <c r="W16">
        <f t="shared" si="7"/>
        <v>4.8641663929491685E-3</v>
      </c>
      <c r="X16">
        <f t="shared" si="8"/>
        <v>4.7120678553476568E-3</v>
      </c>
      <c r="Y16">
        <f t="shared" si="9"/>
        <v>5.1665488100602463E-3</v>
      </c>
    </row>
    <row r="17" spans="2:25" ht="24">
      <c r="B17" s="5">
        <v>3</v>
      </c>
      <c r="C17" s="1" t="s">
        <v>142</v>
      </c>
      <c r="D17" s="1">
        <v>1.97</v>
      </c>
      <c r="E17" s="6">
        <v>33370.436900000001</v>
      </c>
      <c r="F17" s="12"/>
      <c r="G17" s="5">
        <v>3</v>
      </c>
      <c r="H17" s="1" t="s">
        <v>142</v>
      </c>
      <c r="I17" s="1">
        <v>1.97</v>
      </c>
      <c r="J17" s="6">
        <v>33888.579100000003</v>
      </c>
      <c r="L17" s="1" t="s">
        <v>142</v>
      </c>
      <c r="M17">
        <f t="shared" si="0"/>
        <v>4086.9827000000005</v>
      </c>
      <c r="N17">
        <f t="shared" si="1"/>
        <v>4030.6515999999974</v>
      </c>
      <c r="O17">
        <f t="shared" si="2"/>
        <v>-1.4855549271468491E-3</v>
      </c>
      <c r="Q17" t="s">
        <v>138</v>
      </c>
      <c r="R17" s="1" t="s">
        <v>142</v>
      </c>
      <c r="S17">
        <f t="shared" si="3"/>
        <v>-1.4855549271468491E-3</v>
      </c>
      <c r="T17">
        <f t="shared" si="4"/>
        <v>2.4302378301362553E-3</v>
      </c>
      <c r="U17">
        <f t="shared" si="5"/>
        <v>2.9868939762530723E-3</v>
      </c>
      <c r="V17">
        <f t="shared" si="6"/>
        <v>4.3268943665906168E-3</v>
      </c>
      <c r="W17">
        <f t="shared" si="7"/>
        <v>4.8656212611540095E-3</v>
      </c>
      <c r="X17">
        <f t="shared" si="8"/>
        <v>5.8978104105602358E-3</v>
      </c>
      <c r="Y17">
        <f t="shared" si="9"/>
        <v>6.3902432627288772E-3</v>
      </c>
    </row>
    <row r="18" spans="2:25" ht="24">
      <c r="B18" s="5">
        <v>4</v>
      </c>
      <c r="C18" s="1" t="s">
        <v>143</v>
      </c>
      <c r="D18" s="1">
        <v>1.91</v>
      </c>
      <c r="E18" s="6">
        <v>32392.377199999999</v>
      </c>
      <c r="F18" s="12"/>
      <c r="G18" s="5">
        <v>4</v>
      </c>
      <c r="H18" s="1" t="s">
        <v>143</v>
      </c>
      <c r="I18" s="1">
        <v>1.89</v>
      </c>
      <c r="J18" s="6">
        <v>32506.510300000002</v>
      </c>
      <c r="L18" s="1" t="s">
        <v>143</v>
      </c>
      <c r="M18">
        <f t="shared" si="0"/>
        <v>807.15489999999772</v>
      </c>
      <c r="N18">
        <f t="shared" si="1"/>
        <v>882.38169999999809</v>
      </c>
      <c r="O18">
        <f t="shared" si="2"/>
        <v>2.253048708534574E-3</v>
      </c>
      <c r="Q18" t="s">
        <v>137</v>
      </c>
      <c r="R18" s="1" t="s">
        <v>143</v>
      </c>
      <c r="S18">
        <f t="shared" si="3"/>
        <v>2.253048708534574E-3</v>
      </c>
      <c r="T18">
        <f t="shared" si="4"/>
        <v>2.4480666665624637E-3</v>
      </c>
      <c r="U18">
        <f t="shared" si="5"/>
        <v>2.1872164829098775E-3</v>
      </c>
      <c r="V18">
        <f t="shared" si="6"/>
        <v>2.6507438760675016E-3</v>
      </c>
      <c r="W18">
        <f t="shared" si="7"/>
        <v>2.219477804576998E-3</v>
      </c>
      <c r="X18">
        <f t="shared" si="8"/>
        <v>1.6960479957531835E-3</v>
      </c>
      <c r="Y18">
        <f t="shared" si="9"/>
        <v>4.4497278410679181E-3</v>
      </c>
    </row>
    <row r="19" spans="2:25" ht="24">
      <c r="B19" s="5">
        <v>5</v>
      </c>
      <c r="C19" s="1" t="s">
        <v>144</v>
      </c>
      <c r="D19" s="1">
        <v>8.9</v>
      </c>
      <c r="E19" s="6">
        <v>150784.11600000001</v>
      </c>
      <c r="F19" s="12"/>
      <c r="G19" s="5">
        <v>5</v>
      </c>
      <c r="H19" s="1" t="s">
        <v>144</v>
      </c>
      <c r="I19" s="1">
        <v>8.92</v>
      </c>
      <c r="J19" s="6">
        <v>153506.5582</v>
      </c>
      <c r="L19" s="1" t="s">
        <v>144</v>
      </c>
      <c r="M19">
        <f t="shared" si="0"/>
        <v>2005.8686999999918</v>
      </c>
      <c r="N19">
        <f t="shared" si="1"/>
        <v>1652.1181999999972</v>
      </c>
      <c r="O19">
        <f t="shared" si="2"/>
        <v>-2.2799272861030585E-3</v>
      </c>
      <c r="Q19" t="s">
        <v>136</v>
      </c>
      <c r="R19" s="1" t="s">
        <v>144</v>
      </c>
      <c r="S19">
        <f t="shared" si="3"/>
        <v>-2.2799272861030585E-3</v>
      </c>
      <c r="T19">
        <f t="shared" si="4"/>
        <v>1.2894063226743056E-3</v>
      </c>
      <c r="U19">
        <f t="shared" si="5"/>
        <v>2.4424919413401241E-3</v>
      </c>
      <c r="V19">
        <f t="shared" si="6"/>
        <v>2.4018789484244211E-3</v>
      </c>
      <c r="W19">
        <f t="shared" si="7"/>
        <v>2.8314825146553034E-3</v>
      </c>
      <c r="X19">
        <f t="shared" si="8"/>
        <v>2.5514738830816446E-3</v>
      </c>
      <c r="Y19">
        <f t="shared" si="9"/>
        <v>3.2695142016569432E-3</v>
      </c>
    </row>
    <row r="20" spans="2:25" ht="24">
      <c r="B20" s="5">
        <v>6</v>
      </c>
      <c r="C20" s="1" t="s">
        <v>145</v>
      </c>
      <c r="D20" s="1">
        <v>0.79</v>
      </c>
      <c r="E20" s="6">
        <v>13416.5514</v>
      </c>
      <c r="F20" s="12"/>
      <c r="G20" s="5">
        <v>6</v>
      </c>
      <c r="H20" s="1" t="s">
        <v>145</v>
      </c>
      <c r="I20" s="1">
        <v>0.8</v>
      </c>
      <c r="J20" s="6">
        <v>13709.4712</v>
      </c>
      <c r="L20" s="1" t="s">
        <v>145</v>
      </c>
      <c r="M20">
        <f t="shared" si="0"/>
        <v>2863.8639000000003</v>
      </c>
      <c r="N20">
        <f t="shared" si="1"/>
        <v>2820.9834999999985</v>
      </c>
      <c r="O20">
        <f t="shared" si="2"/>
        <v>-2.5940242285048478E-3</v>
      </c>
      <c r="Q20" t="s">
        <v>24</v>
      </c>
      <c r="R20" s="1" t="s">
        <v>145</v>
      </c>
      <c r="S20">
        <f t="shared" si="3"/>
        <v>-2.5940242285048478E-3</v>
      </c>
      <c r="T20">
        <f t="shared" si="4"/>
        <v>3.3096478212452296E-3</v>
      </c>
      <c r="U20">
        <f t="shared" si="5"/>
        <v>4.7892651090835105E-3</v>
      </c>
      <c r="V20">
        <f t="shared" si="6"/>
        <v>4.5113582622123951E-3</v>
      </c>
      <c r="W20">
        <f t="shared" si="7"/>
        <v>5.7024046863565284E-3</v>
      </c>
      <c r="X20">
        <f t="shared" si="8"/>
        <v>6.9172713724534231E-3</v>
      </c>
      <c r="Y20">
        <f t="shared" si="9"/>
        <v>6.6427508805914177E-3</v>
      </c>
    </row>
    <row r="21" spans="2:25" ht="24">
      <c r="B21" s="7">
        <v>7</v>
      </c>
      <c r="C21" s="8" t="s">
        <v>146</v>
      </c>
      <c r="D21" s="8">
        <v>1.37</v>
      </c>
      <c r="E21" s="9">
        <v>23178.5743</v>
      </c>
      <c r="F21" s="12"/>
      <c r="G21" s="7">
        <v>7</v>
      </c>
      <c r="H21" s="8" t="s">
        <v>146</v>
      </c>
      <c r="I21" s="8">
        <v>1.37</v>
      </c>
      <c r="J21" s="9">
        <v>23603.110499999999</v>
      </c>
      <c r="L21" s="8" t="s">
        <v>146</v>
      </c>
      <c r="M21">
        <f t="shared" si="0"/>
        <v>4995.1320999999989</v>
      </c>
      <c r="N21">
        <f t="shared" si="1"/>
        <v>4911.154300000002</v>
      </c>
      <c r="O21">
        <f t="shared" si="2"/>
        <v>-2.9451153865975507E-3</v>
      </c>
      <c r="Q21" t="s">
        <v>24</v>
      </c>
      <c r="R21" s="8" t="s">
        <v>146</v>
      </c>
      <c r="S21">
        <f t="shared" si="3"/>
        <v>-2.9451153865975507E-3</v>
      </c>
      <c r="T21">
        <f t="shared" si="4"/>
        <v>4.0336673156537925E-3</v>
      </c>
      <c r="U21">
        <f t="shared" si="5"/>
        <v>6.9357954211763401E-3</v>
      </c>
      <c r="V21">
        <f t="shared" si="6"/>
        <v>5.0386241634193417E-3</v>
      </c>
      <c r="W21">
        <f t="shared" si="7"/>
        <v>5.0669533106410952E-3</v>
      </c>
      <c r="X21">
        <f t="shared" si="8"/>
        <v>6.0485408877852765E-3</v>
      </c>
      <c r="Y21">
        <f t="shared" si="9"/>
        <v>7.290693337271217E-3</v>
      </c>
    </row>
    <row r="22" spans="2:25">
      <c r="B22" s="10">
        <v>0.25</v>
      </c>
      <c r="C22" s="10" t="s">
        <v>11</v>
      </c>
      <c r="D22" s="10" t="s">
        <v>10</v>
      </c>
      <c r="E22" s="10"/>
      <c r="F22" s="10"/>
      <c r="G22" s="10">
        <v>0.25</v>
      </c>
      <c r="H22" s="10" t="s">
        <v>11</v>
      </c>
      <c r="I22" s="10" t="s">
        <v>12</v>
      </c>
      <c r="J22" s="10"/>
    </row>
    <row r="23" spans="2:2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24">
      <c r="B24" s="5">
        <v>1</v>
      </c>
      <c r="C24" s="1" t="s">
        <v>140</v>
      </c>
      <c r="D24" s="1">
        <v>2.13</v>
      </c>
      <c r="E24" s="6">
        <v>36426.644699999997</v>
      </c>
      <c r="F24" s="10"/>
      <c r="G24" s="5">
        <v>1</v>
      </c>
      <c r="H24" s="1" t="s">
        <v>140</v>
      </c>
      <c r="I24" s="1">
        <v>2.13</v>
      </c>
      <c r="J24" s="6">
        <v>36807.099399999999</v>
      </c>
    </row>
    <row r="25" spans="2:25" ht="24">
      <c r="B25" s="5">
        <v>2</v>
      </c>
      <c r="C25" s="1" t="s">
        <v>141</v>
      </c>
      <c r="D25" s="1">
        <v>2.1800000000000002</v>
      </c>
      <c r="E25" s="6">
        <v>37288.923199999997</v>
      </c>
      <c r="F25" s="10"/>
      <c r="G25" s="5">
        <v>2</v>
      </c>
      <c r="H25" s="1" t="s">
        <v>141</v>
      </c>
      <c r="I25" s="1">
        <v>2.1800000000000002</v>
      </c>
      <c r="J25" s="6">
        <v>37795.6057</v>
      </c>
    </row>
    <row r="26" spans="2:25" ht="24">
      <c r="B26" s="5">
        <v>3</v>
      </c>
      <c r="C26" s="1" t="s">
        <v>142</v>
      </c>
      <c r="D26" s="1">
        <v>2.19</v>
      </c>
      <c r="E26" s="6">
        <v>37457.419600000001</v>
      </c>
      <c r="F26" s="10"/>
      <c r="G26" s="5">
        <v>3</v>
      </c>
      <c r="H26" s="1" t="s">
        <v>142</v>
      </c>
      <c r="I26" s="1">
        <v>2.19</v>
      </c>
      <c r="J26" s="6">
        <v>37919.2307</v>
      </c>
    </row>
    <row r="27" spans="2:25" ht="24">
      <c r="B27" s="5">
        <v>4</v>
      </c>
      <c r="C27" s="1" t="s">
        <v>143</v>
      </c>
      <c r="D27" s="1">
        <v>1.94</v>
      </c>
      <c r="E27" s="6">
        <v>33199.532099999997</v>
      </c>
      <c r="F27" s="10"/>
      <c r="G27" s="5">
        <v>4</v>
      </c>
      <c r="H27" s="1" t="s">
        <v>143</v>
      </c>
      <c r="I27" s="1">
        <v>1.93</v>
      </c>
      <c r="J27" s="6">
        <v>33388.892</v>
      </c>
    </row>
    <row r="28" spans="2:25" ht="24">
      <c r="B28" s="5">
        <v>5</v>
      </c>
      <c r="C28" s="1" t="s">
        <v>144</v>
      </c>
      <c r="D28" s="1">
        <v>8.9499999999999993</v>
      </c>
      <c r="E28" s="6">
        <v>152789.9847</v>
      </c>
      <c r="F28" s="10"/>
      <c r="G28" s="5">
        <v>5</v>
      </c>
      <c r="H28" s="1" t="s">
        <v>144</v>
      </c>
      <c r="I28" s="1">
        <v>8.9700000000000006</v>
      </c>
      <c r="J28" s="6">
        <v>155158.6764</v>
      </c>
    </row>
    <row r="29" spans="2:25" ht="24">
      <c r="B29" s="5">
        <v>6</v>
      </c>
      <c r="C29" s="1" t="s">
        <v>145</v>
      </c>
      <c r="D29" s="1">
        <v>0.95</v>
      </c>
      <c r="E29" s="6">
        <v>16280.415300000001</v>
      </c>
      <c r="F29" s="10"/>
      <c r="G29" s="5">
        <v>6</v>
      </c>
      <c r="H29" s="1" t="s">
        <v>145</v>
      </c>
      <c r="I29" s="1">
        <v>0.96</v>
      </c>
      <c r="J29" s="6">
        <v>16530.454699999998</v>
      </c>
    </row>
    <row r="30" spans="2:25" ht="24">
      <c r="B30" s="7">
        <v>7</v>
      </c>
      <c r="C30" s="8" t="s">
        <v>146</v>
      </c>
      <c r="D30" s="8">
        <v>1.65</v>
      </c>
      <c r="E30" s="9">
        <v>28173.706399999999</v>
      </c>
      <c r="F30" s="10"/>
      <c r="G30" s="7">
        <v>7</v>
      </c>
      <c r="H30" s="8" t="s">
        <v>146</v>
      </c>
      <c r="I30" s="8">
        <v>1.65</v>
      </c>
      <c r="J30" s="9">
        <v>28514.264800000001</v>
      </c>
    </row>
    <row r="31" spans="2:25">
      <c r="B31" s="10">
        <v>0.5</v>
      </c>
      <c r="C31" s="10" t="s">
        <v>9</v>
      </c>
      <c r="D31" s="10" t="s">
        <v>10</v>
      </c>
      <c r="E31" s="10"/>
      <c r="F31" s="10"/>
      <c r="G31" s="10">
        <v>0.5</v>
      </c>
      <c r="H31" s="10" t="s">
        <v>9</v>
      </c>
      <c r="I31" s="10" t="s">
        <v>12</v>
      </c>
      <c r="J31" s="10"/>
    </row>
    <row r="32" spans="2:2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79</v>
      </c>
      <c r="M32" t="s">
        <v>10</v>
      </c>
      <c r="N32" t="s">
        <v>12</v>
      </c>
      <c r="O32" t="s">
        <v>78</v>
      </c>
    </row>
    <row r="33" spans="2:15" ht="24">
      <c r="B33" s="5">
        <v>1</v>
      </c>
      <c r="C33" s="1" t="s">
        <v>140</v>
      </c>
      <c r="D33" s="1">
        <v>2.99</v>
      </c>
      <c r="E33" s="6">
        <v>33567.910499999998</v>
      </c>
      <c r="F33" s="10"/>
      <c r="G33" s="5">
        <v>1</v>
      </c>
      <c r="H33" s="1" t="s">
        <v>140</v>
      </c>
      <c r="I33" s="1">
        <v>2.98</v>
      </c>
      <c r="J33" s="6">
        <v>33836.062899999997</v>
      </c>
      <c r="L33" s="1" t="s">
        <v>140</v>
      </c>
      <c r="M33">
        <f t="shared" ref="M33:M39" si="10">(E42-E33)</f>
        <v>2948.0920000000042</v>
      </c>
      <c r="N33">
        <f t="shared" ref="N33:N39" si="11">(J42-J33)</f>
        <v>3027.2989000000016</v>
      </c>
      <c r="O33">
        <f t="shared" ref="O33:O39" si="12">(N33-M33)/J42</f>
        <v>2.1486618727214785E-3</v>
      </c>
    </row>
    <row r="34" spans="2:15" ht="24">
      <c r="B34" s="5">
        <v>2</v>
      </c>
      <c r="C34" s="1" t="s">
        <v>141</v>
      </c>
      <c r="D34" s="1">
        <v>2.65</v>
      </c>
      <c r="E34" s="6">
        <v>29846.2611</v>
      </c>
      <c r="F34" s="10"/>
      <c r="G34" s="5">
        <v>2</v>
      </c>
      <c r="H34" s="1" t="s">
        <v>141</v>
      </c>
      <c r="I34" s="1">
        <v>2.65</v>
      </c>
      <c r="J34" s="6">
        <v>30107.687300000001</v>
      </c>
      <c r="L34" s="1" t="s">
        <v>141</v>
      </c>
      <c r="M34">
        <f t="shared" si="10"/>
        <v>7416.3220000000038</v>
      </c>
      <c r="N34">
        <f t="shared" si="11"/>
        <v>7506.5263000000014</v>
      </c>
      <c r="O34">
        <f t="shared" si="12"/>
        <v>2.3981439824651177E-3</v>
      </c>
    </row>
    <row r="35" spans="2:15" ht="24">
      <c r="B35" s="5">
        <v>3</v>
      </c>
      <c r="C35" s="1" t="s">
        <v>142</v>
      </c>
      <c r="D35" s="1">
        <v>2.62</v>
      </c>
      <c r="E35" s="6">
        <v>29481.986199999999</v>
      </c>
      <c r="F35" s="10"/>
      <c r="G35" s="5">
        <v>3</v>
      </c>
      <c r="H35" s="1" t="s">
        <v>142</v>
      </c>
      <c r="I35" s="1">
        <v>2.62</v>
      </c>
      <c r="J35" s="6">
        <v>29715.217799999999</v>
      </c>
      <c r="L35" s="1" t="s">
        <v>142</v>
      </c>
      <c r="M35">
        <f t="shared" si="10"/>
        <v>7999.2857999999978</v>
      </c>
      <c r="N35">
        <f t="shared" si="11"/>
        <v>8091.164300000004</v>
      </c>
      <c r="O35">
        <f t="shared" si="12"/>
        <v>2.4302378301362553E-3</v>
      </c>
    </row>
    <row r="36" spans="2:15" ht="24">
      <c r="B36" s="5">
        <v>4</v>
      </c>
      <c r="C36" s="1" t="s">
        <v>143</v>
      </c>
      <c r="D36" s="1">
        <v>2.81</v>
      </c>
      <c r="E36" s="6">
        <v>31568.4385</v>
      </c>
      <c r="F36" s="10"/>
      <c r="G36" s="5">
        <v>4</v>
      </c>
      <c r="H36" s="1" t="s">
        <v>143</v>
      </c>
      <c r="I36" s="1">
        <v>2.8</v>
      </c>
      <c r="J36" s="6">
        <v>31757.445400000001</v>
      </c>
      <c r="L36" s="1" t="s">
        <v>143</v>
      </c>
      <c r="M36">
        <f t="shared" si="10"/>
        <v>1582.2527999999984</v>
      </c>
      <c r="N36">
        <f t="shared" si="11"/>
        <v>1664.0709000000024</v>
      </c>
      <c r="O36">
        <f t="shared" si="12"/>
        <v>2.4480666665624637E-3</v>
      </c>
    </row>
    <row r="37" spans="2:15" ht="24">
      <c r="B37" s="5">
        <v>5</v>
      </c>
      <c r="C37" s="1" t="s">
        <v>144</v>
      </c>
      <c r="D37" s="1">
        <v>13.15</v>
      </c>
      <c r="E37" s="6">
        <v>147875.98929999999</v>
      </c>
      <c r="F37" s="10"/>
      <c r="G37" s="5">
        <v>5</v>
      </c>
      <c r="H37" s="1" t="s">
        <v>144</v>
      </c>
      <c r="I37" s="1">
        <v>13.19</v>
      </c>
      <c r="J37" s="6">
        <v>149762.03899999999</v>
      </c>
      <c r="L37" s="1" t="s">
        <v>144</v>
      </c>
      <c r="M37">
        <f t="shared" si="10"/>
        <v>4822.7934000000241</v>
      </c>
      <c r="N37">
        <f t="shared" si="11"/>
        <v>5022.3734000000113</v>
      </c>
      <c r="O37">
        <f t="shared" si="12"/>
        <v>1.2894063226743056E-3</v>
      </c>
    </row>
    <row r="38" spans="2:15" ht="24">
      <c r="B38" s="5">
        <v>6</v>
      </c>
      <c r="C38" s="1" t="s">
        <v>145</v>
      </c>
      <c r="D38" s="1">
        <v>1.03</v>
      </c>
      <c r="E38" s="6">
        <v>11528.914500000001</v>
      </c>
      <c r="F38" s="10"/>
      <c r="G38" s="5">
        <v>6</v>
      </c>
      <c r="H38" s="1" t="s">
        <v>145</v>
      </c>
      <c r="I38" s="1">
        <v>1.03</v>
      </c>
      <c r="J38" s="6">
        <v>11650.730100000001</v>
      </c>
      <c r="L38" s="1" t="s">
        <v>145</v>
      </c>
      <c r="M38">
        <f t="shared" si="10"/>
        <v>4752.0216</v>
      </c>
      <c r="N38">
        <f t="shared" si="11"/>
        <v>4806.4892</v>
      </c>
      <c r="O38">
        <f t="shared" si="12"/>
        <v>3.3096478212452296E-3</v>
      </c>
    </row>
    <row r="39" spans="2:15" ht="24">
      <c r="B39" s="7">
        <v>7</v>
      </c>
      <c r="C39" s="8" t="s">
        <v>146</v>
      </c>
      <c r="D39" s="8">
        <v>1.75</v>
      </c>
      <c r="E39" s="9">
        <v>19666.636900000001</v>
      </c>
      <c r="F39" s="10"/>
      <c r="G39" s="7">
        <v>7</v>
      </c>
      <c r="H39" s="8" t="s">
        <v>146</v>
      </c>
      <c r="I39" s="8">
        <v>1.75</v>
      </c>
      <c r="J39" s="9">
        <v>19822.881600000001</v>
      </c>
      <c r="L39" s="8" t="s">
        <v>146</v>
      </c>
      <c r="M39">
        <f t="shared" si="10"/>
        <v>8474.9938999999977</v>
      </c>
      <c r="N39">
        <f t="shared" si="11"/>
        <v>8589.6003999999994</v>
      </c>
      <c r="O39">
        <f t="shared" si="12"/>
        <v>4.0336673156537925E-3</v>
      </c>
    </row>
    <row r="40" spans="2:15">
      <c r="B40" s="10">
        <v>0.5</v>
      </c>
      <c r="C40" s="10" t="s">
        <v>11</v>
      </c>
      <c r="D40" s="10" t="s">
        <v>10</v>
      </c>
      <c r="E40" s="10"/>
      <c r="F40" s="10"/>
      <c r="G40" s="10">
        <v>0.5</v>
      </c>
      <c r="H40" s="10" t="s">
        <v>11</v>
      </c>
      <c r="I40" s="10" t="s">
        <v>12</v>
      </c>
      <c r="J40" s="10"/>
    </row>
    <row r="41" spans="2:1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24">
      <c r="B42" s="5">
        <v>1</v>
      </c>
      <c r="C42" s="1" t="s">
        <v>140</v>
      </c>
      <c r="D42" s="1">
        <v>2.14</v>
      </c>
      <c r="E42" s="6">
        <v>36516.002500000002</v>
      </c>
      <c r="F42" s="10"/>
      <c r="G42" s="5">
        <v>1</v>
      </c>
      <c r="H42" s="1" t="s">
        <v>140</v>
      </c>
      <c r="I42" s="1">
        <v>2.13</v>
      </c>
      <c r="J42" s="6">
        <v>36863.361799999999</v>
      </c>
    </row>
    <row r="43" spans="2:15" ht="24">
      <c r="B43" s="5">
        <v>2</v>
      </c>
      <c r="C43" s="1" t="s">
        <v>141</v>
      </c>
      <c r="D43" s="1">
        <v>2.1800000000000002</v>
      </c>
      <c r="E43" s="6">
        <v>37262.583100000003</v>
      </c>
      <c r="F43" s="10"/>
      <c r="G43" s="5">
        <v>2</v>
      </c>
      <c r="H43" s="1" t="s">
        <v>141</v>
      </c>
      <c r="I43" s="1">
        <v>2.1800000000000002</v>
      </c>
      <c r="J43" s="6">
        <v>37614.213600000003</v>
      </c>
    </row>
    <row r="44" spans="2:15" ht="24">
      <c r="B44" s="5">
        <v>3</v>
      </c>
      <c r="C44" s="1" t="s">
        <v>142</v>
      </c>
      <c r="D44" s="1">
        <v>2.19</v>
      </c>
      <c r="E44" s="6">
        <v>37481.271999999997</v>
      </c>
      <c r="F44" s="10"/>
      <c r="G44" s="5">
        <v>3</v>
      </c>
      <c r="H44" s="1" t="s">
        <v>142</v>
      </c>
      <c r="I44" s="1">
        <v>2.19</v>
      </c>
      <c r="J44" s="6">
        <v>37806.382100000003</v>
      </c>
    </row>
    <row r="45" spans="2:15" ht="24">
      <c r="B45" s="5">
        <v>4</v>
      </c>
      <c r="C45" s="1" t="s">
        <v>143</v>
      </c>
      <c r="D45" s="1">
        <v>1.94</v>
      </c>
      <c r="E45" s="6">
        <v>33150.691299999999</v>
      </c>
      <c r="F45" s="10"/>
      <c r="G45" s="5">
        <v>4</v>
      </c>
      <c r="H45" s="1" t="s">
        <v>143</v>
      </c>
      <c r="I45" s="1">
        <v>1.94</v>
      </c>
      <c r="J45" s="6">
        <v>33421.516300000003</v>
      </c>
    </row>
    <row r="46" spans="2:15" ht="24">
      <c r="B46" s="5">
        <v>5</v>
      </c>
      <c r="C46" s="1" t="s">
        <v>144</v>
      </c>
      <c r="D46" s="1">
        <v>8.94</v>
      </c>
      <c r="E46" s="6">
        <v>152698.78270000001</v>
      </c>
      <c r="F46" s="10"/>
      <c r="G46" s="5">
        <v>5</v>
      </c>
      <c r="H46" s="1" t="s">
        <v>144</v>
      </c>
      <c r="I46" s="1">
        <v>8.9600000000000009</v>
      </c>
      <c r="J46" s="6">
        <v>154784.4124</v>
      </c>
    </row>
    <row r="47" spans="2:15" ht="24">
      <c r="B47" s="5">
        <v>6</v>
      </c>
      <c r="C47" s="1" t="s">
        <v>145</v>
      </c>
      <c r="D47" s="1">
        <v>0.95</v>
      </c>
      <c r="E47" s="6">
        <v>16280.936100000001</v>
      </c>
      <c r="F47" s="10"/>
      <c r="G47" s="5">
        <v>6</v>
      </c>
      <c r="H47" s="1" t="s">
        <v>145</v>
      </c>
      <c r="I47" s="1">
        <v>0.95</v>
      </c>
      <c r="J47" s="6">
        <v>16457.219300000001</v>
      </c>
    </row>
    <row r="48" spans="2:15" ht="24">
      <c r="B48" s="7">
        <v>7</v>
      </c>
      <c r="C48" s="8" t="s">
        <v>146</v>
      </c>
      <c r="D48" s="8">
        <v>1.65</v>
      </c>
      <c r="E48" s="9">
        <v>28141.630799999999</v>
      </c>
      <c r="F48" s="10"/>
      <c r="G48" s="7">
        <v>7</v>
      </c>
      <c r="H48" s="8" t="s">
        <v>146</v>
      </c>
      <c r="I48" s="8">
        <v>1.65</v>
      </c>
      <c r="J48" s="9">
        <v>28412.482</v>
      </c>
    </row>
    <row r="49" spans="2:15">
      <c r="B49" s="10">
        <v>0.75</v>
      </c>
      <c r="C49" s="10" t="s">
        <v>9</v>
      </c>
      <c r="D49" s="10" t="s">
        <v>10</v>
      </c>
      <c r="E49" s="10"/>
      <c r="F49" s="10"/>
      <c r="G49" s="10">
        <v>0.75</v>
      </c>
      <c r="H49" s="10" t="s">
        <v>9</v>
      </c>
      <c r="I49" s="10" t="s">
        <v>12</v>
      </c>
      <c r="J49" s="10"/>
    </row>
    <row r="50" spans="2:1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79</v>
      </c>
      <c r="M50" t="s">
        <v>10</v>
      </c>
      <c r="N50" t="s">
        <v>12</v>
      </c>
      <c r="O50" t="s">
        <v>78</v>
      </c>
    </row>
    <row r="51" spans="2:15" ht="24">
      <c r="B51" s="5">
        <v>1</v>
      </c>
      <c r="C51" s="1" t="s">
        <v>140</v>
      </c>
      <c r="D51" s="1">
        <v>3.09</v>
      </c>
      <c r="E51" s="6">
        <v>32275.948700000001</v>
      </c>
      <c r="F51" s="10"/>
      <c r="G51" s="5">
        <v>1</v>
      </c>
      <c r="H51" s="1" t="s">
        <v>140</v>
      </c>
      <c r="I51" s="1">
        <v>3.09</v>
      </c>
      <c r="J51" s="6">
        <v>32596.361799999999</v>
      </c>
      <c r="L51" s="1" t="s">
        <v>140</v>
      </c>
      <c r="M51">
        <f t="shared" ref="M51:M57" si="13">(E60-E51)</f>
        <v>4209.9954999999973</v>
      </c>
      <c r="N51">
        <f t="shared" ref="N51:N57" si="14">(J60-J51)</f>
        <v>4216.2537999999986</v>
      </c>
      <c r="O51">
        <f t="shared" ref="O51:O57" si="15">(N51-M51)/J60</f>
        <v>1.7000421996641086E-4</v>
      </c>
    </row>
    <row r="52" spans="2:15" ht="24">
      <c r="B52" s="5">
        <v>2</v>
      </c>
      <c r="C52" s="1" t="s">
        <v>141</v>
      </c>
      <c r="D52" s="1">
        <v>2.63</v>
      </c>
      <c r="E52" s="6">
        <v>27411.39</v>
      </c>
      <c r="F52" s="10"/>
      <c r="G52" s="5">
        <v>2</v>
      </c>
      <c r="H52" s="1" t="s">
        <v>141</v>
      </c>
      <c r="I52" s="1">
        <v>2.62</v>
      </c>
      <c r="J52" s="6">
        <v>27624.994500000001</v>
      </c>
      <c r="L52" s="1" t="s">
        <v>141</v>
      </c>
      <c r="M52">
        <f t="shared" si="13"/>
        <v>9943.933299999997</v>
      </c>
      <c r="N52">
        <f t="shared" si="14"/>
        <v>10059.351199999997</v>
      </c>
      <c r="O52">
        <f t="shared" si="15"/>
        <v>3.0627545166586343E-3</v>
      </c>
    </row>
    <row r="53" spans="2:15" ht="24">
      <c r="B53" s="5">
        <v>3</v>
      </c>
      <c r="C53" s="1" t="s">
        <v>142</v>
      </c>
      <c r="D53" s="1">
        <v>2.58</v>
      </c>
      <c r="E53" s="6">
        <v>26935.320100000001</v>
      </c>
      <c r="F53" s="10"/>
      <c r="G53" s="5">
        <v>3</v>
      </c>
      <c r="H53" s="1" t="s">
        <v>142</v>
      </c>
      <c r="I53" s="1">
        <v>2.57</v>
      </c>
      <c r="J53" s="6">
        <v>27138.829699999998</v>
      </c>
      <c r="L53" s="1" t="s">
        <v>142</v>
      </c>
      <c r="M53">
        <f t="shared" si="13"/>
        <v>10599.105399999997</v>
      </c>
      <c r="N53">
        <f t="shared" si="14"/>
        <v>10712.1623</v>
      </c>
      <c r="O53">
        <f t="shared" si="15"/>
        <v>2.9868939762530723E-3</v>
      </c>
    </row>
    <row r="54" spans="2:15" ht="24">
      <c r="B54" s="5">
        <v>4</v>
      </c>
      <c r="C54" s="1" t="s">
        <v>143</v>
      </c>
      <c r="D54" s="1">
        <v>2.96</v>
      </c>
      <c r="E54" s="6">
        <v>30898.2147</v>
      </c>
      <c r="F54" s="10"/>
      <c r="G54" s="5">
        <v>4</v>
      </c>
      <c r="H54" s="1" t="s">
        <v>143</v>
      </c>
      <c r="I54" s="1">
        <v>2.95</v>
      </c>
      <c r="J54" s="6">
        <v>31085.064600000002</v>
      </c>
      <c r="L54" s="1" t="s">
        <v>143</v>
      </c>
      <c r="M54">
        <f t="shared" si="13"/>
        <v>2258.7023000000008</v>
      </c>
      <c r="N54">
        <f t="shared" si="14"/>
        <v>2331.7921999999999</v>
      </c>
      <c r="O54">
        <f t="shared" si="15"/>
        <v>2.1872164829098775E-3</v>
      </c>
    </row>
    <row r="55" spans="2:15" ht="24">
      <c r="B55" s="5">
        <v>5</v>
      </c>
      <c r="C55" s="1" t="s">
        <v>144</v>
      </c>
      <c r="D55" s="1">
        <v>14.02</v>
      </c>
      <c r="E55" s="6">
        <v>146406.51689999999</v>
      </c>
      <c r="F55" s="10"/>
      <c r="G55" s="5">
        <v>5</v>
      </c>
      <c r="H55" s="1" t="s">
        <v>144</v>
      </c>
      <c r="I55" s="1">
        <v>14.05</v>
      </c>
      <c r="J55" s="6">
        <v>148099.91080000001</v>
      </c>
      <c r="L55" s="1" t="s">
        <v>144</v>
      </c>
      <c r="M55">
        <f t="shared" si="13"/>
        <v>6591.6892000000225</v>
      </c>
      <c r="N55">
        <f t="shared" si="14"/>
        <v>6970.4472999999998</v>
      </c>
      <c r="O55">
        <f t="shared" si="15"/>
        <v>2.4424919413401241E-3</v>
      </c>
    </row>
    <row r="56" spans="2:15" ht="24">
      <c r="B56" s="5">
        <v>6</v>
      </c>
      <c r="C56" s="1" t="s">
        <v>145</v>
      </c>
      <c r="D56" s="1">
        <v>1.01</v>
      </c>
      <c r="E56" s="6">
        <v>10577.435299999999</v>
      </c>
      <c r="F56" s="10"/>
      <c r="G56" s="5">
        <v>6</v>
      </c>
      <c r="H56" s="1" t="s">
        <v>145</v>
      </c>
      <c r="I56" s="1">
        <v>1.01</v>
      </c>
      <c r="J56" s="6">
        <v>10681.4882</v>
      </c>
      <c r="L56" s="1" t="s">
        <v>145</v>
      </c>
      <c r="M56">
        <f t="shared" si="13"/>
        <v>5721.4572000000007</v>
      </c>
      <c r="N56">
        <f t="shared" si="14"/>
        <v>5800.3932999999997</v>
      </c>
      <c r="O56">
        <f t="shared" si="15"/>
        <v>4.7892651090835105E-3</v>
      </c>
    </row>
    <row r="57" spans="2:15" ht="24">
      <c r="B57" s="7">
        <v>7</v>
      </c>
      <c r="C57" s="8" t="s">
        <v>146</v>
      </c>
      <c r="D57" s="8">
        <v>1.71</v>
      </c>
      <c r="E57" s="9">
        <v>17832.36</v>
      </c>
      <c r="F57" s="10"/>
      <c r="G57" s="7">
        <v>7</v>
      </c>
      <c r="H57" s="8" t="s">
        <v>146</v>
      </c>
      <c r="I57" s="8">
        <v>1.7</v>
      </c>
      <c r="J57" s="9">
        <v>17942.200700000001</v>
      </c>
      <c r="L57" s="8" t="s">
        <v>146</v>
      </c>
      <c r="M57">
        <f t="shared" si="13"/>
        <v>10329.8367</v>
      </c>
      <c r="N57">
        <f t="shared" si="14"/>
        <v>10527.295299999998</v>
      </c>
      <c r="O57">
        <f t="shared" si="15"/>
        <v>6.9357954211763401E-3</v>
      </c>
    </row>
    <row r="58" spans="2:15">
      <c r="B58" s="10">
        <v>0.75</v>
      </c>
      <c r="C58" s="10" t="s">
        <v>11</v>
      </c>
      <c r="D58" s="10" t="s">
        <v>10</v>
      </c>
      <c r="E58" s="10"/>
      <c r="F58" s="10"/>
      <c r="G58" s="10">
        <v>0.75</v>
      </c>
      <c r="H58" s="10" t="s">
        <v>11</v>
      </c>
      <c r="I58" s="10" t="s">
        <v>12</v>
      </c>
      <c r="J58" s="10"/>
    </row>
    <row r="59" spans="2:1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24">
      <c r="B60" s="5">
        <v>1</v>
      </c>
      <c r="C60" s="1" t="s">
        <v>140</v>
      </c>
      <c r="D60" s="1">
        <v>2.13</v>
      </c>
      <c r="E60" s="6">
        <v>36485.944199999998</v>
      </c>
      <c r="F60" s="10"/>
      <c r="G60" s="5">
        <v>1</v>
      </c>
      <c r="H60" s="1" t="s">
        <v>140</v>
      </c>
      <c r="I60" s="1">
        <v>2.13</v>
      </c>
      <c r="J60" s="6">
        <v>36812.615599999997</v>
      </c>
    </row>
    <row r="61" spans="2:15" ht="24">
      <c r="B61" s="5">
        <v>2</v>
      </c>
      <c r="C61" s="1" t="s">
        <v>141</v>
      </c>
      <c r="D61" s="1">
        <v>2.1800000000000002</v>
      </c>
      <c r="E61" s="6">
        <v>37355.323299999996</v>
      </c>
      <c r="F61" s="10"/>
      <c r="G61" s="5">
        <v>2</v>
      </c>
      <c r="H61" s="1" t="s">
        <v>141</v>
      </c>
      <c r="I61" s="1">
        <v>2.1800000000000002</v>
      </c>
      <c r="J61" s="6">
        <v>37684.345699999998</v>
      </c>
    </row>
    <row r="62" spans="2:15" ht="24">
      <c r="B62" s="5">
        <v>3</v>
      </c>
      <c r="C62" s="1" t="s">
        <v>142</v>
      </c>
      <c r="D62" s="1">
        <v>2.2000000000000002</v>
      </c>
      <c r="E62" s="6">
        <v>37534.425499999998</v>
      </c>
      <c r="F62" s="10"/>
      <c r="G62" s="5">
        <v>3</v>
      </c>
      <c r="H62" s="1" t="s">
        <v>142</v>
      </c>
      <c r="I62" s="1">
        <v>2.19</v>
      </c>
      <c r="J62" s="6">
        <v>37850.991999999998</v>
      </c>
    </row>
    <row r="63" spans="2:15" ht="24">
      <c r="B63" s="5">
        <v>4</v>
      </c>
      <c r="C63" s="1" t="s">
        <v>143</v>
      </c>
      <c r="D63" s="1">
        <v>1.94</v>
      </c>
      <c r="E63" s="6">
        <v>33156.917000000001</v>
      </c>
      <c r="F63" s="10"/>
      <c r="G63" s="5">
        <v>4</v>
      </c>
      <c r="H63" s="1" t="s">
        <v>143</v>
      </c>
      <c r="I63" s="1">
        <v>1.93</v>
      </c>
      <c r="J63" s="6">
        <v>33416.856800000001</v>
      </c>
    </row>
    <row r="64" spans="2:15" ht="24">
      <c r="B64" s="5">
        <v>5</v>
      </c>
      <c r="C64" s="1" t="s">
        <v>144</v>
      </c>
      <c r="D64" s="1">
        <v>8.9499999999999993</v>
      </c>
      <c r="E64" s="6">
        <v>152998.20610000001</v>
      </c>
      <c r="F64" s="10"/>
      <c r="G64" s="5">
        <v>5</v>
      </c>
      <c r="H64" s="1" t="s">
        <v>144</v>
      </c>
      <c r="I64" s="1">
        <v>8.9700000000000006</v>
      </c>
      <c r="J64" s="6">
        <v>155070.35810000001</v>
      </c>
    </row>
    <row r="65" spans="2:15" ht="24">
      <c r="B65" s="5">
        <v>6</v>
      </c>
      <c r="C65" s="1" t="s">
        <v>145</v>
      </c>
      <c r="D65" s="1">
        <v>0.95</v>
      </c>
      <c r="E65" s="6">
        <v>16298.8925</v>
      </c>
      <c r="F65" s="10"/>
      <c r="G65" s="5">
        <v>6</v>
      </c>
      <c r="H65" s="1" t="s">
        <v>145</v>
      </c>
      <c r="I65" s="1">
        <v>0.95</v>
      </c>
      <c r="J65" s="6">
        <v>16481.8815</v>
      </c>
    </row>
    <row r="66" spans="2:15" ht="24">
      <c r="B66" s="7">
        <v>7</v>
      </c>
      <c r="C66" s="8" t="s">
        <v>146</v>
      </c>
      <c r="D66" s="8">
        <v>1.65</v>
      </c>
      <c r="E66" s="9">
        <v>28162.1967</v>
      </c>
      <c r="F66" s="10"/>
      <c r="G66" s="7">
        <v>7</v>
      </c>
      <c r="H66" s="8" t="s">
        <v>146</v>
      </c>
      <c r="I66" s="8">
        <v>1.65</v>
      </c>
      <c r="J66" s="9">
        <v>28469.495999999999</v>
      </c>
    </row>
    <row r="67" spans="2:15">
      <c r="B67" s="10">
        <v>1</v>
      </c>
      <c r="C67" s="10" t="s">
        <v>9</v>
      </c>
      <c r="D67" s="10" t="s">
        <v>10</v>
      </c>
      <c r="E67" s="10"/>
      <c r="F67" s="10"/>
      <c r="G67" s="10">
        <v>1</v>
      </c>
      <c r="H67" s="10" t="s">
        <v>9</v>
      </c>
      <c r="I67" s="10" t="s">
        <v>12</v>
      </c>
      <c r="J67" s="10"/>
    </row>
    <row r="68" spans="2:1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79</v>
      </c>
      <c r="M68" t="s">
        <v>10</v>
      </c>
      <c r="N68" t="s">
        <v>12</v>
      </c>
      <c r="O68" t="s">
        <v>78</v>
      </c>
    </row>
    <row r="69" spans="2:15" ht="24">
      <c r="B69" s="5">
        <v>1</v>
      </c>
      <c r="C69" s="1" t="s">
        <v>140</v>
      </c>
      <c r="D69" s="1">
        <v>3.18</v>
      </c>
      <c r="E69" s="6">
        <v>31331.0435</v>
      </c>
      <c r="F69" s="10"/>
      <c r="G69" s="5">
        <v>1</v>
      </c>
      <c r="H69" s="1" t="s">
        <v>140</v>
      </c>
      <c r="I69" s="1">
        <v>3.18</v>
      </c>
      <c r="J69" s="6">
        <v>31558.585999999999</v>
      </c>
      <c r="L69" s="1" t="s">
        <v>140</v>
      </c>
      <c r="M69">
        <f t="shared" ref="M69:M75" si="16">(E78-E69)</f>
        <v>5137.3176000000021</v>
      </c>
      <c r="N69">
        <f t="shared" ref="N69:N75" si="17">(J78-J69)</f>
        <v>5254.9627</v>
      </c>
      <c r="O69">
        <f t="shared" ref="O69:O75" si="18">(N69-M69)/J78</f>
        <v>3.1957011522770668E-3</v>
      </c>
    </row>
    <row r="70" spans="2:15" ht="24">
      <c r="B70" s="5">
        <v>2</v>
      </c>
      <c r="C70" s="1" t="s">
        <v>141</v>
      </c>
      <c r="D70" s="1">
        <v>2.63</v>
      </c>
      <c r="E70" s="6">
        <v>25873.077499999999</v>
      </c>
      <c r="F70" s="10"/>
      <c r="G70" s="5">
        <v>2</v>
      </c>
      <c r="H70" s="1" t="s">
        <v>141</v>
      </c>
      <c r="I70" s="1">
        <v>2.62</v>
      </c>
      <c r="J70" s="6">
        <v>26028.276300000001</v>
      </c>
      <c r="L70" s="1" t="s">
        <v>141</v>
      </c>
      <c r="M70">
        <f t="shared" si="16"/>
        <v>11563.582399999999</v>
      </c>
      <c r="N70">
        <f t="shared" si="17"/>
        <v>11752.318499999998</v>
      </c>
      <c r="O70">
        <f t="shared" si="18"/>
        <v>4.9955830764209742E-3</v>
      </c>
    </row>
    <row r="71" spans="2:15" ht="24">
      <c r="B71" s="5">
        <v>3</v>
      </c>
      <c r="C71" s="1" t="s">
        <v>142</v>
      </c>
      <c r="D71" s="1">
        <v>2.58</v>
      </c>
      <c r="E71" s="6">
        <v>25345.679800000002</v>
      </c>
      <c r="F71" s="10"/>
      <c r="G71" s="5">
        <v>3</v>
      </c>
      <c r="H71" s="1" t="s">
        <v>142</v>
      </c>
      <c r="I71" s="1">
        <v>2.57</v>
      </c>
      <c r="J71" s="6">
        <v>25484.100600000002</v>
      </c>
      <c r="L71" s="1" t="s">
        <v>142</v>
      </c>
      <c r="M71">
        <f t="shared" si="16"/>
        <v>12255.362599999997</v>
      </c>
      <c r="N71">
        <f t="shared" si="17"/>
        <v>12419.366899999997</v>
      </c>
      <c r="O71">
        <f t="shared" si="18"/>
        <v>4.3268943665906168E-3</v>
      </c>
    </row>
    <row r="72" spans="2:15" ht="24">
      <c r="B72" s="5">
        <v>4</v>
      </c>
      <c r="C72" s="1" t="s">
        <v>143</v>
      </c>
      <c r="D72" s="1">
        <v>3.09</v>
      </c>
      <c r="E72" s="6">
        <v>30409.077099999999</v>
      </c>
      <c r="F72" s="10"/>
      <c r="G72" s="5">
        <v>4</v>
      </c>
      <c r="H72" s="1" t="s">
        <v>143</v>
      </c>
      <c r="I72" s="1">
        <v>3.08</v>
      </c>
      <c r="J72" s="6">
        <v>30581.189299999998</v>
      </c>
      <c r="L72" s="1" t="s">
        <v>143</v>
      </c>
      <c r="M72">
        <f t="shared" si="16"/>
        <v>2733.9084000000039</v>
      </c>
      <c r="N72">
        <f t="shared" si="17"/>
        <v>2822.4529000000039</v>
      </c>
      <c r="O72">
        <f t="shared" si="18"/>
        <v>2.6507438760675016E-3</v>
      </c>
    </row>
    <row r="73" spans="2:15" ht="24">
      <c r="B73" s="5">
        <v>5</v>
      </c>
      <c r="C73" s="1" t="s">
        <v>144</v>
      </c>
      <c r="D73" s="1">
        <v>14.79</v>
      </c>
      <c r="E73" s="6">
        <v>145572.34220000001</v>
      </c>
      <c r="F73" s="10"/>
      <c r="G73" s="5">
        <v>5</v>
      </c>
      <c r="H73" s="1" t="s">
        <v>144</v>
      </c>
      <c r="I73" s="1">
        <v>14.83</v>
      </c>
      <c r="J73" s="6">
        <v>147229.5729</v>
      </c>
      <c r="L73" s="1" t="s">
        <v>144</v>
      </c>
      <c r="M73">
        <f t="shared" si="16"/>
        <v>7758.5946999999869</v>
      </c>
      <c r="N73">
        <f t="shared" si="17"/>
        <v>8131.7538000000059</v>
      </c>
      <c r="O73">
        <f t="shared" si="18"/>
        <v>2.4018789484244211E-3</v>
      </c>
    </row>
    <row r="74" spans="2:15" ht="24">
      <c r="B74" s="5">
        <v>6</v>
      </c>
      <c r="C74" s="1" t="s">
        <v>145</v>
      </c>
      <c r="D74" s="1">
        <v>1.02</v>
      </c>
      <c r="E74" s="6">
        <v>10058.104600000001</v>
      </c>
      <c r="F74" s="10"/>
      <c r="G74" s="5">
        <v>6</v>
      </c>
      <c r="H74" s="1" t="s">
        <v>145</v>
      </c>
      <c r="I74" s="1">
        <v>1.02</v>
      </c>
      <c r="J74" s="6">
        <v>10141.6333</v>
      </c>
      <c r="L74" s="1" t="s">
        <v>145</v>
      </c>
      <c r="M74">
        <f t="shared" si="16"/>
        <v>6296.416299999999</v>
      </c>
      <c r="N74">
        <f t="shared" si="17"/>
        <v>6370.9103000000014</v>
      </c>
      <c r="O74">
        <f t="shared" si="18"/>
        <v>4.5113582622123951E-3</v>
      </c>
    </row>
    <row r="75" spans="2:15" ht="24">
      <c r="B75" s="7">
        <v>7</v>
      </c>
      <c r="C75" s="8" t="s">
        <v>146</v>
      </c>
      <c r="D75" s="8">
        <v>1.71</v>
      </c>
      <c r="E75" s="9">
        <v>16799.192299999999</v>
      </c>
      <c r="F75" s="10"/>
      <c r="G75" s="7">
        <v>7</v>
      </c>
      <c r="H75" s="8" t="s">
        <v>146</v>
      </c>
      <c r="I75" s="8">
        <v>1.7</v>
      </c>
      <c r="J75" s="9">
        <v>16902.022499999999</v>
      </c>
      <c r="L75" s="8" t="s">
        <v>146</v>
      </c>
      <c r="M75">
        <f t="shared" si="16"/>
        <v>11462.731800000001</v>
      </c>
      <c r="N75">
        <f t="shared" si="17"/>
        <v>11606.374900000003</v>
      </c>
      <c r="O75">
        <f t="shared" si="18"/>
        <v>5.0386241634193417E-3</v>
      </c>
    </row>
    <row r="76" spans="2:15">
      <c r="B76" s="10">
        <v>1</v>
      </c>
      <c r="C76" s="10" t="s">
        <v>11</v>
      </c>
      <c r="D76" s="10" t="s">
        <v>10</v>
      </c>
      <c r="E76" s="10"/>
      <c r="F76" s="10"/>
      <c r="G76" s="10">
        <v>1</v>
      </c>
      <c r="H76" s="10" t="s">
        <v>11</v>
      </c>
      <c r="I76" s="10" t="s">
        <v>12</v>
      </c>
      <c r="J76" s="10"/>
    </row>
    <row r="77" spans="2:1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24">
      <c r="B78" s="5">
        <v>1</v>
      </c>
      <c r="C78" s="1" t="s">
        <v>140</v>
      </c>
      <c r="D78" s="1">
        <v>2.13</v>
      </c>
      <c r="E78" s="6">
        <v>36468.361100000002</v>
      </c>
      <c r="F78" s="10"/>
      <c r="G78" s="5">
        <v>1</v>
      </c>
      <c r="H78" s="1" t="s">
        <v>140</v>
      </c>
      <c r="I78" s="1">
        <v>2.13</v>
      </c>
      <c r="J78" s="6">
        <v>36813.548699999999</v>
      </c>
    </row>
    <row r="79" spans="2:15" ht="24">
      <c r="B79" s="5">
        <v>2</v>
      </c>
      <c r="C79" s="1" t="s">
        <v>141</v>
      </c>
      <c r="D79" s="1">
        <v>2.19</v>
      </c>
      <c r="E79" s="6">
        <v>37436.659899999999</v>
      </c>
      <c r="F79" s="10"/>
      <c r="G79" s="5">
        <v>2</v>
      </c>
      <c r="H79" s="1" t="s">
        <v>141</v>
      </c>
      <c r="I79" s="1">
        <v>2.1800000000000002</v>
      </c>
      <c r="J79" s="6">
        <v>37780.594799999999</v>
      </c>
    </row>
    <row r="80" spans="2:15" ht="24">
      <c r="B80" s="5">
        <v>3</v>
      </c>
      <c r="C80" s="1" t="s">
        <v>142</v>
      </c>
      <c r="D80" s="1">
        <v>2.2000000000000002</v>
      </c>
      <c r="E80" s="6">
        <v>37601.042399999998</v>
      </c>
      <c r="F80" s="10"/>
      <c r="G80" s="5">
        <v>3</v>
      </c>
      <c r="H80" s="1" t="s">
        <v>142</v>
      </c>
      <c r="I80" s="1">
        <v>2.19</v>
      </c>
      <c r="J80" s="6">
        <v>37903.467499999999</v>
      </c>
    </row>
    <row r="81" spans="2:15" ht="24">
      <c r="B81" s="5">
        <v>4</v>
      </c>
      <c r="C81" s="1" t="s">
        <v>143</v>
      </c>
      <c r="D81" s="1">
        <v>1.93</v>
      </c>
      <c r="E81" s="6">
        <v>33142.985500000003</v>
      </c>
      <c r="F81" s="10"/>
      <c r="G81" s="5">
        <v>4</v>
      </c>
      <c r="H81" s="1" t="s">
        <v>143</v>
      </c>
      <c r="I81" s="1">
        <v>1.93</v>
      </c>
      <c r="J81" s="6">
        <v>33403.642200000002</v>
      </c>
    </row>
    <row r="82" spans="2:15" ht="24">
      <c r="B82" s="5">
        <v>5</v>
      </c>
      <c r="C82" s="1" t="s">
        <v>144</v>
      </c>
      <c r="D82" s="1">
        <v>8.9499999999999993</v>
      </c>
      <c r="E82" s="6">
        <v>153330.9369</v>
      </c>
      <c r="F82" s="10"/>
      <c r="G82" s="5">
        <v>5</v>
      </c>
      <c r="H82" s="1" t="s">
        <v>144</v>
      </c>
      <c r="I82" s="1">
        <v>8.9700000000000006</v>
      </c>
      <c r="J82" s="6">
        <v>155361.32670000001</v>
      </c>
    </row>
    <row r="83" spans="2:15" ht="24">
      <c r="B83" s="5">
        <v>6</v>
      </c>
      <c r="C83" s="1" t="s">
        <v>145</v>
      </c>
      <c r="D83" s="1">
        <v>0.95</v>
      </c>
      <c r="E83" s="6">
        <v>16354.5209</v>
      </c>
      <c r="F83" s="10"/>
      <c r="G83" s="5">
        <v>6</v>
      </c>
      <c r="H83" s="1" t="s">
        <v>145</v>
      </c>
      <c r="I83" s="1">
        <v>0.95</v>
      </c>
      <c r="J83" s="6">
        <v>16512.543600000001</v>
      </c>
    </row>
    <row r="84" spans="2:15" ht="24">
      <c r="B84" s="7">
        <v>7</v>
      </c>
      <c r="C84" s="8" t="s">
        <v>146</v>
      </c>
      <c r="D84" s="8">
        <v>1.65</v>
      </c>
      <c r="E84" s="9">
        <v>28261.9241</v>
      </c>
      <c r="F84" s="10"/>
      <c r="G84" s="7">
        <v>7</v>
      </c>
      <c r="H84" s="8" t="s">
        <v>146</v>
      </c>
      <c r="I84" s="8">
        <v>1.65</v>
      </c>
      <c r="J84" s="9">
        <v>28508.397400000002</v>
      </c>
    </row>
    <row r="85" spans="2:15">
      <c r="B85" s="10">
        <v>1.25</v>
      </c>
      <c r="C85" s="10" t="s">
        <v>9</v>
      </c>
      <c r="D85" s="10" t="s">
        <v>10</v>
      </c>
      <c r="E85" s="10"/>
      <c r="F85" s="10"/>
      <c r="G85" s="10">
        <v>1.25</v>
      </c>
      <c r="H85" s="10" t="s">
        <v>9</v>
      </c>
      <c r="I85" s="10" t="s">
        <v>12</v>
      </c>
      <c r="J85" s="10"/>
    </row>
    <row r="86" spans="2:1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79</v>
      </c>
      <c r="M86" t="s">
        <v>10</v>
      </c>
      <c r="N86" t="s">
        <v>12</v>
      </c>
      <c r="O86" t="s">
        <v>78</v>
      </c>
    </row>
    <row r="87" spans="2:15" ht="24">
      <c r="B87" s="5">
        <v>1</v>
      </c>
      <c r="C87" s="1" t="s">
        <v>140</v>
      </c>
      <c r="D87" s="1">
        <v>0.22</v>
      </c>
      <c r="E87" s="6">
        <v>30637.804700000001</v>
      </c>
      <c r="F87" s="10"/>
      <c r="G87" s="5">
        <v>1</v>
      </c>
      <c r="H87" s="1" t="s">
        <v>140</v>
      </c>
      <c r="I87" s="1">
        <v>0.22</v>
      </c>
      <c r="J87" s="6">
        <v>30840.0625</v>
      </c>
      <c r="L87" s="1" t="s">
        <v>140</v>
      </c>
      <c r="M87">
        <f t="shared" ref="M87:M93" si="19">(E96-E87)</f>
        <v>5779.7356</v>
      </c>
      <c r="N87">
        <f t="shared" ref="N87:N93" si="20">(J96-J87)</f>
        <v>5915.8070999999982</v>
      </c>
      <c r="O87">
        <f t="shared" ref="O87:O93" si="21">(N87-M87)/J96</f>
        <v>3.7020345724590939E-3</v>
      </c>
    </row>
    <row r="88" spans="2:15" ht="24">
      <c r="B88" s="5">
        <v>2</v>
      </c>
      <c r="C88" s="1" t="s">
        <v>141</v>
      </c>
      <c r="D88" s="1">
        <v>0.18</v>
      </c>
      <c r="E88" s="6">
        <v>24878.373</v>
      </c>
      <c r="F88" s="10"/>
      <c r="G88" s="5">
        <v>2</v>
      </c>
      <c r="H88" s="1" t="s">
        <v>141</v>
      </c>
      <c r="I88" s="1">
        <v>0.18</v>
      </c>
      <c r="J88" s="6">
        <v>25003.159800000001</v>
      </c>
      <c r="L88" s="1" t="s">
        <v>141</v>
      </c>
      <c r="M88">
        <f t="shared" si="19"/>
        <v>12660.767899999999</v>
      </c>
      <c r="N88">
        <f t="shared" si="20"/>
        <v>12844.866999999998</v>
      </c>
      <c r="O88">
        <f t="shared" si="21"/>
        <v>4.8641663929491685E-3</v>
      </c>
    </row>
    <row r="89" spans="2:15" ht="24">
      <c r="B89" s="5">
        <v>3</v>
      </c>
      <c r="C89" s="1" t="s">
        <v>142</v>
      </c>
      <c r="D89" s="1">
        <v>0.17</v>
      </c>
      <c r="E89" s="6">
        <v>24331.612499999999</v>
      </c>
      <c r="F89" s="10"/>
      <c r="G89" s="5">
        <v>3</v>
      </c>
      <c r="H89" s="1" t="s">
        <v>142</v>
      </c>
      <c r="I89" s="1">
        <v>0.17</v>
      </c>
      <c r="J89" s="6">
        <v>24452.6126</v>
      </c>
      <c r="L89" s="1" t="s">
        <v>142</v>
      </c>
      <c r="M89">
        <f t="shared" si="19"/>
        <v>13315.942599999998</v>
      </c>
      <c r="N89">
        <f t="shared" si="20"/>
        <v>13500.6086</v>
      </c>
      <c r="O89">
        <f t="shared" si="21"/>
        <v>4.8656212611540095E-3</v>
      </c>
    </row>
    <row r="90" spans="2:15" ht="24">
      <c r="B90" s="5">
        <v>4</v>
      </c>
      <c r="C90" s="1" t="s">
        <v>143</v>
      </c>
      <c r="D90" s="1">
        <v>0.21</v>
      </c>
      <c r="E90" s="6">
        <v>30042.367300000002</v>
      </c>
      <c r="F90" s="10"/>
      <c r="G90" s="5">
        <v>4</v>
      </c>
      <c r="H90" s="1" t="s">
        <v>143</v>
      </c>
      <c r="I90" s="1">
        <v>0.21</v>
      </c>
      <c r="J90" s="6">
        <v>30216.075199999999</v>
      </c>
      <c r="L90" s="1" t="s">
        <v>143</v>
      </c>
      <c r="M90">
        <f t="shared" si="19"/>
        <v>3110.8467999999957</v>
      </c>
      <c r="N90">
        <f t="shared" si="20"/>
        <v>3184.9797000000035</v>
      </c>
      <c r="O90">
        <f t="shared" si="21"/>
        <v>2.219477804576998E-3</v>
      </c>
    </row>
    <row r="91" spans="2:15" ht="24">
      <c r="B91" s="5">
        <v>5</v>
      </c>
      <c r="C91" s="1" t="s">
        <v>144</v>
      </c>
      <c r="D91" s="1">
        <v>1.03</v>
      </c>
      <c r="E91" s="6">
        <v>145084.247</v>
      </c>
      <c r="F91" s="10"/>
      <c r="G91" s="5">
        <v>5</v>
      </c>
      <c r="H91" s="1" t="s">
        <v>144</v>
      </c>
      <c r="I91" s="1">
        <v>1.04</v>
      </c>
      <c r="J91" s="6">
        <v>146691.33689999999</v>
      </c>
      <c r="L91" s="1" t="s">
        <v>144</v>
      </c>
      <c r="M91">
        <f t="shared" si="19"/>
        <v>8570.5033000000112</v>
      </c>
      <c r="N91">
        <f t="shared" si="20"/>
        <v>9011.3728000000119</v>
      </c>
      <c r="O91">
        <f t="shared" si="21"/>
        <v>2.8314825146553034E-3</v>
      </c>
    </row>
    <row r="92" spans="2:15" ht="24">
      <c r="B92" s="5">
        <v>6</v>
      </c>
      <c r="C92" s="1" t="s">
        <v>145</v>
      </c>
      <c r="D92" s="1">
        <v>7.0000000000000007E-2</v>
      </c>
      <c r="E92" s="6">
        <v>9749.7440999999999</v>
      </c>
      <c r="F92" s="10"/>
      <c r="G92" s="5">
        <v>6</v>
      </c>
      <c r="H92" s="1" t="s">
        <v>145</v>
      </c>
      <c r="I92" s="1">
        <v>7.0000000000000007E-2</v>
      </c>
      <c r="J92" s="6">
        <v>9826.5522000000001</v>
      </c>
      <c r="L92" s="1" t="s">
        <v>145</v>
      </c>
      <c r="M92">
        <f t="shared" si="19"/>
        <v>6635.4203000000016</v>
      </c>
      <c r="N92">
        <f t="shared" si="20"/>
        <v>6729.8314999999984</v>
      </c>
      <c r="O92">
        <f t="shared" si="21"/>
        <v>5.7024046863565284E-3</v>
      </c>
    </row>
    <row r="93" spans="2:15" ht="24">
      <c r="B93" s="7">
        <v>7</v>
      </c>
      <c r="C93" s="8" t="s">
        <v>146</v>
      </c>
      <c r="D93" s="8">
        <v>0.12</v>
      </c>
      <c r="E93" s="9">
        <v>16169.8372</v>
      </c>
      <c r="F93" s="10"/>
      <c r="G93" s="7">
        <v>7</v>
      </c>
      <c r="H93" s="8" t="s">
        <v>146</v>
      </c>
      <c r="I93" s="8">
        <v>0.11</v>
      </c>
      <c r="J93" s="9">
        <v>16276.865100000001</v>
      </c>
      <c r="L93" s="8" t="s">
        <v>146</v>
      </c>
      <c r="M93">
        <f t="shared" si="19"/>
        <v>12168.625099999999</v>
      </c>
      <c r="N93">
        <f t="shared" si="20"/>
        <v>12313.491099999997</v>
      </c>
      <c r="O93">
        <f t="shared" si="21"/>
        <v>5.0669533106410952E-3</v>
      </c>
    </row>
    <row r="94" spans="2:15">
      <c r="B94" s="10">
        <v>1.25</v>
      </c>
      <c r="C94" s="10" t="s">
        <v>11</v>
      </c>
      <c r="D94" s="10" t="s">
        <v>10</v>
      </c>
      <c r="E94" s="10"/>
      <c r="F94" s="10"/>
      <c r="G94" s="10">
        <v>1.25</v>
      </c>
      <c r="H94" s="10" t="s">
        <v>11</v>
      </c>
      <c r="I94" s="10" t="s">
        <v>12</v>
      </c>
      <c r="J94" s="10"/>
    </row>
    <row r="95" spans="2:1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24">
      <c r="B96" s="5">
        <v>1</v>
      </c>
      <c r="C96" s="1" t="s">
        <v>140</v>
      </c>
      <c r="D96" s="1">
        <v>2.12</v>
      </c>
      <c r="E96" s="6">
        <v>36417.540300000001</v>
      </c>
      <c r="F96" s="10"/>
      <c r="G96" s="5">
        <v>1</v>
      </c>
      <c r="H96" s="1" t="s">
        <v>140</v>
      </c>
      <c r="I96" s="1">
        <v>2.12</v>
      </c>
      <c r="J96" s="6">
        <v>36755.869599999998</v>
      </c>
    </row>
    <row r="97" spans="2:15" ht="24">
      <c r="B97" s="5">
        <v>2</v>
      </c>
      <c r="C97" s="1" t="s">
        <v>141</v>
      </c>
      <c r="D97" s="1">
        <v>2.19</v>
      </c>
      <c r="E97" s="6">
        <v>37539.140899999999</v>
      </c>
      <c r="F97" s="10"/>
      <c r="G97" s="5">
        <v>2</v>
      </c>
      <c r="H97" s="1" t="s">
        <v>141</v>
      </c>
      <c r="I97" s="1">
        <v>2.1800000000000002</v>
      </c>
      <c r="J97" s="6">
        <v>37848.0268</v>
      </c>
    </row>
    <row r="98" spans="2:15" ht="24">
      <c r="B98" s="5">
        <v>3</v>
      </c>
      <c r="C98" s="1" t="s">
        <v>142</v>
      </c>
      <c r="D98" s="1">
        <v>2.19</v>
      </c>
      <c r="E98" s="6">
        <v>37647.555099999998</v>
      </c>
      <c r="F98" s="10"/>
      <c r="G98" s="5">
        <v>3</v>
      </c>
      <c r="H98" s="1" t="s">
        <v>142</v>
      </c>
      <c r="I98" s="1">
        <v>2.19</v>
      </c>
      <c r="J98" s="6">
        <v>37953.2212</v>
      </c>
    </row>
    <row r="99" spans="2:15" ht="24">
      <c r="B99" s="5">
        <v>4</v>
      </c>
      <c r="C99" s="1" t="s">
        <v>143</v>
      </c>
      <c r="D99" s="1">
        <v>1.93</v>
      </c>
      <c r="E99" s="6">
        <v>33153.214099999997</v>
      </c>
      <c r="F99" s="10"/>
      <c r="G99" s="5">
        <v>4</v>
      </c>
      <c r="H99" s="1" t="s">
        <v>143</v>
      </c>
      <c r="I99" s="1">
        <v>1.93</v>
      </c>
      <c r="J99" s="6">
        <v>33401.054900000003</v>
      </c>
    </row>
    <row r="100" spans="2:15" ht="24">
      <c r="B100" s="5">
        <v>5</v>
      </c>
      <c r="C100" s="1" t="s">
        <v>144</v>
      </c>
      <c r="D100" s="1">
        <v>8.9600000000000009</v>
      </c>
      <c r="E100" s="6">
        <v>153654.75030000001</v>
      </c>
      <c r="F100" s="10"/>
      <c r="G100" s="5">
        <v>5</v>
      </c>
      <c r="H100" s="1" t="s">
        <v>144</v>
      </c>
      <c r="I100" s="1">
        <v>8.98</v>
      </c>
      <c r="J100" s="6">
        <v>155702.70970000001</v>
      </c>
    </row>
    <row r="101" spans="2:15" ht="24">
      <c r="B101" s="5">
        <v>6</v>
      </c>
      <c r="C101" s="1" t="s">
        <v>145</v>
      </c>
      <c r="D101" s="1">
        <v>0.96</v>
      </c>
      <c r="E101" s="6">
        <v>16385.164400000001</v>
      </c>
      <c r="F101" s="10"/>
      <c r="G101" s="5">
        <v>6</v>
      </c>
      <c r="H101" s="1" t="s">
        <v>145</v>
      </c>
      <c r="I101" s="1">
        <v>0.95</v>
      </c>
      <c r="J101" s="6">
        <v>16556.383699999998</v>
      </c>
    </row>
    <row r="102" spans="2:15" ht="24">
      <c r="B102" s="7">
        <v>7</v>
      </c>
      <c r="C102" s="8" t="s">
        <v>146</v>
      </c>
      <c r="D102" s="8">
        <v>1.65</v>
      </c>
      <c r="E102" s="9">
        <v>28338.462299999999</v>
      </c>
      <c r="F102" s="10"/>
      <c r="G102" s="7">
        <v>7</v>
      </c>
      <c r="H102" s="8" t="s">
        <v>146</v>
      </c>
      <c r="I102" s="8">
        <v>1.65</v>
      </c>
      <c r="J102" s="9">
        <v>28590.356199999998</v>
      </c>
    </row>
    <row r="103" spans="2:15">
      <c r="B103" s="10">
        <v>1.5</v>
      </c>
      <c r="C103" s="10" t="s">
        <v>9</v>
      </c>
      <c r="D103" s="10" t="s">
        <v>10</v>
      </c>
      <c r="E103" s="10"/>
      <c r="F103" s="10"/>
      <c r="G103" s="10">
        <v>1.5</v>
      </c>
      <c r="H103" s="10" t="s">
        <v>9</v>
      </c>
      <c r="I103" s="10" t="s">
        <v>12</v>
      </c>
      <c r="J103" s="10"/>
    </row>
    <row r="104" spans="2:1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79</v>
      </c>
      <c r="M104" t="s">
        <v>10</v>
      </c>
      <c r="N104" t="s">
        <v>12</v>
      </c>
      <c r="O104" t="s">
        <v>78</v>
      </c>
    </row>
    <row r="105" spans="2:15" ht="24">
      <c r="B105" s="5">
        <v>1</v>
      </c>
      <c r="C105" s="1" t="s">
        <v>140</v>
      </c>
      <c r="D105" s="1">
        <v>0.22</v>
      </c>
      <c r="E105" s="6">
        <v>30191.938300000002</v>
      </c>
      <c r="F105" s="10"/>
      <c r="G105" s="5">
        <v>1</v>
      </c>
      <c r="H105" s="1" t="s">
        <v>140</v>
      </c>
      <c r="I105" s="1">
        <v>0.22</v>
      </c>
      <c r="J105" s="6">
        <v>30372.379400000002</v>
      </c>
      <c r="L105" s="1" t="s">
        <v>140</v>
      </c>
      <c r="M105">
        <f t="shared" ref="M105:M111" si="22">(E114-E105)</f>
        <v>6189.9502999999968</v>
      </c>
      <c r="N105">
        <f t="shared" ref="N105:N111" si="23">(J114-J105)</f>
        <v>6344.7024999999958</v>
      </c>
      <c r="O105">
        <f t="shared" ref="O105:O111" si="24">(N105-M105)/J114</f>
        <v>4.2147194709391926E-3</v>
      </c>
    </row>
    <row r="106" spans="2:15" ht="24">
      <c r="B106" s="5">
        <v>2</v>
      </c>
      <c r="C106" s="1" t="s">
        <v>141</v>
      </c>
      <c r="D106" s="1">
        <v>0.17</v>
      </c>
      <c r="E106" s="6">
        <v>24265.558099999998</v>
      </c>
      <c r="F106" s="10"/>
      <c r="G106" s="5">
        <v>2</v>
      </c>
      <c r="H106" s="1" t="s">
        <v>141</v>
      </c>
      <c r="I106" s="1">
        <v>0.17</v>
      </c>
      <c r="J106" s="6">
        <v>24384.783599999999</v>
      </c>
      <c r="L106" s="1" t="s">
        <v>141</v>
      </c>
      <c r="M106">
        <f t="shared" si="22"/>
        <v>13330.995400000003</v>
      </c>
      <c r="N106">
        <f t="shared" si="23"/>
        <v>13509.556099999998</v>
      </c>
      <c r="O106">
        <f t="shared" si="24"/>
        <v>4.7120678553476568E-3</v>
      </c>
    </row>
    <row r="107" spans="2:15" ht="24">
      <c r="B107" s="5">
        <v>3</v>
      </c>
      <c r="C107" s="1" t="s">
        <v>142</v>
      </c>
      <c r="D107" s="1">
        <v>0.17</v>
      </c>
      <c r="E107" s="6">
        <v>23731.171200000001</v>
      </c>
      <c r="F107" s="10"/>
      <c r="G107" s="5">
        <v>3</v>
      </c>
      <c r="H107" s="1" t="s">
        <v>142</v>
      </c>
      <c r="I107" s="1">
        <v>0.17</v>
      </c>
      <c r="J107" s="6">
        <v>23809.7245</v>
      </c>
      <c r="L107" s="1" t="s">
        <v>142</v>
      </c>
      <c r="M107">
        <f t="shared" si="22"/>
        <v>13944.348499999996</v>
      </c>
      <c r="N107">
        <f t="shared" si="23"/>
        <v>14168.335900000002</v>
      </c>
      <c r="O107">
        <f t="shared" si="24"/>
        <v>5.8978104105602358E-3</v>
      </c>
    </row>
    <row r="108" spans="2:15" ht="24">
      <c r="B108" s="5">
        <v>4</v>
      </c>
      <c r="C108" s="1" t="s">
        <v>143</v>
      </c>
      <c r="D108" s="1">
        <v>0.21</v>
      </c>
      <c r="E108" s="6">
        <v>29781.6152</v>
      </c>
      <c r="F108" s="10"/>
      <c r="G108" s="5">
        <v>4</v>
      </c>
      <c r="H108" s="1" t="s">
        <v>143</v>
      </c>
      <c r="I108" s="1">
        <v>0.21</v>
      </c>
      <c r="J108" s="6">
        <v>29965.409800000001</v>
      </c>
      <c r="L108" s="1" t="s">
        <v>143</v>
      </c>
      <c r="M108">
        <f t="shared" si="22"/>
        <v>3360.4588000000003</v>
      </c>
      <c r="N108">
        <f t="shared" si="23"/>
        <v>3417.0771000000022</v>
      </c>
      <c r="O108">
        <f t="shared" si="24"/>
        <v>1.6960479957531835E-3</v>
      </c>
    </row>
    <row r="109" spans="2:15" ht="24">
      <c r="B109" s="5">
        <v>5</v>
      </c>
      <c r="C109" s="1" t="s">
        <v>144</v>
      </c>
      <c r="D109" s="1">
        <v>1.04</v>
      </c>
      <c r="E109" s="6">
        <v>144802.78750000001</v>
      </c>
      <c r="F109" s="10"/>
      <c r="G109" s="5">
        <v>5</v>
      </c>
      <c r="H109" s="1" t="s">
        <v>144</v>
      </c>
      <c r="I109" s="1">
        <v>1.04</v>
      </c>
      <c r="J109" s="6">
        <v>146416.55869999999</v>
      </c>
      <c r="L109" s="1" t="s">
        <v>144</v>
      </c>
      <c r="M109">
        <f t="shared" si="22"/>
        <v>9114.7210999999952</v>
      </c>
      <c r="N109">
        <f t="shared" si="23"/>
        <v>9512.5702000000165</v>
      </c>
      <c r="O109">
        <f t="shared" si="24"/>
        <v>2.5514738830816446E-3</v>
      </c>
    </row>
    <row r="110" spans="2:15" ht="24">
      <c r="B110" s="5">
        <v>6</v>
      </c>
      <c r="C110" s="1" t="s">
        <v>145</v>
      </c>
      <c r="D110" s="1">
        <v>7.0000000000000007E-2</v>
      </c>
      <c r="E110" s="6">
        <v>9563.9176000000007</v>
      </c>
      <c r="F110" s="10"/>
      <c r="G110" s="5">
        <v>6</v>
      </c>
      <c r="H110" s="1" t="s">
        <v>145</v>
      </c>
      <c r="I110" s="1">
        <v>7.0000000000000007E-2</v>
      </c>
      <c r="J110" s="6">
        <v>9638.7389999999996</v>
      </c>
      <c r="L110" s="1" t="s">
        <v>145</v>
      </c>
      <c r="M110">
        <f t="shared" si="22"/>
        <v>6834.1731</v>
      </c>
      <c r="N110">
        <f t="shared" si="23"/>
        <v>6948.9143999999997</v>
      </c>
      <c r="O110">
        <f t="shared" si="24"/>
        <v>6.9172713724534231E-3</v>
      </c>
    </row>
    <row r="111" spans="2:15" ht="24">
      <c r="B111" s="7">
        <v>7</v>
      </c>
      <c r="C111" s="8" t="s">
        <v>146</v>
      </c>
      <c r="D111" s="8">
        <v>0.11</v>
      </c>
      <c r="E111" s="9">
        <v>15781.965899999999</v>
      </c>
      <c r="F111" s="10"/>
      <c r="G111" s="7">
        <v>7</v>
      </c>
      <c r="H111" s="8" t="s">
        <v>146</v>
      </c>
      <c r="I111" s="8">
        <v>0.11</v>
      </c>
      <c r="J111" s="9">
        <v>15881.463900000001</v>
      </c>
      <c r="L111" s="8" t="s">
        <v>146</v>
      </c>
      <c r="M111">
        <f t="shared" si="22"/>
        <v>12587.0131</v>
      </c>
      <c r="N111">
        <f t="shared" si="23"/>
        <v>12760.253699999999</v>
      </c>
      <c r="O111">
        <f t="shared" si="24"/>
        <v>6.0485408877852765E-3</v>
      </c>
    </row>
    <row r="112" spans="2:15">
      <c r="B112" s="10">
        <v>1.5</v>
      </c>
      <c r="C112" s="10" t="s">
        <v>11</v>
      </c>
      <c r="D112" s="10" t="s">
        <v>10</v>
      </c>
      <c r="E112" s="10"/>
      <c r="F112" s="10"/>
      <c r="G112" s="10">
        <v>1.5</v>
      </c>
      <c r="H112" s="10" t="s">
        <v>11</v>
      </c>
      <c r="I112" s="10" t="s">
        <v>12</v>
      </c>
      <c r="J112" s="10"/>
    </row>
    <row r="113" spans="2:1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24">
      <c r="B114" s="5">
        <v>1</v>
      </c>
      <c r="C114" s="1" t="s">
        <v>140</v>
      </c>
      <c r="D114" s="1">
        <v>2.12</v>
      </c>
      <c r="E114" s="6">
        <v>36381.888599999998</v>
      </c>
      <c r="F114" s="10"/>
      <c r="G114" s="5">
        <v>1</v>
      </c>
      <c r="H114" s="1" t="s">
        <v>140</v>
      </c>
      <c r="I114" s="1">
        <v>2.12</v>
      </c>
      <c r="J114" s="6">
        <v>36717.081899999997</v>
      </c>
    </row>
    <row r="115" spans="2:15" ht="24">
      <c r="B115" s="5">
        <v>2</v>
      </c>
      <c r="C115" s="1" t="s">
        <v>141</v>
      </c>
      <c r="D115" s="1">
        <v>2.19</v>
      </c>
      <c r="E115" s="6">
        <v>37596.553500000002</v>
      </c>
      <c r="F115" s="10"/>
      <c r="G115" s="5">
        <v>2</v>
      </c>
      <c r="H115" s="1" t="s">
        <v>141</v>
      </c>
      <c r="I115" s="1">
        <v>2.1800000000000002</v>
      </c>
      <c r="J115" s="6">
        <v>37894.339699999997</v>
      </c>
    </row>
    <row r="116" spans="2:15" ht="24">
      <c r="B116" s="5">
        <v>3</v>
      </c>
      <c r="C116" s="1" t="s">
        <v>142</v>
      </c>
      <c r="D116" s="1">
        <v>2.19</v>
      </c>
      <c r="E116" s="6">
        <v>37675.519699999997</v>
      </c>
      <c r="F116" s="10"/>
      <c r="G116" s="5">
        <v>3</v>
      </c>
      <c r="H116" s="1" t="s">
        <v>142</v>
      </c>
      <c r="I116" s="1">
        <v>2.19</v>
      </c>
      <c r="J116" s="6">
        <v>37978.060400000002</v>
      </c>
    </row>
    <row r="117" spans="2:15" ht="24">
      <c r="B117" s="5">
        <v>4</v>
      </c>
      <c r="C117" s="1" t="s">
        <v>143</v>
      </c>
      <c r="D117" s="1">
        <v>1.93</v>
      </c>
      <c r="E117" s="6">
        <v>33142.074000000001</v>
      </c>
      <c r="F117" s="10"/>
      <c r="G117" s="5">
        <v>4</v>
      </c>
      <c r="H117" s="1" t="s">
        <v>143</v>
      </c>
      <c r="I117" s="1">
        <v>1.92</v>
      </c>
      <c r="J117" s="6">
        <v>33382.486900000004</v>
      </c>
    </row>
    <row r="118" spans="2:15" ht="24">
      <c r="B118" s="5">
        <v>5</v>
      </c>
      <c r="C118" s="1" t="s">
        <v>144</v>
      </c>
      <c r="D118" s="1">
        <v>8.9600000000000009</v>
      </c>
      <c r="E118" s="6">
        <v>153917.5086</v>
      </c>
      <c r="F118" s="10"/>
      <c r="G118" s="5">
        <v>5</v>
      </c>
      <c r="H118" s="1" t="s">
        <v>144</v>
      </c>
      <c r="I118" s="1">
        <v>8.98</v>
      </c>
      <c r="J118" s="6">
        <v>155929.12890000001</v>
      </c>
    </row>
    <row r="119" spans="2:15" ht="24">
      <c r="B119" s="5">
        <v>6</v>
      </c>
      <c r="C119" s="1" t="s">
        <v>145</v>
      </c>
      <c r="D119" s="1">
        <v>0.95</v>
      </c>
      <c r="E119" s="6">
        <v>16398.090700000001</v>
      </c>
      <c r="F119" s="10"/>
      <c r="G119" s="5">
        <v>6</v>
      </c>
      <c r="H119" s="1" t="s">
        <v>145</v>
      </c>
      <c r="I119" s="1">
        <v>0.96</v>
      </c>
      <c r="J119" s="6">
        <v>16587.653399999999</v>
      </c>
    </row>
    <row r="120" spans="2:15" ht="24">
      <c r="B120" s="7">
        <v>7</v>
      </c>
      <c r="C120" s="8" t="s">
        <v>146</v>
      </c>
      <c r="D120" s="8">
        <v>1.65</v>
      </c>
      <c r="E120" s="9">
        <v>28368.978999999999</v>
      </c>
      <c r="F120" s="10"/>
      <c r="G120" s="7">
        <v>7</v>
      </c>
      <c r="H120" s="8" t="s">
        <v>146</v>
      </c>
      <c r="I120" s="8">
        <v>1.65</v>
      </c>
      <c r="J120" s="9">
        <v>28641.7176</v>
      </c>
    </row>
    <row r="121" spans="2:15">
      <c r="B121" s="10">
        <v>1.75</v>
      </c>
      <c r="C121" s="10" t="s">
        <v>9</v>
      </c>
      <c r="D121" s="10" t="s">
        <v>10</v>
      </c>
      <c r="E121" s="10"/>
      <c r="F121" s="10"/>
      <c r="G121" s="10">
        <v>1.75</v>
      </c>
      <c r="H121" s="10" t="s">
        <v>9</v>
      </c>
      <c r="I121" s="10" t="s">
        <v>12</v>
      </c>
      <c r="J121" s="10"/>
    </row>
    <row r="122" spans="2:1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79</v>
      </c>
      <c r="M122" t="s">
        <v>10</v>
      </c>
      <c r="N122" t="s">
        <v>12</v>
      </c>
      <c r="O122" t="s">
        <v>78</v>
      </c>
    </row>
    <row r="123" spans="2:15" ht="24">
      <c r="B123" s="5">
        <v>1</v>
      </c>
      <c r="C123" s="1" t="s">
        <v>140</v>
      </c>
      <c r="D123" s="1">
        <v>0.22</v>
      </c>
      <c r="E123" s="6">
        <v>29877.408599999999</v>
      </c>
      <c r="F123" s="10"/>
      <c r="G123" s="5">
        <v>1</v>
      </c>
      <c r="H123" s="1" t="s">
        <v>140</v>
      </c>
      <c r="I123" s="1">
        <v>0.22</v>
      </c>
      <c r="J123" s="6">
        <v>30008.977900000002</v>
      </c>
      <c r="L123" s="1" t="s">
        <v>140</v>
      </c>
      <c r="M123">
        <f t="shared" ref="M123:M129" si="25">(E132-E123)</f>
        <v>6457.2000999999982</v>
      </c>
      <c r="N123">
        <f t="shared" ref="N123:N129" si="26">(J132-J123)</f>
        <v>6618.6911999999975</v>
      </c>
      <c r="O123">
        <f t="shared" ref="O123:O129" si="27">(N123-M123)/J132</f>
        <v>4.4089919988929702E-3</v>
      </c>
    </row>
    <row r="124" spans="2:15" ht="24">
      <c r="B124" s="5">
        <v>2</v>
      </c>
      <c r="C124" s="1" t="s">
        <v>141</v>
      </c>
      <c r="D124" s="1">
        <v>0.17</v>
      </c>
      <c r="E124" s="6">
        <v>23884.713</v>
      </c>
      <c r="F124" s="10"/>
      <c r="G124" s="5">
        <v>2</v>
      </c>
      <c r="H124" s="1" t="s">
        <v>141</v>
      </c>
      <c r="I124" s="1">
        <v>0.17</v>
      </c>
      <c r="J124" s="6">
        <v>23983.281299999999</v>
      </c>
      <c r="L124" s="1" t="s">
        <v>141</v>
      </c>
      <c r="M124">
        <f t="shared" si="25"/>
        <v>13791.400100000003</v>
      </c>
      <c r="N124">
        <f t="shared" si="26"/>
        <v>13987.578400000002</v>
      </c>
      <c r="O124">
        <f t="shared" si="27"/>
        <v>5.1665488100602463E-3</v>
      </c>
    </row>
    <row r="125" spans="2:15" ht="24">
      <c r="B125" s="5">
        <v>3</v>
      </c>
      <c r="C125" s="1" t="s">
        <v>142</v>
      </c>
      <c r="D125" s="1">
        <v>0.17</v>
      </c>
      <c r="E125" s="6">
        <v>23361.8151</v>
      </c>
      <c r="F125" s="10"/>
      <c r="G125" s="5">
        <v>3</v>
      </c>
      <c r="H125" s="1" t="s">
        <v>142</v>
      </c>
      <c r="I125" s="1">
        <v>0.17</v>
      </c>
      <c r="J125" s="6">
        <v>23408.513999999999</v>
      </c>
      <c r="L125" s="1" t="s">
        <v>142</v>
      </c>
      <c r="M125">
        <f t="shared" si="25"/>
        <v>14353.641100000001</v>
      </c>
      <c r="N125">
        <f t="shared" si="26"/>
        <v>14596.502400000001</v>
      </c>
      <c r="O125">
        <f t="shared" si="27"/>
        <v>6.3902432627288772E-3</v>
      </c>
    </row>
    <row r="126" spans="2:15" ht="24">
      <c r="B126" s="5">
        <v>4</v>
      </c>
      <c r="C126" s="1" t="s">
        <v>143</v>
      </c>
      <c r="D126" s="1">
        <v>0.21</v>
      </c>
      <c r="E126" s="6">
        <v>29609.2952</v>
      </c>
      <c r="F126" s="10"/>
      <c r="G126" s="5">
        <v>4</v>
      </c>
      <c r="H126" s="1" t="s">
        <v>143</v>
      </c>
      <c r="I126" s="1">
        <v>0.21</v>
      </c>
      <c r="J126" s="6">
        <v>29748.594499999999</v>
      </c>
      <c r="L126" s="1" t="s">
        <v>143</v>
      </c>
      <c r="M126">
        <f t="shared" si="25"/>
        <v>3519.7637000000032</v>
      </c>
      <c r="N126">
        <f t="shared" si="26"/>
        <v>3668.460500000001</v>
      </c>
      <c r="O126">
        <f t="shared" si="27"/>
        <v>4.4497278410679181E-3</v>
      </c>
    </row>
    <row r="127" spans="2:15" ht="24">
      <c r="B127" s="5">
        <v>5</v>
      </c>
      <c r="C127" s="1" t="s">
        <v>144</v>
      </c>
      <c r="D127" s="1">
        <v>1.05</v>
      </c>
      <c r="E127" s="6">
        <v>144690.8316</v>
      </c>
      <c r="F127" s="10"/>
      <c r="G127" s="5">
        <v>5</v>
      </c>
      <c r="H127" s="1" t="s">
        <v>144</v>
      </c>
      <c r="I127" s="1">
        <v>1.05</v>
      </c>
      <c r="J127" s="6">
        <v>146267.8174</v>
      </c>
      <c r="L127" s="1" t="s">
        <v>144</v>
      </c>
      <c r="M127">
        <f t="shared" si="25"/>
        <v>9498.8818000000028</v>
      </c>
      <c r="N127">
        <f t="shared" si="26"/>
        <v>10009.833799999993</v>
      </c>
      <c r="O127">
        <f t="shared" si="27"/>
        <v>3.2695142016569432E-3</v>
      </c>
    </row>
    <row r="128" spans="2:15" ht="24">
      <c r="B128" s="5">
        <v>6</v>
      </c>
      <c r="C128" s="1" t="s">
        <v>145</v>
      </c>
      <c r="D128" s="1">
        <v>7.0000000000000007E-2</v>
      </c>
      <c r="E128" s="6">
        <v>9465.3580999999995</v>
      </c>
      <c r="F128" s="10"/>
      <c r="G128" s="5">
        <v>6</v>
      </c>
      <c r="H128" s="1" t="s">
        <v>145</v>
      </c>
      <c r="I128" s="1">
        <v>7.0000000000000007E-2</v>
      </c>
      <c r="J128" s="6">
        <v>9522.2275000000009</v>
      </c>
      <c r="L128" s="1" t="s">
        <v>145</v>
      </c>
      <c r="M128">
        <f t="shared" si="25"/>
        <v>6973.011199999999</v>
      </c>
      <c r="N128">
        <f t="shared" si="26"/>
        <v>7083.3176999999996</v>
      </c>
      <c r="O128">
        <f t="shared" si="27"/>
        <v>6.6427508805914177E-3</v>
      </c>
    </row>
    <row r="129" spans="2:15" ht="24">
      <c r="B129" s="7">
        <v>7</v>
      </c>
      <c r="C129" s="8" t="s">
        <v>146</v>
      </c>
      <c r="D129" s="8">
        <v>0.11</v>
      </c>
      <c r="E129" s="9">
        <v>15563.077600000001</v>
      </c>
      <c r="F129" s="10"/>
      <c r="G129" s="7">
        <v>7</v>
      </c>
      <c r="H129" s="8" t="s">
        <v>146</v>
      </c>
      <c r="I129" s="8">
        <v>0.11</v>
      </c>
      <c r="J129" s="9">
        <v>15641.4802</v>
      </c>
      <c r="L129" s="8" t="s">
        <v>146</v>
      </c>
      <c r="M129">
        <f t="shared" si="25"/>
        <v>12873.636299999998</v>
      </c>
      <c r="N129">
        <f t="shared" si="26"/>
        <v>13083.0581</v>
      </c>
      <c r="O129">
        <f t="shared" si="27"/>
        <v>7.290693337271217E-3</v>
      </c>
    </row>
    <row r="130" spans="2:15">
      <c r="B130" s="10">
        <v>1.75</v>
      </c>
      <c r="C130" s="10" t="s">
        <v>11</v>
      </c>
      <c r="D130" s="10" t="s">
        <v>10</v>
      </c>
      <c r="E130" s="10"/>
      <c r="F130" s="10"/>
      <c r="G130" s="10">
        <v>1.75</v>
      </c>
      <c r="H130" s="10" t="s">
        <v>11</v>
      </c>
      <c r="I130" s="10" t="s">
        <v>12</v>
      </c>
      <c r="J130" s="10"/>
    </row>
    <row r="131" spans="2:1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24">
      <c r="B132" s="5">
        <v>1</v>
      </c>
      <c r="C132" s="1" t="s">
        <v>140</v>
      </c>
      <c r="D132" s="1">
        <v>2.11</v>
      </c>
      <c r="E132" s="6">
        <v>36334.608699999997</v>
      </c>
      <c r="F132" s="10"/>
      <c r="G132" s="5">
        <v>1</v>
      </c>
      <c r="H132" s="1" t="s">
        <v>140</v>
      </c>
      <c r="I132" s="1">
        <v>2.11</v>
      </c>
      <c r="J132" s="6">
        <v>36627.669099999999</v>
      </c>
    </row>
    <row r="133" spans="2:15" ht="24">
      <c r="B133" s="5">
        <v>2</v>
      </c>
      <c r="C133" s="1" t="s">
        <v>141</v>
      </c>
      <c r="D133" s="1">
        <v>2.19</v>
      </c>
      <c r="E133" s="6">
        <v>37676.113100000002</v>
      </c>
      <c r="F133" s="10"/>
      <c r="G133" s="5">
        <v>2</v>
      </c>
      <c r="H133" s="1" t="s">
        <v>141</v>
      </c>
      <c r="I133" s="1">
        <v>2.1800000000000002</v>
      </c>
      <c r="J133" s="6">
        <v>37970.859700000001</v>
      </c>
    </row>
    <row r="134" spans="2:15" ht="24">
      <c r="B134" s="5">
        <v>3</v>
      </c>
      <c r="C134" s="1" t="s">
        <v>142</v>
      </c>
      <c r="D134" s="1">
        <v>2.19</v>
      </c>
      <c r="E134" s="6">
        <v>37715.456200000001</v>
      </c>
      <c r="F134" s="10"/>
      <c r="G134" s="5">
        <v>3</v>
      </c>
      <c r="H134" s="1" t="s">
        <v>142</v>
      </c>
      <c r="I134" s="1">
        <v>2.19</v>
      </c>
      <c r="J134" s="6">
        <v>38005.0164</v>
      </c>
    </row>
    <row r="135" spans="2:15" ht="24">
      <c r="B135" s="5">
        <v>4</v>
      </c>
      <c r="C135" s="1" t="s">
        <v>143</v>
      </c>
      <c r="D135" s="1">
        <v>1.93</v>
      </c>
      <c r="E135" s="6">
        <v>33129.058900000004</v>
      </c>
      <c r="F135" s="10"/>
      <c r="G135" s="5">
        <v>4</v>
      </c>
      <c r="H135" s="1" t="s">
        <v>143</v>
      </c>
      <c r="I135" s="1">
        <v>1.92</v>
      </c>
      <c r="J135" s="6">
        <v>33417.055</v>
      </c>
    </row>
    <row r="136" spans="2:15" ht="24">
      <c r="B136" s="5">
        <v>5</v>
      </c>
      <c r="C136" s="1" t="s">
        <v>144</v>
      </c>
      <c r="D136" s="1">
        <v>8.9700000000000006</v>
      </c>
      <c r="E136" s="6">
        <v>154189.71340000001</v>
      </c>
      <c r="F136" s="10"/>
      <c r="G136" s="5">
        <v>5</v>
      </c>
      <c r="H136" s="1" t="s">
        <v>144</v>
      </c>
      <c r="I136" s="1">
        <v>8.99</v>
      </c>
      <c r="J136" s="6">
        <v>156277.65119999999</v>
      </c>
    </row>
    <row r="137" spans="2:15" ht="24">
      <c r="B137" s="5">
        <v>6</v>
      </c>
      <c r="C137" s="1" t="s">
        <v>145</v>
      </c>
      <c r="D137" s="1">
        <v>0.96</v>
      </c>
      <c r="E137" s="6">
        <v>16438.369299999998</v>
      </c>
      <c r="F137" s="10"/>
      <c r="G137" s="5">
        <v>6</v>
      </c>
      <c r="H137" s="1" t="s">
        <v>145</v>
      </c>
      <c r="I137" s="1">
        <v>0.96</v>
      </c>
      <c r="J137" s="6">
        <v>16605.5452</v>
      </c>
    </row>
    <row r="138" spans="2:15" ht="24">
      <c r="B138" s="7">
        <v>7</v>
      </c>
      <c r="C138" s="8" t="s">
        <v>146</v>
      </c>
      <c r="D138" s="8">
        <v>1.65</v>
      </c>
      <c r="E138" s="9">
        <v>28436.713899999999</v>
      </c>
      <c r="F138" s="10"/>
      <c r="G138" s="7">
        <v>7</v>
      </c>
      <c r="H138" s="8" t="s">
        <v>146</v>
      </c>
      <c r="I138" s="8">
        <v>1.65</v>
      </c>
      <c r="J138" s="9">
        <v>28724.5383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DF4F-0491-40D8-A162-40795583E10F}">
  <dimension ref="A1:Y138"/>
  <sheetViews>
    <sheetView topLeftCell="A117" workbookViewId="0">
      <selection activeCell="N134" sqref="N134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20</v>
      </c>
    </row>
    <row r="2" spans="1:25">
      <c r="B2" t="s">
        <v>135</v>
      </c>
    </row>
    <row r="3" spans="1:25">
      <c r="A3">
        <v>0.89</v>
      </c>
      <c r="B3" t="s">
        <v>24</v>
      </c>
    </row>
    <row r="4" spans="1:25">
      <c r="A4">
        <v>1.07</v>
      </c>
      <c r="B4" t="s">
        <v>24</v>
      </c>
    </row>
    <row r="5" spans="1:25">
      <c r="A5">
        <v>3.23</v>
      </c>
      <c r="B5" t="s">
        <v>136</v>
      </c>
    </row>
    <row r="6" spans="1:25">
      <c r="A6">
        <v>3.68</v>
      </c>
      <c r="B6" t="s">
        <v>137</v>
      </c>
    </row>
    <row r="7" spans="1:25">
      <c r="A7">
        <v>3.82</v>
      </c>
      <c r="B7" t="s">
        <v>138</v>
      </c>
    </row>
    <row r="8" spans="1:25">
      <c r="A8">
        <v>4.08</v>
      </c>
      <c r="B8" t="s">
        <v>139</v>
      </c>
    </row>
    <row r="9" spans="1:25">
      <c r="A9">
        <v>4.3</v>
      </c>
      <c r="B9" t="s">
        <v>137</v>
      </c>
    </row>
    <row r="10" spans="1:25" ht="16.5" customHeight="1"/>
    <row r="13" spans="1:25">
      <c r="B13" s="10">
        <v>0.25</v>
      </c>
      <c r="C13" s="10" t="s">
        <v>9</v>
      </c>
      <c r="D13" s="10" t="s">
        <v>10</v>
      </c>
      <c r="E13" s="10"/>
      <c r="F13" s="10"/>
      <c r="G13" s="10">
        <v>0.25</v>
      </c>
      <c r="H13" s="10" t="s">
        <v>9</v>
      </c>
      <c r="I13" s="10" t="s">
        <v>12</v>
      </c>
      <c r="J13" s="10"/>
    </row>
    <row r="14" spans="1:2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79</v>
      </c>
      <c r="M14" t="s">
        <v>10</v>
      </c>
      <c r="N14" t="s">
        <v>12</v>
      </c>
      <c r="O14" t="s">
        <v>78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24">
      <c r="B15" s="5">
        <v>1</v>
      </c>
      <c r="C15" s="1" t="s">
        <v>140</v>
      </c>
      <c r="D15" s="1">
        <v>2.0499999999999998</v>
      </c>
      <c r="E15" s="6">
        <v>35078.485000000001</v>
      </c>
      <c r="F15" s="12"/>
      <c r="G15" s="5">
        <v>1</v>
      </c>
      <c r="H15" s="1" t="s">
        <v>140</v>
      </c>
      <c r="I15" s="1">
        <v>2.06</v>
      </c>
      <c r="J15" s="6">
        <v>34078.628599999996</v>
      </c>
      <c r="L15" s="1" t="s">
        <v>140</v>
      </c>
      <c r="M15">
        <f t="shared" ref="M15:M21" si="0">(E24-E15)</f>
        <v>1468.5460000000021</v>
      </c>
      <c r="N15">
        <f t="shared" ref="N15:N21" si="1">(J24-J15)</f>
        <v>1508.2843000000066</v>
      </c>
      <c r="O15">
        <f t="shared" ref="O15:O21" si="2">(N15-M15)/J24</f>
        <v>1.1166548812949866E-3</v>
      </c>
      <c r="R15" s="1" t="s">
        <v>140</v>
      </c>
      <c r="S15">
        <f t="shared" ref="S15:S21" si="3">O15</f>
        <v>1.1166548812949866E-3</v>
      </c>
      <c r="T15">
        <f t="shared" ref="T15:T21" si="4">O33</f>
        <v>1.4153491337201426E-3</v>
      </c>
      <c r="U15">
        <f t="shared" ref="U15:U21" si="5">O51</f>
        <v>-7.9849810057221074E-4</v>
      </c>
      <c r="V15">
        <f t="shared" ref="V15:V21" si="6">O69</f>
        <v>1.9361081640069881E-3</v>
      </c>
      <c r="W15">
        <f t="shared" ref="W15:W21" si="7">O87</f>
        <v>-1.5888370632513586E-3</v>
      </c>
      <c r="X15">
        <f t="shared" ref="X15:X21" si="8">O105</f>
        <v>-2.8622514292235752E-4</v>
      </c>
      <c r="Y15">
        <f t="shared" ref="Y15:Y21" si="9">O123</f>
        <v>1.6275375665953089E-3</v>
      </c>
    </row>
    <row r="16" spans="1:25" ht="24">
      <c r="B16" s="5">
        <v>2</v>
      </c>
      <c r="C16" s="1" t="s">
        <v>141</v>
      </c>
      <c r="D16" s="1">
        <v>2</v>
      </c>
      <c r="E16" s="6">
        <v>34213.8534</v>
      </c>
      <c r="F16" s="12"/>
      <c r="G16" s="5">
        <v>2</v>
      </c>
      <c r="H16" s="1" t="s">
        <v>141</v>
      </c>
      <c r="I16" s="1">
        <v>2</v>
      </c>
      <c r="J16" s="6">
        <v>33153.517800000001</v>
      </c>
      <c r="L16" s="1" t="s">
        <v>141</v>
      </c>
      <c r="M16">
        <f t="shared" si="0"/>
        <v>3398.7736999999979</v>
      </c>
      <c r="N16">
        <f t="shared" si="1"/>
        <v>3367.1978999999992</v>
      </c>
      <c r="O16">
        <f t="shared" si="2"/>
        <v>-8.6459970443565832E-4</v>
      </c>
      <c r="R16" s="1" t="s">
        <v>141</v>
      </c>
      <c r="S16">
        <f t="shared" si="3"/>
        <v>-8.6459970443565832E-4</v>
      </c>
      <c r="T16">
        <f t="shared" si="4"/>
        <v>-3.5892029836596972E-3</v>
      </c>
      <c r="U16">
        <f t="shared" si="5"/>
        <v>-4.6708101787490399E-3</v>
      </c>
      <c r="V16">
        <f t="shared" si="6"/>
        <v>-4.1303368960305033E-3</v>
      </c>
      <c r="W16">
        <f t="shared" si="7"/>
        <v>-5.875607415670385E-3</v>
      </c>
      <c r="X16">
        <f t="shared" si="8"/>
        <v>-5.9208976801724614E-3</v>
      </c>
      <c r="Y16">
        <f t="shared" si="9"/>
        <v>-4.6303857961727882E-3</v>
      </c>
    </row>
    <row r="17" spans="2:25" ht="24">
      <c r="B17" s="5">
        <v>3</v>
      </c>
      <c r="C17" s="1" t="s">
        <v>142</v>
      </c>
      <c r="D17" s="1">
        <v>1.98</v>
      </c>
      <c r="E17" s="6">
        <v>33819.926099999997</v>
      </c>
      <c r="F17" s="12"/>
      <c r="G17" s="5">
        <v>3</v>
      </c>
      <c r="H17" s="1" t="s">
        <v>142</v>
      </c>
      <c r="I17" s="1">
        <v>1.98</v>
      </c>
      <c r="J17" s="6">
        <v>32809.082600000002</v>
      </c>
      <c r="L17" s="1" t="s">
        <v>142</v>
      </c>
      <c r="M17">
        <f t="shared" si="0"/>
        <v>3928.4872000000032</v>
      </c>
      <c r="N17">
        <f t="shared" si="1"/>
        <v>3936.9566999999952</v>
      </c>
      <c r="O17">
        <f t="shared" si="2"/>
        <v>2.3048742562009855E-4</v>
      </c>
      <c r="R17" s="1" t="s">
        <v>142</v>
      </c>
      <c r="S17">
        <f t="shared" si="3"/>
        <v>2.3048742562009855E-4</v>
      </c>
      <c r="T17">
        <f t="shared" si="4"/>
        <v>-1.65934323322093E-3</v>
      </c>
      <c r="U17">
        <f t="shared" si="5"/>
        <v>-3.222542808859355E-3</v>
      </c>
      <c r="V17">
        <f t="shared" si="6"/>
        <v>-2.4236607060128448E-3</v>
      </c>
      <c r="W17">
        <f t="shared" si="7"/>
        <v>-4.3803584837569737E-3</v>
      </c>
      <c r="X17">
        <f t="shared" si="8"/>
        <v>-3.606266898665438E-3</v>
      </c>
      <c r="Y17">
        <f t="shared" si="9"/>
        <v>-2.6038591298628015E-3</v>
      </c>
    </row>
    <row r="18" spans="2:25" ht="24">
      <c r="B18" s="5">
        <v>4</v>
      </c>
      <c r="C18" s="1" t="s">
        <v>143</v>
      </c>
      <c r="D18" s="1">
        <v>1.89</v>
      </c>
      <c r="E18" s="6">
        <v>32315.055400000001</v>
      </c>
      <c r="F18" s="12"/>
      <c r="G18" s="5">
        <v>4</v>
      </c>
      <c r="H18" s="1" t="s">
        <v>143</v>
      </c>
      <c r="I18" s="1">
        <v>1.91</v>
      </c>
      <c r="J18" s="6">
        <v>31653.005099999998</v>
      </c>
      <c r="L18" s="1" t="s">
        <v>143</v>
      </c>
      <c r="M18">
        <f t="shared" si="0"/>
        <v>832.99239999999918</v>
      </c>
      <c r="N18">
        <f t="shared" si="1"/>
        <v>880.29210000000239</v>
      </c>
      <c r="O18">
        <f t="shared" si="2"/>
        <v>1.4538858360782199E-3</v>
      </c>
      <c r="R18" s="1" t="s">
        <v>143</v>
      </c>
      <c r="S18">
        <f t="shared" si="3"/>
        <v>1.4538858360782199E-3</v>
      </c>
      <c r="T18">
        <f t="shared" si="4"/>
        <v>2.2557248262459967E-3</v>
      </c>
      <c r="U18">
        <f t="shared" si="5"/>
        <v>3.4833933688304011E-3</v>
      </c>
      <c r="V18">
        <f t="shared" si="6"/>
        <v>3.7371926495898549E-3</v>
      </c>
      <c r="W18">
        <f t="shared" si="7"/>
        <v>4.1909680824791682E-3</v>
      </c>
      <c r="X18">
        <f t="shared" si="8"/>
        <v>3.9317226795413107E-3</v>
      </c>
      <c r="Y18">
        <f t="shared" si="9"/>
        <v>4.4933299582511485E-3</v>
      </c>
    </row>
    <row r="19" spans="2:25" ht="24">
      <c r="B19" s="5">
        <v>5</v>
      </c>
      <c r="C19" s="1" t="s">
        <v>144</v>
      </c>
      <c r="D19" s="1">
        <v>8.9</v>
      </c>
      <c r="E19" s="6">
        <v>151976.8683</v>
      </c>
      <c r="F19" s="12"/>
      <c r="G19" s="5">
        <v>5</v>
      </c>
      <c r="H19" s="1" t="s">
        <v>144</v>
      </c>
      <c r="I19" s="1">
        <v>8.89</v>
      </c>
      <c r="J19" s="6">
        <v>147330.71660000001</v>
      </c>
      <c r="L19" s="1" t="s">
        <v>144</v>
      </c>
      <c r="M19">
        <f t="shared" si="0"/>
        <v>1484.2441999999864</v>
      </c>
      <c r="N19">
        <f t="shared" si="1"/>
        <v>1592.8371999999799</v>
      </c>
      <c r="O19">
        <f t="shared" si="2"/>
        <v>7.2918619808006141E-4</v>
      </c>
      <c r="R19" s="1" t="s">
        <v>144</v>
      </c>
      <c r="S19">
        <f t="shared" si="3"/>
        <v>7.2918619808006141E-4</v>
      </c>
      <c r="T19">
        <f t="shared" si="4"/>
        <v>1.0027851066388316E-3</v>
      </c>
      <c r="U19">
        <f t="shared" si="5"/>
        <v>1.6750541936256563E-3</v>
      </c>
      <c r="V19">
        <f t="shared" si="6"/>
        <v>1.9873749672514977E-3</v>
      </c>
      <c r="W19">
        <f t="shared" si="7"/>
        <v>2.3599484594386917E-3</v>
      </c>
      <c r="X19">
        <f t="shared" si="8"/>
        <v>2.6224131614136993E-3</v>
      </c>
      <c r="Y19">
        <f t="shared" si="9"/>
        <v>2.4957212028270987E-3</v>
      </c>
    </row>
    <row r="20" spans="2:25" ht="24">
      <c r="B20" s="5">
        <v>6</v>
      </c>
      <c r="C20" s="1" t="s">
        <v>145</v>
      </c>
      <c r="D20" s="1">
        <v>0.8</v>
      </c>
      <c r="E20" s="6">
        <v>13671.296</v>
      </c>
      <c r="F20" s="12"/>
      <c r="G20" s="5">
        <v>6</v>
      </c>
      <c r="H20" s="1" t="s">
        <v>145</v>
      </c>
      <c r="I20" s="1">
        <v>0.79</v>
      </c>
      <c r="J20" s="6">
        <v>13134.867099999999</v>
      </c>
      <c r="L20" s="1" t="s">
        <v>145</v>
      </c>
      <c r="M20">
        <f t="shared" si="0"/>
        <v>2773.6017000000011</v>
      </c>
      <c r="N20">
        <f t="shared" si="1"/>
        <v>2713.4130999999998</v>
      </c>
      <c r="O20">
        <f t="shared" si="2"/>
        <v>-3.7978000918990136E-3</v>
      </c>
      <c r="R20" s="1" t="s">
        <v>145</v>
      </c>
      <c r="S20">
        <f t="shared" si="3"/>
        <v>-3.7978000918990136E-3</v>
      </c>
      <c r="T20">
        <f t="shared" si="4"/>
        <v>-7.1989657074452732E-3</v>
      </c>
      <c r="U20">
        <f t="shared" si="5"/>
        <v>-9.6280491273137477E-3</v>
      </c>
      <c r="V20">
        <f t="shared" si="6"/>
        <v>-9.628838379559879E-3</v>
      </c>
      <c r="W20">
        <f t="shared" si="7"/>
        <v>-1.1030495127133735E-2</v>
      </c>
      <c r="X20">
        <f t="shared" si="8"/>
        <v>-1.1804291863228079E-2</v>
      </c>
      <c r="Y20">
        <f t="shared" si="9"/>
        <v>-9.7520400902046094E-3</v>
      </c>
    </row>
    <row r="21" spans="2:25" ht="24">
      <c r="B21" s="7">
        <v>7</v>
      </c>
      <c r="C21" s="8" t="s">
        <v>146</v>
      </c>
      <c r="D21" s="8">
        <v>1.38</v>
      </c>
      <c r="E21" s="9">
        <v>23542.623299999999</v>
      </c>
      <c r="F21" s="12"/>
      <c r="G21" s="7">
        <v>7</v>
      </c>
      <c r="H21" s="8" t="s">
        <v>146</v>
      </c>
      <c r="I21" s="8">
        <v>1.37</v>
      </c>
      <c r="J21" s="9">
        <v>22774.683000000001</v>
      </c>
      <c r="L21" s="8" t="s">
        <v>146</v>
      </c>
      <c r="M21">
        <f t="shared" si="0"/>
        <v>4828.9549000000006</v>
      </c>
      <c r="N21">
        <f t="shared" si="1"/>
        <v>4708.2020999999986</v>
      </c>
      <c r="O21">
        <f t="shared" si="2"/>
        <v>-4.3937454004784248E-3</v>
      </c>
      <c r="R21" s="8" t="s">
        <v>146</v>
      </c>
      <c r="S21">
        <f t="shared" si="3"/>
        <v>-4.3937454004784248E-3</v>
      </c>
      <c r="T21">
        <f t="shared" si="4"/>
        <v>-7.0632454994773606E-3</v>
      </c>
      <c r="U21">
        <f t="shared" si="5"/>
        <v>-9.1270994919728753E-3</v>
      </c>
      <c r="V21">
        <f t="shared" si="6"/>
        <v>-1.0801852539409873E-2</v>
      </c>
      <c r="W21">
        <f t="shared" si="7"/>
        <v>-1.0320512815861582E-2</v>
      </c>
      <c r="X21">
        <f t="shared" si="8"/>
        <v>-1.2317785852324433E-2</v>
      </c>
      <c r="Y21">
        <f t="shared" si="9"/>
        <v>-1.0987718817378167E-2</v>
      </c>
    </row>
    <row r="22" spans="2:25">
      <c r="B22" s="10">
        <v>0.25</v>
      </c>
      <c r="C22" s="10" t="s">
        <v>11</v>
      </c>
      <c r="D22" s="10" t="s">
        <v>10</v>
      </c>
      <c r="E22" s="10"/>
      <c r="F22" s="10"/>
      <c r="G22" s="10">
        <v>0.25</v>
      </c>
      <c r="H22" s="10" t="s">
        <v>11</v>
      </c>
      <c r="I22" s="10" t="s">
        <v>12</v>
      </c>
      <c r="J22" s="10"/>
    </row>
    <row r="23" spans="2:2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24">
      <c r="B24" s="5">
        <v>1</v>
      </c>
      <c r="C24" s="1" t="s">
        <v>140</v>
      </c>
      <c r="D24" s="1">
        <v>2.13</v>
      </c>
      <c r="E24" s="6">
        <v>36547.031000000003</v>
      </c>
      <c r="F24" s="10"/>
      <c r="G24" s="5">
        <v>1</v>
      </c>
      <c r="H24" s="1" t="s">
        <v>140</v>
      </c>
      <c r="I24" s="1">
        <v>2.13</v>
      </c>
      <c r="J24" s="6">
        <v>35586.912900000003</v>
      </c>
    </row>
    <row r="25" spans="2:25" ht="24">
      <c r="B25" s="5">
        <v>2</v>
      </c>
      <c r="C25" s="1" t="s">
        <v>141</v>
      </c>
      <c r="D25" s="1">
        <v>2.19</v>
      </c>
      <c r="E25" s="6">
        <v>37612.627099999998</v>
      </c>
      <c r="F25" s="10"/>
      <c r="G25" s="5">
        <v>2</v>
      </c>
      <c r="H25" s="1" t="s">
        <v>141</v>
      </c>
      <c r="I25" s="1">
        <v>2.19</v>
      </c>
      <c r="J25" s="6">
        <v>36520.715700000001</v>
      </c>
    </row>
    <row r="26" spans="2:25" ht="24">
      <c r="B26" s="5">
        <v>3</v>
      </c>
      <c r="C26" s="1" t="s">
        <v>142</v>
      </c>
      <c r="D26" s="1">
        <v>2.2000000000000002</v>
      </c>
      <c r="E26" s="6">
        <v>37748.4133</v>
      </c>
      <c r="F26" s="10"/>
      <c r="G26" s="5">
        <v>3</v>
      </c>
      <c r="H26" s="1" t="s">
        <v>142</v>
      </c>
      <c r="I26" s="1">
        <v>2.2000000000000002</v>
      </c>
      <c r="J26" s="6">
        <v>36746.039299999997</v>
      </c>
    </row>
    <row r="27" spans="2:25" ht="24">
      <c r="B27" s="5">
        <v>4</v>
      </c>
      <c r="C27" s="1" t="s">
        <v>143</v>
      </c>
      <c r="D27" s="1">
        <v>1.93</v>
      </c>
      <c r="E27" s="6">
        <v>33148.0478</v>
      </c>
      <c r="F27" s="10"/>
      <c r="G27" s="5">
        <v>4</v>
      </c>
      <c r="H27" s="1" t="s">
        <v>143</v>
      </c>
      <c r="I27" s="1">
        <v>1.95</v>
      </c>
      <c r="J27" s="6">
        <v>32533.297200000001</v>
      </c>
    </row>
    <row r="28" spans="2:25" ht="24">
      <c r="B28" s="5">
        <v>5</v>
      </c>
      <c r="C28" s="1" t="s">
        <v>144</v>
      </c>
      <c r="D28" s="1">
        <v>8.94</v>
      </c>
      <c r="E28" s="6">
        <v>153461.11249999999</v>
      </c>
      <c r="F28" s="10"/>
      <c r="G28" s="5">
        <v>5</v>
      </c>
      <c r="H28" s="1" t="s">
        <v>144</v>
      </c>
      <c r="I28" s="1">
        <v>8.93</v>
      </c>
      <c r="J28" s="6">
        <v>148923.55379999999</v>
      </c>
    </row>
    <row r="29" spans="2:25" ht="24">
      <c r="B29" s="5">
        <v>6</v>
      </c>
      <c r="C29" s="1" t="s">
        <v>145</v>
      </c>
      <c r="D29" s="1">
        <v>0.96</v>
      </c>
      <c r="E29" s="6">
        <v>16444.897700000001</v>
      </c>
      <c r="F29" s="10"/>
      <c r="G29" s="5">
        <v>6</v>
      </c>
      <c r="H29" s="1" t="s">
        <v>145</v>
      </c>
      <c r="I29" s="1">
        <v>0.95</v>
      </c>
      <c r="J29" s="6">
        <v>15848.280199999999</v>
      </c>
    </row>
    <row r="30" spans="2:25" ht="24">
      <c r="B30" s="7">
        <v>7</v>
      </c>
      <c r="C30" s="8" t="s">
        <v>146</v>
      </c>
      <c r="D30" s="8">
        <v>1.65</v>
      </c>
      <c r="E30" s="9">
        <v>28371.5782</v>
      </c>
      <c r="F30" s="10"/>
      <c r="G30" s="7">
        <v>7</v>
      </c>
      <c r="H30" s="8" t="s">
        <v>146</v>
      </c>
      <c r="I30" s="8">
        <v>1.65</v>
      </c>
      <c r="J30" s="9">
        <v>27482.8851</v>
      </c>
    </row>
    <row r="31" spans="2:25">
      <c r="B31" s="10">
        <v>0.5</v>
      </c>
      <c r="C31" s="10" t="s">
        <v>9</v>
      </c>
      <c r="D31" s="10" t="s">
        <v>10</v>
      </c>
      <c r="E31" s="10"/>
      <c r="F31" s="10"/>
      <c r="G31" s="10">
        <v>0.5</v>
      </c>
      <c r="H31" s="10" t="s">
        <v>9</v>
      </c>
      <c r="I31" s="10" t="s">
        <v>12</v>
      </c>
      <c r="J31" s="10"/>
    </row>
    <row r="32" spans="2:2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79</v>
      </c>
      <c r="M32" t="s">
        <v>10</v>
      </c>
      <c r="N32" t="s">
        <v>12</v>
      </c>
      <c r="O32" t="s">
        <v>78</v>
      </c>
    </row>
    <row r="33" spans="2:15" ht="24">
      <c r="B33" s="5">
        <v>1</v>
      </c>
      <c r="C33" s="1" t="s">
        <v>140</v>
      </c>
      <c r="D33" s="1">
        <v>2.98</v>
      </c>
      <c r="E33" s="6">
        <v>33687.894099999998</v>
      </c>
      <c r="F33" s="10"/>
      <c r="G33" s="5">
        <v>1</v>
      </c>
      <c r="H33" s="1" t="s">
        <v>140</v>
      </c>
      <c r="I33" s="1">
        <v>2.99</v>
      </c>
      <c r="J33" s="6">
        <v>32648.983800000002</v>
      </c>
      <c r="L33" s="1" t="s">
        <v>140</v>
      </c>
      <c r="M33">
        <f t="shared" ref="M33:M39" si="10">(E42-E33)</f>
        <v>2930.1713000000018</v>
      </c>
      <c r="N33">
        <f t="shared" ref="N33:N39" si="11">(J42-J33)</f>
        <v>2980.5996000000014</v>
      </c>
      <c r="O33">
        <f t="shared" ref="O33:O39" si="12">(N33-M33)/J42</f>
        <v>1.4153491337201426E-3</v>
      </c>
    </row>
    <row r="34" spans="2:15" ht="24">
      <c r="B34" s="5">
        <v>2</v>
      </c>
      <c r="C34" s="1" t="s">
        <v>141</v>
      </c>
      <c r="D34" s="1">
        <v>2.66</v>
      </c>
      <c r="E34" s="6">
        <v>30071.088800000001</v>
      </c>
      <c r="F34" s="10"/>
      <c r="G34" s="5">
        <v>2</v>
      </c>
      <c r="H34" s="1" t="s">
        <v>141</v>
      </c>
      <c r="I34" s="1">
        <v>2.66</v>
      </c>
      <c r="J34" s="6">
        <v>29073.996299999999</v>
      </c>
      <c r="L34" s="1" t="s">
        <v>141</v>
      </c>
      <c r="M34">
        <f t="shared" si="10"/>
        <v>7379.8999999999978</v>
      </c>
      <c r="N34">
        <f t="shared" si="11"/>
        <v>7249.5275000000038</v>
      </c>
      <c r="O34">
        <f t="shared" si="12"/>
        <v>-3.5892029836596972E-3</v>
      </c>
    </row>
    <row r="35" spans="2:15" ht="24">
      <c r="B35" s="5">
        <v>3</v>
      </c>
      <c r="C35" s="1" t="s">
        <v>142</v>
      </c>
      <c r="D35" s="1">
        <v>2.63</v>
      </c>
      <c r="E35" s="6">
        <v>29709.139800000001</v>
      </c>
      <c r="F35" s="10"/>
      <c r="G35" s="5">
        <v>3</v>
      </c>
      <c r="H35" s="1" t="s">
        <v>142</v>
      </c>
      <c r="I35" s="1">
        <v>2.63</v>
      </c>
      <c r="J35" s="6">
        <v>28731.584500000001</v>
      </c>
      <c r="L35" s="1" t="s">
        <v>142</v>
      </c>
      <c r="M35">
        <f t="shared" si="10"/>
        <v>7944.2613999999994</v>
      </c>
      <c r="N35">
        <f t="shared" si="11"/>
        <v>7883.5044000000016</v>
      </c>
      <c r="O35">
        <f t="shared" si="12"/>
        <v>-1.65934323322093E-3</v>
      </c>
    </row>
    <row r="36" spans="2:15" ht="24">
      <c r="B36" s="5">
        <v>4</v>
      </c>
      <c r="C36" s="1" t="s">
        <v>143</v>
      </c>
      <c r="D36" s="1">
        <v>2.8</v>
      </c>
      <c r="E36" s="6">
        <v>31577.1675</v>
      </c>
      <c r="F36" s="10"/>
      <c r="G36" s="5">
        <v>4</v>
      </c>
      <c r="H36" s="1" t="s">
        <v>143</v>
      </c>
      <c r="I36" s="1">
        <v>2.82</v>
      </c>
      <c r="J36" s="6">
        <v>30895.614300000001</v>
      </c>
      <c r="L36" s="1" t="s">
        <v>143</v>
      </c>
      <c r="M36">
        <f t="shared" si="10"/>
        <v>1590.4526000000005</v>
      </c>
      <c r="N36">
        <f t="shared" si="11"/>
        <v>1663.8978999999999</v>
      </c>
      <c r="O36">
        <f t="shared" si="12"/>
        <v>2.2557248262459967E-3</v>
      </c>
    </row>
    <row r="37" spans="2:15" ht="24">
      <c r="B37" s="5">
        <v>5</v>
      </c>
      <c r="C37" s="1" t="s">
        <v>144</v>
      </c>
      <c r="D37" s="1">
        <v>13.14</v>
      </c>
      <c r="E37" s="6">
        <v>148350.70420000001</v>
      </c>
      <c r="F37" s="10"/>
      <c r="G37" s="5">
        <v>5</v>
      </c>
      <c r="H37" s="1" t="s">
        <v>144</v>
      </c>
      <c r="I37" s="1">
        <v>13.13</v>
      </c>
      <c r="J37" s="6">
        <v>143629.44930000001</v>
      </c>
      <c r="L37" s="1" t="s">
        <v>144</v>
      </c>
      <c r="M37">
        <f t="shared" si="10"/>
        <v>4725.5339999999851</v>
      </c>
      <c r="N37">
        <f t="shared" si="11"/>
        <v>4874.4514999999956</v>
      </c>
      <c r="O37">
        <f t="shared" si="12"/>
        <v>1.0027851066388316E-3</v>
      </c>
    </row>
    <row r="38" spans="2:15" ht="24">
      <c r="B38" s="5">
        <v>6</v>
      </c>
      <c r="C38" s="1" t="s">
        <v>145</v>
      </c>
      <c r="D38" s="1">
        <v>1.03</v>
      </c>
      <c r="E38" s="6">
        <v>11636.459000000001</v>
      </c>
      <c r="F38" s="10"/>
      <c r="G38" s="5">
        <v>6</v>
      </c>
      <c r="H38" s="1" t="s">
        <v>145</v>
      </c>
      <c r="I38" s="1">
        <v>1.02</v>
      </c>
      <c r="J38" s="6">
        <v>11158.3202</v>
      </c>
      <c r="L38" s="1" t="s">
        <v>145</v>
      </c>
      <c r="M38">
        <f t="shared" si="10"/>
        <v>4729.9658999999992</v>
      </c>
      <c r="N38">
        <f t="shared" si="11"/>
        <v>4616.404199999999</v>
      </c>
      <c r="O38">
        <f t="shared" si="12"/>
        <v>-7.1989657074452732E-3</v>
      </c>
    </row>
    <row r="39" spans="2:15" ht="24">
      <c r="B39" s="7">
        <v>7</v>
      </c>
      <c r="C39" s="8" t="s">
        <v>146</v>
      </c>
      <c r="D39" s="8">
        <v>1.75</v>
      </c>
      <c r="E39" s="9">
        <v>19797.552199999998</v>
      </c>
      <c r="F39" s="10"/>
      <c r="G39" s="7">
        <v>7</v>
      </c>
      <c r="H39" s="8" t="s">
        <v>146</v>
      </c>
      <c r="I39" s="8">
        <v>1.75</v>
      </c>
      <c r="J39" s="9">
        <v>19155.447199999999</v>
      </c>
      <c r="L39" s="8" t="s">
        <v>146</v>
      </c>
      <c r="M39">
        <f t="shared" si="10"/>
        <v>8435.1163000000015</v>
      </c>
      <c r="N39">
        <f t="shared" si="11"/>
        <v>8241.6042000000016</v>
      </c>
      <c r="O39">
        <f t="shared" si="12"/>
        <v>-7.0632454994773606E-3</v>
      </c>
    </row>
    <row r="40" spans="2:15">
      <c r="B40" s="10">
        <v>0.5</v>
      </c>
      <c r="C40" s="10" t="s">
        <v>11</v>
      </c>
      <c r="D40" s="10" t="s">
        <v>10</v>
      </c>
      <c r="E40" s="10"/>
      <c r="F40" s="10"/>
      <c r="G40" s="10">
        <v>0.5</v>
      </c>
      <c r="H40" s="10" t="s">
        <v>11</v>
      </c>
      <c r="I40" s="10" t="s">
        <v>12</v>
      </c>
      <c r="J40" s="10"/>
    </row>
    <row r="41" spans="2:1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24">
      <c r="B42" s="5">
        <v>1</v>
      </c>
      <c r="C42" s="1" t="s">
        <v>140</v>
      </c>
      <c r="D42" s="1">
        <v>2.14</v>
      </c>
      <c r="E42" s="6">
        <v>36618.065399999999</v>
      </c>
      <c r="F42" s="10"/>
      <c r="G42" s="5">
        <v>1</v>
      </c>
      <c r="H42" s="1" t="s">
        <v>140</v>
      </c>
      <c r="I42" s="1">
        <v>2.14</v>
      </c>
      <c r="J42" s="6">
        <v>35629.583400000003</v>
      </c>
    </row>
    <row r="43" spans="2:15" ht="24">
      <c r="B43" s="5">
        <v>2</v>
      </c>
      <c r="C43" s="1" t="s">
        <v>141</v>
      </c>
      <c r="D43" s="1">
        <v>2.19</v>
      </c>
      <c r="E43" s="6">
        <v>37450.988799999999</v>
      </c>
      <c r="F43" s="10"/>
      <c r="G43" s="5">
        <v>2</v>
      </c>
      <c r="H43" s="1" t="s">
        <v>141</v>
      </c>
      <c r="I43" s="1">
        <v>2.1800000000000002</v>
      </c>
      <c r="J43" s="6">
        <v>36323.523800000003</v>
      </c>
    </row>
    <row r="44" spans="2:15" ht="24">
      <c r="B44" s="5">
        <v>3</v>
      </c>
      <c r="C44" s="1" t="s">
        <v>142</v>
      </c>
      <c r="D44" s="1">
        <v>2.2000000000000002</v>
      </c>
      <c r="E44" s="6">
        <v>37653.4012</v>
      </c>
      <c r="F44" s="10"/>
      <c r="G44" s="5">
        <v>3</v>
      </c>
      <c r="H44" s="1" t="s">
        <v>142</v>
      </c>
      <c r="I44" s="1">
        <v>2.2000000000000002</v>
      </c>
      <c r="J44" s="6">
        <v>36615.088900000002</v>
      </c>
    </row>
    <row r="45" spans="2:15" ht="24">
      <c r="B45" s="5">
        <v>4</v>
      </c>
      <c r="C45" s="1" t="s">
        <v>143</v>
      </c>
      <c r="D45" s="1">
        <v>1.94</v>
      </c>
      <c r="E45" s="6">
        <v>33167.6201</v>
      </c>
      <c r="F45" s="10"/>
      <c r="G45" s="5">
        <v>4</v>
      </c>
      <c r="H45" s="1" t="s">
        <v>143</v>
      </c>
      <c r="I45" s="1">
        <v>1.96</v>
      </c>
      <c r="J45" s="6">
        <v>32559.512200000001</v>
      </c>
    </row>
    <row r="46" spans="2:15" ht="24">
      <c r="B46" s="5">
        <v>5</v>
      </c>
      <c r="C46" s="1" t="s">
        <v>144</v>
      </c>
      <c r="D46" s="1">
        <v>8.94</v>
      </c>
      <c r="E46" s="6">
        <v>153076.23819999999</v>
      </c>
      <c r="F46" s="10"/>
      <c r="G46" s="5">
        <v>5</v>
      </c>
      <c r="H46" s="1" t="s">
        <v>144</v>
      </c>
      <c r="I46" s="1">
        <v>8.92</v>
      </c>
      <c r="J46" s="6">
        <v>148503.9008</v>
      </c>
    </row>
    <row r="47" spans="2:15" ht="24">
      <c r="B47" s="5">
        <v>6</v>
      </c>
      <c r="C47" s="1" t="s">
        <v>145</v>
      </c>
      <c r="D47" s="1">
        <v>0.96</v>
      </c>
      <c r="E47" s="6">
        <v>16366.4249</v>
      </c>
      <c r="F47" s="10"/>
      <c r="G47" s="5">
        <v>6</v>
      </c>
      <c r="H47" s="1" t="s">
        <v>145</v>
      </c>
      <c r="I47" s="1">
        <v>0.95</v>
      </c>
      <c r="J47" s="6">
        <v>15774.724399999999</v>
      </c>
    </row>
    <row r="48" spans="2:15" ht="24">
      <c r="B48" s="7">
        <v>7</v>
      </c>
      <c r="C48" s="8" t="s">
        <v>146</v>
      </c>
      <c r="D48" s="8">
        <v>1.65</v>
      </c>
      <c r="E48" s="9">
        <v>28232.6685</v>
      </c>
      <c r="F48" s="10"/>
      <c r="G48" s="7">
        <v>7</v>
      </c>
      <c r="H48" s="8" t="s">
        <v>146</v>
      </c>
      <c r="I48" s="8">
        <v>1.65</v>
      </c>
      <c r="J48" s="9">
        <v>27397.0514</v>
      </c>
    </row>
    <row r="49" spans="2:15">
      <c r="B49" s="10">
        <v>0.75</v>
      </c>
      <c r="C49" s="10" t="s">
        <v>9</v>
      </c>
      <c r="D49" s="10" t="s">
        <v>10</v>
      </c>
      <c r="E49" s="10"/>
      <c r="F49" s="10"/>
      <c r="G49" s="10">
        <v>0.75</v>
      </c>
      <c r="H49" s="10" t="s">
        <v>9</v>
      </c>
      <c r="I49" s="10" t="s">
        <v>12</v>
      </c>
      <c r="J49" s="10"/>
    </row>
    <row r="50" spans="2:1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79</v>
      </c>
      <c r="M50" t="s">
        <v>10</v>
      </c>
      <c r="N50" t="s">
        <v>12</v>
      </c>
      <c r="O50" t="s">
        <v>78</v>
      </c>
    </row>
    <row r="51" spans="2:15" ht="24">
      <c r="B51" s="5">
        <v>1</v>
      </c>
      <c r="C51" s="1" t="s">
        <v>140</v>
      </c>
      <c r="D51" s="1">
        <v>3.09</v>
      </c>
      <c r="E51" s="6">
        <v>32349.9863</v>
      </c>
      <c r="F51" s="10"/>
      <c r="G51" s="5">
        <v>1</v>
      </c>
      <c r="H51" s="1" t="s">
        <v>140</v>
      </c>
      <c r="I51" s="1">
        <v>3.1</v>
      </c>
      <c r="J51" s="6">
        <v>31417.720499999999</v>
      </c>
      <c r="L51" s="1" t="s">
        <v>140</v>
      </c>
      <c r="M51">
        <f t="shared" ref="M51:M57" si="13">(E60-E51)</f>
        <v>4240.1191999999974</v>
      </c>
      <c r="N51">
        <f t="shared" ref="N51:N57" si="14">(J60-J51)</f>
        <v>4211.6692000000003</v>
      </c>
      <c r="O51">
        <f t="shared" ref="O51:O57" si="15">(N51-M51)/J60</f>
        <v>-7.9849810057221074E-4</v>
      </c>
    </row>
    <row r="52" spans="2:15" ht="24">
      <c r="B52" s="5">
        <v>2</v>
      </c>
      <c r="C52" s="1" t="s">
        <v>141</v>
      </c>
      <c r="D52" s="1">
        <v>2.63</v>
      </c>
      <c r="E52" s="6">
        <v>27562.040799999999</v>
      </c>
      <c r="F52" s="10"/>
      <c r="G52" s="5">
        <v>2</v>
      </c>
      <c r="H52" s="1" t="s">
        <v>141</v>
      </c>
      <c r="I52" s="1">
        <v>2.63</v>
      </c>
      <c r="J52" s="6">
        <v>26628.070899999999</v>
      </c>
      <c r="L52" s="1" t="s">
        <v>141</v>
      </c>
      <c r="M52">
        <f t="shared" si="13"/>
        <v>9955.8223000000035</v>
      </c>
      <c r="N52">
        <f t="shared" si="14"/>
        <v>9785.7402999999977</v>
      </c>
      <c r="O52">
        <f t="shared" si="15"/>
        <v>-4.6708101787490399E-3</v>
      </c>
    </row>
    <row r="53" spans="2:15" ht="24">
      <c r="B53" s="5">
        <v>3</v>
      </c>
      <c r="C53" s="1" t="s">
        <v>142</v>
      </c>
      <c r="D53" s="1">
        <v>2.59</v>
      </c>
      <c r="E53" s="6">
        <v>27096.915000000001</v>
      </c>
      <c r="F53" s="10"/>
      <c r="G53" s="5">
        <v>3</v>
      </c>
      <c r="H53" s="1" t="s">
        <v>142</v>
      </c>
      <c r="I53" s="1">
        <v>2.58</v>
      </c>
      <c r="J53" s="6">
        <v>26206.9725</v>
      </c>
      <c r="L53" s="1" t="s">
        <v>142</v>
      </c>
      <c r="M53">
        <f t="shared" si="13"/>
        <v>10597.746099999997</v>
      </c>
      <c r="N53">
        <f t="shared" si="14"/>
        <v>10479.522300000001</v>
      </c>
      <c r="O53">
        <f t="shared" si="15"/>
        <v>-3.222542808859355E-3</v>
      </c>
    </row>
    <row r="54" spans="2:15" ht="24">
      <c r="B54" s="5">
        <v>4</v>
      </c>
      <c r="C54" s="1" t="s">
        <v>143</v>
      </c>
      <c r="D54" s="1">
        <v>2.95</v>
      </c>
      <c r="E54" s="6">
        <v>30927.524099999999</v>
      </c>
      <c r="F54" s="10"/>
      <c r="G54" s="5">
        <v>4</v>
      </c>
      <c r="H54" s="1" t="s">
        <v>143</v>
      </c>
      <c r="I54" s="1">
        <v>2.98</v>
      </c>
      <c r="J54" s="6">
        <v>30207.0815</v>
      </c>
      <c r="L54" s="1" t="s">
        <v>143</v>
      </c>
      <c r="M54">
        <f t="shared" si="13"/>
        <v>2249.9157999999989</v>
      </c>
      <c r="N54">
        <f t="shared" si="14"/>
        <v>2363.3715000000011</v>
      </c>
      <c r="O54">
        <f t="shared" si="15"/>
        <v>3.4833933688304011E-3</v>
      </c>
    </row>
    <row r="55" spans="2:15" ht="24">
      <c r="B55" s="5">
        <v>5</v>
      </c>
      <c r="C55" s="1" t="s">
        <v>144</v>
      </c>
      <c r="D55" s="1">
        <v>14.01</v>
      </c>
      <c r="E55" s="6">
        <v>146815.46109999999</v>
      </c>
      <c r="F55" s="10"/>
      <c r="G55" s="5">
        <v>5</v>
      </c>
      <c r="H55" s="1" t="s">
        <v>144</v>
      </c>
      <c r="I55" s="1">
        <v>14</v>
      </c>
      <c r="J55" s="6">
        <v>141964.73180000001</v>
      </c>
      <c r="L55" s="1" t="s">
        <v>144</v>
      </c>
      <c r="M55">
        <f t="shared" si="13"/>
        <v>6570.4265000000014</v>
      </c>
      <c r="N55">
        <f t="shared" si="14"/>
        <v>6819.6484000000055</v>
      </c>
      <c r="O55">
        <f t="shared" si="15"/>
        <v>1.6750541936256563E-3</v>
      </c>
    </row>
    <row r="56" spans="2:15" ht="24">
      <c r="B56" s="5">
        <v>6</v>
      </c>
      <c r="C56" s="1" t="s">
        <v>145</v>
      </c>
      <c r="D56" s="1">
        <v>1.02</v>
      </c>
      <c r="E56" s="6">
        <v>10648.4391</v>
      </c>
      <c r="F56" s="10"/>
      <c r="G56" s="5">
        <v>6</v>
      </c>
      <c r="H56" s="1" t="s">
        <v>145</v>
      </c>
      <c r="I56" s="1">
        <v>1.01</v>
      </c>
      <c r="J56" s="6">
        <v>10211.8035</v>
      </c>
      <c r="L56" s="1" t="s">
        <v>145</v>
      </c>
      <c r="M56">
        <f t="shared" si="13"/>
        <v>5747.5053000000007</v>
      </c>
      <c r="N56">
        <f t="shared" si="14"/>
        <v>5595.3135999999995</v>
      </c>
      <c r="O56">
        <f t="shared" si="15"/>
        <v>-9.6280491273137477E-3</v>
      </c>
    </row>
    <row r="57" spans="2:15" ht="24">
      <c r="B57" s="7">
        <v>7</v>
      </c>
      <c r="C57" s="8" t="s">
        <v>146</v>
      </c>
      <c r="D57" s="8">
        <v>1.71</v>
      </c>
      <c r="E57" s="9">
        <v>17945.4899</v>
      </c>
      <c r="F57" s="10"/>
      <c r="G57" s="7">
        <v>7</v>
      </c>
      <c r="H57" s="8" t="s">
        <v>146</v>
      </c>
      <c r="I57" s="8">
        <v>1.71</v>
      </c>
      <c r="J57" s="9">
        <v>17324.251400000001</v>
      </c>
      <c r="L57" s="8" t="s">
        <v>146</v>
      </c>
      <c r="M57">
        <f t="shared" si="13"/>
        <v>10368.4506</v>
      </c>
      <c r="N57">
        <f t="shared" si="14"/>
        <v>10117.982599999999</v>
      </c>
      <c r="O57">
        <f t="shared" si="15"/>
        <v>-9.1270994919728753E-3</v>
      </c>
    </row>
    <row r="58" spans="2:15">
      <c r="B58" s="10">
        <v>0.75</v>
      </c>
      <c r="C58" s="10" t="s">
        <v>11</v>
      </c>
      <c r="D58" s="10" t="s">
        <v>10</v>
      </c>
      <c r="E58" s="10"/>
      <c r="F58" s="10"/>
      <c r="G58" s="10">
        <v>0.75</v>
      </c>
      <c r="H58" s="10" t="s">
        <v>11</v>
      </c>
      <c r="I58" s="10" t="s">
        <v>12</v>
      </c>
      <c r="J58" s="10"/>
    </row>
    <row r="59" spans="2:1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24">
      <c r="B60" s="5">
        <v>1</v>
      </c>
      <c r="C60" s="1" t="s">
        <v>140</v>
      </c>
      <c r="D60" s="1">
        <v>2.13</v>
      </c>
      <c r="E60" s="6">
        <v>36590.105499999998</v>
      </c>
      <c r="F60" s="10"/>
      <c r="G60" s="5">
        <v>1</v>
      </c>
      <c r="H60" s="1" t="s">
        <v>140</v>
      </c>
      <c r="I60" s="1">
        <v>2.14</v>
      </c>
      <c r="J60" s="6">
        <v>35629.3897</v>
      </c>
    </row>
    <row r="61" spans="2:15" ht="24">
      <c r="B61" s="5">
        <v>2</v>
      </c>
      <c r="C61" s="1" t="s">
        <v>141</v>
      </c>
      <c r="D61" s="1">
        <v>2.19</v>
      </c>
      <c r="E61" s="6">
        <v>37517.863100000002</v>
      </c>
      <c r="F61" s="10"/>
      <c r="G61" s="5">
        <v>2</v>
      </c>
      <c r="H61" s="1" t="s">
        <v>141</v>
      </c>
      <c r="I61" s="1">
        <v>2.1800000000000002</v>
      </c>
      <c r="J61" s="6">
        <v>36413.811199999996</v>
      </c>
    </row>
    <row r="62" spans="2:15" ht="24">
      <c r="B62" s="5">
        <v>3</v>
      </c>
      <c r="C62" s="1" t="s">
        <v>142</v>
      </c>
      <c r="D62" s="1">
        <v>2.2000000000000002</v>
      </c>
      <c r="E62" s="6">
        <v>37694.661099999998</v>
      </c>
      <c r="F62" s="10"/>
      <c r="G62" s="5">
        <v>3</v>
      </c>
      <c r="H62" s="1" t="s">
        <v>142</v>
      </c>
      <c r="I62" s="1">
        <v>2.2000000000000002</v>
      </c>
      <c r="J62" s="6">
        <v>36686.4948</v>
      </c>
    </row>
    <row r="63" spans="2:15" ht="24">
      <c r="B63" s="5">
        <v>4</v>
      </c>
      <c r="C63" s="1" t="s">
        <v>143</v>
      </c>
      <c r="D63" s="1">
        <v>1.93</v>
      </c>
      <c r="E63" s="6">
        <v>33177.439899999998</v>
      </c>
      <c r="F63" s="10"/>
      <c r="G63" s="5">
        <v>4</v>
      </c>
      <c r="H63" s="1" t="s">
        <v>143</v>
      </c>
      <c r="I63" s="1">
        <v>1.95</v>
      </c>
      <c r="J63" s="6">
        <v>32570.453000000001</v>
      </c>
    </row>
    <row r="64" spans="2:15" ht="24">
      <c r="B64" s="5">
        <v>5</v>
      </c>
      <c r="C64" s="1" t="s">
        <v>144</v>
      </c>
      <c r="D64" s="1">
        <v>8.94</v>
      </c>
      <c r="E64" s="6">
        <v>153385.88759999999</v>
      </c>
      <c r="F64" s="10"/>
      <c r="G64" s="5">
        <v>5</v>
      </c>
      <c r="H64" s="1" t="s">
        <v>144</v>
      </c>
      <c r="I64" s="1">
        <v>8.93</v>
      </c>
      <c r="J64" s="6">
        <v>148784.38020000001</v>
      </c>
    </row>
    <row r="65" spans="2:15" ht="24">
      <c r="B65" s="5">
        <v>6</v>
      </c>
      <c r="C65" s="1" t="s">
        <v>145</v>
      </c>
      <c r="D65" s="1">
        <v>0.96</v>
      </c>
      <c r="E65" s="6">
        <v>16395.9444</v>
      </c>
      <c r="F65" s="10"/>
      <c r="G65" s="5">
        <v>6</v>
      </c>
      <c r="H65" s="1" t="s">
        <v>145</v>
      </c>
      <c r="I65" s="1">
        <v>0.95</v>
      </c>
      <c r="J65" s="6">
        <v>15807.117099999999</v>
      </c>
    </row>
    <row r="66" spans="2:15" ht="24">
      <c r="B66" s="7">
        <v>7</v>
      </c>
      <c r="C66" s="8" t="s">
        <v>146</v>
      </c>
      <c r="D66" s="8">
        <v>1.65</v>
      </c>
      <c r="E66" s="9">
        <v>28313.940500000001</v>
      </c>
      <c r="F66" s="10"/>
      <c r="G66" s="7">
        <v>7</v>
      </c>
      <c r="H66" s="8" t="s">
        <v>146</v>
      </c>
      <c r="I66" s="8">
        <v>1.65</v>
      </c>
      <c r="J66" s="9">
        <v>27442.234</v>
      </c>
    </row>
    <row r="67" spans="2:15">
      <c r="B67" s="10">
        <v>1</v>
      </c>
      <c r="C67" s="10" t="s">
        <v>9</v>
      </c>
      <c r="D67" s="10" t="s">
        <v>10</v>
      </c>
      <c r="E67" s="10"/>
      <c r="F67" s="10"/>
      <c r="G67" s="10">
        <v>1</v>
      </c>
      <c r="H67" s="10" t="s">
        <v>9</v>
      </c>
      <c r="I67" s="10" t="s">
        <v>12</v>
      </c>
      <c r="J67" s="10"/>
    </row>
    <row r="68" spans="2:1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79</v>
      </c>
      <c r="M68" t="s">
        <v>10</v>
      </c>
      <c r="N68" t="s">
        <v>12</v>
      </c>
      <c r="O68" t="s">
        <v>78</v>
      </c>
    </row>
    <row r="69" spans="2:15" ht="24">
      <c r="B69" s="5">
        <v>1</v>
      </c>
      <c r="C69" s="1" t="s">
        <v>140</v>
      </c>
      <c r="D69" s="1">
        <v>3.18</v>
      </c>
      <c r="E69" s="6">
        <v>31452.598399999999</v>
      </c>
      <c r="F69" s="10"/>
      <c r="G69" s="5">
        <v>1</v>
      </c>
      <c r="H69" s="1" t="s">
        <v>140</v>
      </c>
      <c r="I69" s="1">
        <v>3.19</v>
      </c>
      <c r="J69" s="6">
        <v>30476.932700000001</v>
      </c>
      <c r="L69" s="1" t="s">
        <v>140</v>
      </c>
      <c r="M69">
        <f t="shared" ref="M69:M75" si="16">(E78-E69)</f>
        <v>5090.5616000000045</v>
      </c>
      <c r="N69">
        <f t="shared" ref="N69:N75" si="17">(J78-J69)</f>
        <v>5159.5577000000012</v>
      </c>
      <c r="O69">
        <f t="shared" ref="O69:O75" si="18">(N69-M69)/J78</f>
        <v>1.9361081640069881E-3</v>
      </c>
    </row>
    <row r="70" spans="2:15" ht="24">
      <c r="B70" s="5">
        <v>2</v>
      </c>
      <c r="C70" s="1" t="s">
        <v>141</v>
      </c>
      <c r="D70" s="1">
        <v>2.64</v>
      </c>
      <c r="E70" s="6">
        <v>26024.410100000001</v>
      </c>
      <c r="F70" s="10"/>
      <c r="G70" s="5">
        <v>2</v>
      </c>
      <c r="H70" s="1" t="s">
        <v>141</v>
      </c>
      <c r="I70" s="1">
        <v>2.63</v>
      </c>
      <c r="J70" s="6">
        <v>25092.3321</v>
      </c>
      <c r="L70" s="1" t="s">
        <v>141</v>
      </c>
      <c r="M70">
        <f t="shared" si="16"/>
        <v>11577.923499999997</v>
      </c>
      <c r="N70">
        <f t="shared" si="17"/>
        <v>11427.086000000003</v>
      </c>
      <c r="O70">
        <f t="shared" si="18"/>
        <v>-4.1303368960305033E-3</v>
      </c>
    </row>
    <row r="71" spans="2:15" ht="24">
      <c r="B71" s="5">
        <v>3</v>
      </c>
      <c r="C71" s="1" t="s">
        <v>142</v>
      </c>
      <c r="D71" s="1">
        <v>2.58</v>
      </c>
      <c r="E71" s="6">
        <v>25517.598300000001</v>
      </c>
      <c r="F71" s="10"/>
      <c r="G71" s="5">
        <v>3</v>
      </c>
      <c r="H71" s="1" t="s">
        <v>142</v>
      </c>
      <c r="I71" s="1">
        <v>2.58</v>
      </c>
      <c r="J71" s="6">
        <v>24624.7189</v>
      </c>
      <c r="L71" s="1" t="s">
        <v>142</v>
      </c>
      <c r="M71">
        <f t="shared" si="16"/>
        <v>12219.218299999997</v>
      </c>
      <c r="N71">
        <f t="shared" si="17"/>
        <v>12130.137000000002</v>
      </c>
      <c r="O71">
        <f t="shared" si="18"/>
        <v>-2.4236607060128448E-3</v>
      </c>
    </row>
    <row r="72" spans="2:15" ht="24">
      <c r="B72" s="5">
        <v>4</v>
      </c>
      <c r="C72" s="1" t="s">
        <v>143</v>
      </c>
      <c r="D72" s="1">
        <v>3.08</v>
      </c>
      <c r="E72" s="6">
        <v>30439.950499999999</v>
      </c>
      <c r="F72" s="10"/>
      <c r="G72" s="5">
        <v>4</v>
      </c>
      <c r="H72" s="1" t="s">
        <v>143</v>
      </c>
      <c r="I72" s="1">
        <v>3.11</v>
      </c>
      <c r="J72" s="6">
        <v>29701.981800000001</v>
      </c>
      <c r="L72" s="1" t="s">
        <v>143</v>
      </c>
      <c r="M72">
        <f t="shared" si="16"/>
        <v>2743.7481000000043</v>
      </c>
      <c r="N72">
        <f t="shared" si="17"/>
        <v>2865.4588999999978</v>
      </c>
      <c r="O72">
        <f t="shared" si="18"/>
        <v>3.7371926495898549E-3</v>
      </c>
    </row>
    <row r="73" spans="2:15" ht="24">
      <c r="B73" s="5">
        <v>5</v>
      </c>
      <c r="C73" s="1" t="s">
        <v>144</v>
      </c>
      <c r="D73" s="1">
        <v>14.78</v>
      </c>
      <c r="E73" s="6">
        <v>145961.83730000001</v>
      </c>
      <c r="F73" s="10"/>
      <c r="G73" s="5">
        <v>5</v>
      </c>
      <c r="H73" s="1" t="s">
        <v>144</v>
      </c>
      <c r="I73" s="1">
        <v>14.77</v>
      </c>
      <c r="J73" s="6">
        <v>141073.70910000001</v>
      </c>
      <c r="L73" s="1" t="s">
        <v>144</v>
      </c>
      <c r="M73">
        <f t="shared" si="16"/>
        <v>7737.7531999999774</v>
      </c>
      <c r="N73">
        <f t="shared" si="17"/>
        <v>8034.0862999999954</v>
      </c>
      <c r="O73">
        <f t="shared" si="18"/>
        <v>1.9873749672514977E-3</v>
      </c>
    </row>
    <row r="74" spans="2:15" ht="24">
      <c r="B74" s="5">
        <v>6</v>
      </c>
      <c r="C74" s="1" t="s">
        <v>145</v>
      </c>
      <c r="D74" s="1">
        <v>1.03</v>
      </c>
      <c r="E74" s="6">
        <v>10129.904399999999</v>
      </c>
      <c r="F74" s="10"/>
      <c r="G74" s="5">
        <v>6</v>
      </c>
      <c r="H74" s="1" t="s">
        <v>145</v>
      </c>
      <c r="I74" s="1">
        <v>1.02</v>
      </c>
      <c r="J74" s="6">
        <v>9709.1420999999991</v>
      </c>
      <c r="L74" s="1" t="s">
        <v>145</v>
      </c>
      <c r="M74">
        <f t="shared" si="16"/>
        <v>6291.609800000002</v>
      </c>
      <c r="N74">
        <f t="shared" si="17"/>
        <v>6139.0105000000003</v>
      </c>
      <c r="O74">
        <f t="shared" si="18"/>
        <v>-9.628838379559879E-3</v>
      </c>
    </row>
    <row r="75" spans="2:15" ht="24">
      <c r="B75" s="7">
        <v>7</v>
      </c>
      <c r="C75" s="8" t="s">
        <v>146</v>
      </c>
      <c r="D75" s="8">
        <v>1.71</v>
      </c>
      <c r="E75" s="9">
        <v>16881.000499999998</v>
      </c>
      <c r="F75" s="10"/>
      <c r="G75" s="7">
        <v>7</v>
      </c>
      <c r="H75" s="8" t="s">
        <v>146</v>
      </c>
      <c r="I75" s="8">
        <v>1.71</v>
      </c>
      <c r="J75" s="9">
        <v>16310.864600000001</v>
      </c>
      <c r="L75" s="8" t="s">
        <v>146</v>
      </c>
      <c r="M75">
        <f t="shared" si="16"/>
        <v>11489.3544</v>
      </c>
      <c r="N75">
        <f t="shared" si="17"/>
        <v>11192.2696</v>
      </c>
      <c r="O75">
        <f t="shared" si="18"/>
        <v>-1.0801852539409873E-2</v>
      </c>
    </row>
    <row r="76" spans="2:15">
      <c r="B76" s="10">
        <v>1</v>
      </c>
      <c r="C76" s="10" t="s">
        <v>11</v>
      </c>
      <c r="D76" s="10" t="s">
        <v>10</v>
      </c>
      <c r="E76" s="10"/>
      <c r="F76" s="10"/>
      <c r="G76" s="10">
        <v>1</v>
      </c>
      <c r="H76" s="10" t="s">
        <v>11</v>
      </c>
      <c r="I76" s="10" t="s">
        <v>12</v>
      </c>
      <c r="J76" s="10"/>
    </row>
    <row r="77" spans="2:1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24">
      <c r="B78" s="5">
        <v>1</v>
      </c>
      <c r="C78" s="1" t="s">
        <v>140</v>
      </c>
      <c r="D78" s="1">
        <v>2.13</v>
      </c>
      <c r="E78" s="6">
        <v>36543.160000000003</v>
      </c>
      <c r="F78" s="10"/>
      <c r="G78" s="5">
        <v>1</v>
      </c>
      <c r="H78" s="1" t="s">
        <v>140</v>
      </c>
      <c r="I78" s="1">
        <v>2.13</v>
      </c>
      <c r="J78" s="6">
        <v>35636.490400000002</v>
      </c>
    </row>
    <row r="79" spans="2:15" ht="24">
      <c r="B79" s="5">
        <v>2</v>
      </c>
      <c r="C79" s="1" t="s">
        <v>141</v>
      </c>
      <c r="D79" s="1">
        <v>2.19</v>
      </c>
      <c r="E79" s="6">
        <v>37602.333599999998</v>
      </c>
      <c r="F79" s="10"/>
      <c r="G79" s="5">
        <v>2</v>
      </c>
      <c r="H79" s="1" t="s">
        <v>141</v>
      </c>
      <c r="I79" s="1">
        <v>2.19</v>
      </c>
      <c r="J79" s="6">
        <v>36519.418100000003</v>
      </c>
    </row>
    <row r="80" spans="2:15" ht="24">
      <c r="B80" s="5">
        <v>3</v>
      </c>
      <c r="C80" s="1" t="s">
        <v>142</v>
      </c>
      <c r="D80" s="1">
        <v>2.2000000000000002</v>
      </c>
      <c r="E80" s="6">
        <v>37736.816599999998</v>
      </c>
      <c r="F80" s="10"/>
      <c r="G80" s="5">
        <v>3</v>
      </c>
      <c r="H80" s="1" t="s">
        <v>142</v>
      </c>
      <c r="I80" s="1">
        <v>2.2000000000000002</v>
      </c>
      <c r="J80" s="6">
        <v>36754.855900000002</v>
      </c>
    </row>
    <row r="81" spans="2:15" ht="24">
      <c r="B81" s="5">
        <v>4</v>
      </c>
      <c r="C81" s="1" t="s">
        <v>143</v>
      </c>
      <c r="D81" s="1">
        <v>1.93</v>
      </c>
      <c r="E81" s="6">
        <v>33183.698600000003</v>
      </c>
      <c r="F81" s="10"/>
      <c r="G81" s="5">
        <v>4</v>
      </c>
      <c r="H81" s="1" t="s">
        <v>143</v>
      </c>
      <c r="I81" s="1">
        <v>1.95</v>
      </c>
      <c r="J81" s="6">
        <v>32567.440699999999</v>
      </c>
    </row>
    <row r="82" spans="2:15" ht="24">
      <c r="B82" s="5">
        <v>5</v>
      </c>
      <c r="C82" s="1" t="s">
        <v>144</v>
      </c>
      <c r="D82" s="1">
        <v>8.9499999999999993</v>
      </c>
      <c r="E82" s="6">
        <v>153699.59049999999</v>
      </c>
      <c r="F82" s="10"/>
      <c r="G82" s="5">
        <v>5</v>
      </c>
      <c r="H82" s="1" t="s">
        <v>144</v>
      </c>
      <c r="I82" s="1">
        <v>8.93</v>
      </c>
      <c r="J82" s="6">
        <v>149107.7954</v>
      </c>
    </row>
    <row r="83" spans="2:15" ht="24">
      <c r="B83" s="5">
        <v>6</v>
      </c>
      <c r="C83" s="1" t="s">
        <v>145</v>
      </c>
      <c r="D83" s="1">
        <v>0.96</v>
      </c>
      <c r="E83" s="6">
        <v>16421.514200000001</v>
      </c>
      <c r="F83" s="10"/>
      <c r="G83" s="5">
        <v>6</v>
      </c>
      <c r="H83" s="1" t="s">
        <v>145</v>
      </c>
      <c r="I83" s="1">
        <v>0.95</v>
      </c>
      <c r="J83" s="6">
        <v>15848.152599999999</v>
      </c>
    </row>
    <row r="84" spans="2:15" ht="24">
      <c r="B84" s="7">
        <v>7</v>
      </c>
      <c r="C84" s="8" t="s">
        <v>146</v>
      </c>
      <c r="D84" s="8">
        <v>1.65</v>
      </c>
      <c r="E84" s="9">
        <v>28370.354899999998</v>
      </c>
      <c r="F84" s="10"/>
      <c r="G84" s="7">
        <v>7</v>
      </c>
      <c r="H84" s="8" t="s">
        <v>146</v>
      </c>
      <c r="I84" s="8">
        <v>1.65</v>
      </c>
      <c r="J84" s="9">
        <v>27503.1342</v>
      </c>
    </row>
    <row r="85" spans="2:15">
      <c r="B85" s="10">
        <v>1.25</v>
      </c>
      <c r="C85" s="10" t="s">
        <v>9</v>
      </c>
      <c r="D85" s="10" t="s">
        <v>10</v>
      </c>
      <c r="E85" s="10"/>
      <c r="F85" s="10"/>
      <c r="G85" s="10">
        <v>1.25</v>
      </c>
      <c r="H85" s="10" t="s">
        <v>9</v>
      </c>
      <c r="I85" s="10" t="s">
        <v>12</v>
      </c>
      <c r="J85" s="10"/>
    </row>
    <row r="86" spans="2:1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79</v>
      </c>
      <c r="M86" t="s">
        <v>10</v>
      </c>
      <c r="N86" t="s">
        <v>12</v>
      </c>
      <c r="O86" t="s">
        <v>78</v>
      </c>
    </row>
    <row r="87" spans="2:15" ht="24">
      <c r="B87" s="5">
        <v>1</v>
      </c>
      <c r="C87" s="1" t="s">
        <v>140</v>
      </c>
      <c r="D87" s="1">
        <v>0.22</v>
      </c>
      <c r="E87" s="6">
        <v>30721.673500000001</v>
      </c>
      <c r="F87" s="10"/>
      <c r="G87" s="5">
        <v>1</v>
      </c>
      <c r="H87" s="1" t="s">
        <v>140</v>
      </c>
      <c r="I87" s="1">
        <v>0.22</v>
      </c>
      <c r="J87" s="6">
        <v>29808.611099999998</v>
      </c>
      <c r="L87" s="1" t="s">
        <v>140</v>
      </c>
      <c r="M87">
        <f t="shared" ref="M87:M93" si="19">(E96-E87)</f>
        <v>5798.4030999999995</v>
      </c>
      <c r="N87">
        <f t="shared" ref="N87:N93" si="20">(J96-J87)</f>
        <v>5741.9191000000028</v>
      </c>
      <c r="O87">
        <f t="shared" ref="O87:O93" si="21">(N87-M87)/J96</f>
        <v>-1.5888370632513586E-3</v>
      </c>
    </row>
    <row r="88" spans="2:15" ht="24">
      <c r="B88" s="5">
        <v>2</v>
      </c>
      <c r="C88" s="1" t="s">
        <v>141</v>
      </c>
      <c r="D88" s="1">
        <v>0.18</v>
      </c>
      <c r="E88" s="6">
        <v>25027.813600000001</v>
      </c>
      <c r="F88" s="10"/>
      <c r="G88" s="5">
        <v>2</v>
      </c>
      <c r="H88" s="1" t="s">
        <v>141</v>
      </c>
      <c r="I88" s="1">
        <v>0.18</v>
      </c>
      <c r="J88" s="6">
        <v>24148.052800000001</v>
      </c>
      <c r="L88" s="1" t="s">
        <v>141</v>
      </c>
      <c r="M88">
        <f t="shared" si="19"/>
        <v>12649.7497</v>
      </c>
      <c r="N88">
        <f t="shared" si="20"/>
        <v>12434.803199999998</v>
      </c>
      <c r="O88">
        <f t="shared" si="21"/>
        <v>-5.875607415670385E-3</v>
      </c>
    </row>
    <row r="89" spans="2:15" ht="24">
      <c r="B89" s="5">
        <v>3</v>
      </c>
      <c r="C89" s="1" t="s">
        <v>142</v>
      </c>
      <c r="D89" s="1">
        <v>0.17</v>
      </c>
      <c r="E89" s="6">
        <v>24484.8292</v>
      </c>
      <c r="F89" s="10"/>
      <c r="G89" s="5">
        <v>3</v>
      </c>
      <c r="H89" s="1" t="s">
        <v>142</v>
      </c>
      <c r="I89" s="1">
        <v>0.17</v>
      </c>
      <c r="J89" s="6">
        <v>23653.047600000002</v>
      </c>
      <c r="L89" s="1" t="s">
        <v>142</v>
      </c>
      <c r="M89">
        <f t="shared" si="19"/>
        <v>13300.309600000001</v>
      </c>
      <c r="N89">
        <f t="shared" si="20"/>
        <v>13139.146599999996</v>
      </c>
      <c r="O89">
        <f t="shared" si="21"/>
        <v>-4.3803584837569737E-3</v>
      </c>
    </row>
    <row r="90" spans="2:15" ht="24">
      <c r="B90" s="5">
        <v>4</v>
      </c>
      <c r="C90" s="1" t="s">
        <v>143</v>
      </c>
      <c r="D90" s="1">
        <v>0.21</v>
      </c>
      <c r="E90" s="6">
        <v>30084.634999999998</v>
      </c>
      <c r="F90" s="10"/>
      <c r="G90" s="5">
        <v>4</v>
      </c>
      <c r="H90" s="1" t="s">
        <v>143</v>
      </c>
      <c r="I90" s="1">
        <v>0.22</v>
      </c>
      <c r="J90" s="6">
        <v>29344.5874</v>
      </c>
      <c r="L90" s="1" t="s">
        <v>143</v>
      </c>
      <c r="M90">
        <f t="shared" si="19"/>
        <v>3086.1968000000015</v>
      </c>
      <c r="N90">
        <f t="shared" si="20"/>
        <v>3222.6851999999999</v>
      </c>
      <c r="O90">
        <f t="shared" si="21"/>
        <v>4.1909680824791682E-3</v>
      </c>
    </row>
    <row r="91" spans="2:15" ht="24">
      <c r="B91" s="5">
        <v>5</v>
      </c>
      <c r="C91" s="1" t="s">
        <v>144</v>
      </c>
      <c r="D91" s="1">
        <v>1.03</v>
      </c>
      <c r="E91" s="6">
        <v>145471.64749999999</v>
      </c>
      <c r="F91" s="10"/>
      <c r="G91" s="5">
        <v>5</v>
      </c>
      <c r="H91" s="1" t="s">
        <v>144</v>
      </c>
      <c r="I91" s="1">
        <v>1.03</v>
      </c>
      <c r="J91" s="6">
        <v>140594.02179999999</v>
      </c>
      <c r="L91" s="1" t="s">
        <v>144</v>
      </c>
      <c r="M91">
        <f t="shared" si="19"/>
        <v>8506.2865000000165</v>
      </c>
      <c r="N91">
        <f t="shared" si="20"/>
        <v>8858.9879000000074</v>
      </c>
      <c r="O91">
        <f t="shared" si="21"/>
        <v>2.3599484594386917E-3</v>
      </c>
    </row>
    <row r="92" spans="2:15" ht="24">
      <c r="B92" s="5">
        <v>6</v>
      </c>
      <c r="C92" s="1" t="s">
        <v>145</v>
      </c>
      <c r="D92" s="1">
        <v>7.0000000000000007E-2</v>
      </c>
      <c r="E92" s="6">
        <v>9810.7949000000008</v>
      </c>
      <c r="F92" s="10"/>
      <c r="G92" s="5">
        <v>6</v>
      </c>
      <c r="H92" s="1" t="s">
        <v>145</v>
      </c>
      <c r="I92" s="1">
        <v>7.0000000000000007E-2</v>
      </c>
      <c r="J92" s="6">
        <v>9401.2816999999995</v>
      </c>
      <c r="L92" s="1" t="s">
        <v>145</v>
      </c>
      <c r="M92">
        <f t="shared" si="19"/>
        <v>6646.2233999999989</v>
      </c>
      <c r="N92">
        <f t="shared" si="20"/>
        <v>6471.1427000000003</v>
      </c>
      <c r="O92">
        <f t="shared" si="21"/>
        <v>-1.1030495127133735E-2</v>
      </c>
    </row>
    <row r="93" spans="2:15" ht="24">
      <c r="B93" s="7">
        <v>7</v>
      </c>
      <c r="C93" s="8" t="s">
        <v>146</v>
      </c>
      <c r="D93" s="8">
        <v>0.12</v>
      </c>
      <c r="E93" s="9">
        <v>16280.766600000001</v>
      </c>
      <c r="F93" s="10"/>
      <c r="G93" s="7">
        <v>7</v>
      </c>
      <c r="H93" s="8" t="s">
        <v>146</v>
      </c>
      <c r="I93" s="8">
        <v>0.12</v>
      </c>
      <c r="J93" s="9">
        <v>15706.672399999999</v>
      </c>
      <c r="L93" s="8" t="s">
        <v>146</v>
      </c>
      <c r="M93">
        <f t="shared" si="19"/>
        <v>12142.006299999999</v>
      </c>
      <c r="N93">
        <f t="shared" si="20"/>
        <v>11857.529600000002</v>
      </c>
      <c r="O93">
        <f t="shared" si="21"/>
        <v>-1.0320512815861582E-2</v>
      </c>
    </row>
    <row r="94" spans="2:15">
      <c r="B94" s="10">
        <v>1.25</v>
      </c>
      <c r="C94" s="10" t="s">
        <v>11</v>
      </c>
      <c r="D94" s="10" t="s">
        <v>10</v>
      </c>
      <c r="E94" s="10"/>
      <c r="F94" s="10"/>
      <c r="G94" s="10">
        <v>1.25</v>
      </c>
      <c r="H94" s="10" t="s">
        <v>11</v>
      </c>
      <c r="I94" s="10" t="s">
        <v>12</v>
      </c>
      <c r="J94" s="10"/>
    </row>
    <row r="95" spans="2:1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24">
      <c r="B96" s="5">
        <v>1</v>
      </c>
      <c r="C96" s="1" t="s">
        <v>140</v>
      </c>
      <c r="D96" s="1">
        <v>2.12</v>
      </c>
      <c r="E96" s="6">
        <v>36520.0766</v>
      </c>
      <c r="F96" s="10"/>
      <c r="G96" s="5">
        <v>1</v>
      </c>
      <c r="H96" s="1" t="s">
        <v>140</v>
      </c>
      <c r="I96" s="1">
        <v>2.13</v>
      </c>
      <c r="J96" s="6">
        <v>35550.530200000001</v>
      </c>
    </row>
    <row r="97" spans="2:15" ht="24">
      <c r="B97" s="5">
        <v>2</v>
      </c>
      <c r="C97" s="1" t="s">
        <v>141</v>
      </c>
      <c r="D97" s="1">
        <v>2.19</v>
      </c>
      <c r="E97" s="6">
        <v>37677.563300000002</v>
      </c>
      <c r="F97" s="10"/>
      <c r="G97" s="5">
        <v>2</v>
      </c>
      <c r="H97" s="1" t="s">
        <v>141</v>
      </c>
      <c r="I97" s="1">
        <v>2.19</v>
      </c>
      <c r="J97" s="6">
        <v>36582.856</v>
      </c>
    </row>
    <row r="98" spans="2:15" ht="24">
      <c r="B98" s="5">
        <v>3</v>
      </c>
      <c r="C98" s="1" t="s">
        <v>142</v>
      </c>
      <c r="D98" s="1">
        <v>2.2000000000000002</v>
      </c>
      <c r="E98" s="6">
        <v>37785.138800000001</v>
      </c>
      <c r="F98" s="10"/>
      <c r="G98" s="5">
        <v>3</v>
      </c>
      <c r="H98" s="1" t="s">
        <v>142</v>
      </c>
      <c r="I98" s="1">
        <v>2.2000000000000002</v>
      </c>
      <c r="J98" s="6">
        <v>36792.194199999998</v>
      </c>
    </row>
    <row r="99" spans="2:15" ht="24">
      <c r="B99" s="5">
        <v>4</v>
      </c>
      <c r="C99" s="1" t="s">
        <v>143</v>
      </c>
      <c r="D99" s="1">
        <v>1.93</v>
      </c>
      <c r="E99" s="6">
        <v>33170.8318</v>
      </c>
      <c r="F99" s="10"/>
      <c r="G99" s="5">
        <v>4</v>
      </c>
      <c r="H99" s="1" t="s">
        <v>143</v>
      </c>
      <c r="I99" s="1">
        <v>1.95</v>
      </c>
      <c r="J99" s="6">
        <v>32567.2726</v>
      </c>
    </row>
    <row r="100" spans="2:15" ht="24">
      <c r="B100" s="5">
        <v>5</v>
      </c>
      <c r="C100" s="1" t="s">
        <v>144</v>
      </c>
      <c r="D100" s="1">
        <v>8.9499999999999993</v>
      </c>
      <c r="E100" s="6">
        <v>153977.93400000001</v>
      </c>
      <c r="F100" s="10"/>
      <c r="G100" s="5">
        <v>5</v>
      </c>
      <c r="H100" s="1" t="s">
        <v>144</v>
      </c>
      <c r="I100" s="1">
        <v>8.94</v>
      </c>
      <c r="J100" s="6">
        <v>149453.0097</v>
      </c>
    </row>
    <row r="101" spans="2:15" ht="24">
      <c r="B101" s="5">
        <v>6</v>
      </c>
      <c r="C101" s="1" t="s">
        <v>145</v>
      </c>
      <c r="D101" s="1">
        <v>0.96</v>
      </c>
      <c r="E101" s="6">
        <v>16457.0183</v>
      </c>
      <c r="F101" s="10"/>
      <c r="G101" s="5">
        <v>6</v>
      </c>
      <c r="H101" s="1" t="s">
        <v>145</v>
      </c>
      <c r="I101" s="1">
        <v>0.95</v>
      </c>
      <c r="J101" s="6">
        <v>15872.4244</v>
      </c>
    </row>
    <row r="102" spans="2:15" ht="24">
      <c r="B102" s="7">
        <v>7</v>
      </c>
      <c r="C102" s="8" t="s">
        <v>146</v>
      </c>
      <c r="D102" s="8">
        <v>1.65</v>
      </c>
      <c r="E102" s="9">
        <v>28422.7729</v>
      </c>
      <c r="F102" s="10"/>
      <c r="G102" s="7">
        <v>7</v>
      </c>
      <c r="H102" s="8" t="s">
        <v>146</v>
      </c>
      <c r="I102" s="8">
        <v>1.65</v>
      </c>
      <c r="J102" s="9">
        <v>27564.202000000001</v>
      </c>
    </row>
    <row r="103" spans="2:15">
      <c r="B103" s="10">
        <v>1.5</v>
      </c>
      <c r="C103" s="10" t="s">
        <v>9</v>
      </c>
      <c r="D103" s="10" t="s">
        <v>10</v>
      </c>
      <c r="E103" s="10"/>
      <c r="F103" s="10"/>
      <c r="G103" s="10">
        <v>1.5</v>
      </c>
      <c r="H103" s="10" t="s">
        <v>9</v>
      </c>
      <c r="I103" s="10" t="s">
        <v>12</v>
      </c>
      <c r="J103" s="10"/>
    </row>
    <row r="104" spans="2:1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79</v>
      </c>
      <c r="M104" t="s">
        <v>10</v>
      </c>
      <c r="N104" t="s">
        <v>12</v>
      </c>
      <c r="O104" t="s">
        <v>78</v>
      </c>
    </row>
    <row r="105" spans="2:15" ht="24">
      <c r="B105" s="5">
        <v>1</v>
      </c>
      <c r="C105" s="1" t="s">
        <v>140</v>
      </c>
      <c r="D105" s="1">
        <v>0.22</v>
      </c>
      <c r="E105" s="6">
        <v>30189.158500000001</v>
      </c>
      <c r="F105" s="10"/>
      <c r="G105" s="5">
        <v>1</v>
      </c>
      <c r="H105" s="1" t="s">
        <v>140</v>
      </c>
      <c r="I105" s="1">
        <v>0.22</v>
      </c>
      <c r="J105" s="6">
        <v>29294.5101</v>
      </c>
      <c r="L105" s="1" t="s">
        <v>140</v>
      </c>
      <c r="M105">
        <f t="shared" ref="M105:M111" si="22">(E114-E105)</f>
        <v>6275.7865999999958</v>
      </c>
      <c r="N105">
        <f t="shared" ref="N105:N111" si="23">(J114-J105)</f>
        <v>6265.6083999999973</v>
      </c>
      <c r="O105">
        <f t="shared" ref="O105:O111" si="24">(N105-M105)/J114</f>
        <v>-2.8622514292235752E-4</v>
      </c>
    </row>
    <row r="106" spans="2:15" ht="24">
      <c r="B106" s="5">
        <v>2</v>
      </c>
      <c r="C106" s="1" t="s">
        <v>141</v>
      </c>
      <c r="D106" s="1">
        <v>0.17</v>
      </c>
      <c r="E106" s="6">
        <v>24376.4205</v>
      </c>
      <c r="F106" s="10"/>
      <c r="G106" s="5">
        <v>2</v>
      </c>
      <c r="H106" s="1" t="s">
        <v>141</v>
      </c>
      <c r="I106" s="1">
        <v>0.17</v>
      </c>
      <c r="J106" s="6">
        <v>23489.713500000002</v>
      </c>
      <c r="L106" s="1" t="s">
        <v>141</v>
      </c>
      <c r="M106">
        <f t="shared" si="22"/>
        <v>13393.376299999996</v>
      </c>
      <c r="N106">
        <f t="shared" si="23"/>
        <v>13176.280699999999</v>
      </c>
      <c r="O106">
        <f t="shared" si="24"/>
        <v>-5.9208976801724614E-3</v>
      </c>
    </row>
    <row r="107" spans="2:15" ht="24">
      <c r="B107" s="5">
        <v>3</v>
      </c>
      <c r="C107" s="1" t="s">
        <v>142</v>
      </c>
      <c r="D107" s="1">
        <v>0.17</v>
      </c>
      <c r="E107" s="6">
        <v>23828.4771</v>
      </c>
      <c r="F107" s="10"/>
      <c r="G107" s="5">
        <v>3</v>
      </c>
      <c r="H107" s="1" t="s">
        <v>142</v>
      </c>
      <c r="I107" s="1">
        <v>0.17</v>
      </c>
      <c r="J107" s="6">
        <v>22979.052</v>
      </c>
      <c r="L107" s="1" t="s">
        <v>142</v>
      </c>
      <c r="M107">
        <f t="shared" si="22"/>
        <v>14009.172399999999</v>
      </c>
      <c r="N107">
        <f t="shared" si="23"/>
        <v>13876.262299999999</v>
      </c>
      <c r="O107">
        <f t="shared" si="24"/>
        <v>-3.606266898665438E-3</v>
      </c>
    </row>
    <row r="108" spans="2:15" ht="24">
      <c r="B108" s="5">
        <v>4</v>
      </c>
      <c r="C108" s="1" t="s">
        <v>143</v>
      </c>
      <c r="D108" s="1">
        <v>0.21</v>
      </c>
      <c r="E108" s="6">
        <v>29817.950099999998</v>
      </c>
      <c r="F108" s="10"/>
      <c r="G108" s="5">
        <v>4</v>
      </c>
      <c r="H108" s="1" t="s">
        <v>143</v>
      </c>
      <c r="I108" s="1">
        <v>0.22</v>
      </c>
      <c r="J108" s="6">
        <v>29082.607100000001</v>
      </c>
      <c r="L108" s="1" t="s">
        <v>143</v>
      </c>
      <c r="M108">
        <f t="shared" si="22"/>
        <v>3356.7760000000017</v>
      </c>
      <c r="N108">
        <f t="shared" si="23"/>
        <v>3484.8220999999976</v>
      </c>
      <c r="O108">
        <f t="shared" si="24"/>
        <v>3.9317226795413107E-3</v>
      </c>
    </row>
    <row r="109" spans="2:15" ht="24">
      <c r="B109" s="5">
        <v>5</v>
      </c>
      <c r="C109" s="1" t="s">
        <v>144</v>
      </c>
      <c r="D109" s="1">
        <v>1.04</v>
      </c>
      <c r="E109" s="6">
        <v>145271.53950000001</v>
      </c>
      <c r="F109" s="10"/>
      <c r="G109" s="5">
        <v>5</v>
      </c>
      <c r="H109" s="1" t="s">
        <v>144</v>
      </c>
      <c r="I109" s="1">
        <v>1.04</v>
      </c>
      <c r="J109" s="6">
        <v>140273.29629999999</v>
      </c>
      <c r="L109" s="1" t="s">
        <v>144</v>
      </c>
      <c r="M109">
        <f t="shared" si="22"/>
        <v>9061.0745999999926</v>
      </c>
      <c r="N109">
        <f t="shared" si="23"/>
        <v>9453.7207000000053</v>
      </c>
      <c r="O109">
        <f t="shared" si="24"/>
        <v>2.6224131614136993E-3</v>
      </c>
    </row>
    <row r="110" spans="2:15" ht="24">
      <c r="B110" s="5">
        <v>6</v>
      </c>
      <c r="C110" s="1" t="s">
        <v>145</v>
      </c>
      <c r="D110" s="1">
        <v>7.0000000000000007E-2</v>
      </c>
      <c r="E110" s="6">
        <v>9612.9933999999994</v>
      </c>
      <c r="F110" s="10"/>
      <c r="G110" s="5">
        <v>6</v>
      </c>
      <c r="H110" s="1" t="s">
        <v>145</v>
      </c>
      <c r="I110" s="1">
        <v>7.0000000000000007E-2</v>
      </c>
      <c r="J110" s="6">
        <v>9214.3307000000004</v>
      </c>
      <c r="L110" s="1" t="s">
        <v>145</v>
      </c>
      <c r="M110">
        <f t="shared" si="22"/>
        <v>6887.9256000000023</v>
      </c>
      <c r="N110">
        <f t="shared" si="23"/>
        <v>6700.0673999999999</v>
      </c>
      <c r="O110">
        <f t="shared" si="24"/>
        <v>-1.1804291863228079E-2</v>
      </c>
    </row>
    <row r="111" spans="2:15" ht="24">
      <c r="B111" s="7">
        <v>7</v>
      </c>
      <c r="C111" s="8" t="s">
        <v>146</v>
      </c>
      <c r="D111" s="8">
        <v>0.11</v>
      </c>
      <c r="E111" s="9">
        <v>15894.8475</v>
      </c>
      <c r="F111" s="10"/>
      <c r="G111" s="7">
        <v>7</v>
      </c>
      <c r="H111" s="8" t="s">
        <v>146</v>
      </c>
      <c r="I111" s="8">
        <v>0.11</v>
      </c>
      <c r="J111" s="9">
        <v>15332.4043</v>
      </c>
      <c r="L111" s="8" t="s">
        <v>146</v>
      </c>
      <c r="M111">
        <f t="shared" si="22"/>
        <v>12632.0088</v>
      </c>
      <c r="N111">
        <f t="shared" si="23"/>
        <v>12291.740499999998</v>
      </c>
      <c r="O111">
        <f t="shared" si="24"/>
        <v>-1.2317785852324433E-2</v>
      </c>
    </row>
    <row r="112" spans="2:15">
      <c r="B112" s="10">
        <v>1.5</v>
      </c>
      <c r="C112" s="10" t="s">
        <v>11</v>
      </c>
      <c r="D112" s="10" t="s">
        <v>10</v>
      </c>
      <c r="E112" s="10"/>
      <c r="F112" s="10"/>
      <c r="G112" s="10">
        <v>1.5</v>
      </c>
      <c r="H112" s="10" t="s">
        <v>11</v>
      </c>
      <c r="I112" s="10" t="s">
        <v>12</v>
      </c>
      <c r="J112" s="10"/>
    </row>
    <row r="113" spans="2:1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24">
      <c r="B114" s="5">
        <v>1</v>
      </c>
      <c r="C114" s="1" t="s">
        <v>140</v>
      </c>
      <c r="D114" s="1">
        <v>2.12</v>
      </c>
      <c r="E114" s="6">
        <v>36464.945099999997</v>
      </c>
      <c r="F114" s="10"/>
      <c r="G114" s="5">
        <v>1</v>
      </c>
      <c r="H114" s="1" t="s">
        <v>140</v>
      </c>
      <c r="I114" s="1">
        <v>2.12</v>
      </c>
      <c r="J114" s="6">
        <v>35560.118499999997</v>
      </c>
    </row>
    <row r="115" spans="2:15" ht="24">
      <c r="B115" s="5">
        <v>2</v>
      </c>
      <c r="C115" s="1" t="s">
        <v>141</v>
      </c>
      <c r="D115" s="1">
        <v>2.19</v>
      </c>
      <c r="E115" s="6">
        <v>37769.796799999996</v>
      </c>
      <c r="F115" s="10"/>
      <c r="G115" s="5">
        <v>2</v>
      </c>
      <c r="H115" s="1" t="s">
        <v>141</v>
      </c>
      <c r="I115" s="1">
        <v>2.19</v>
      </c>
      <c r="J115" s="6">
        <v>36665.994200000001</v>
      </c>
    </row>
    <row r="116" spans="2:15" ht="24">
      <c r="B116" s="5">
        <v>3</v>
      </c>
      <c r="C116" s="1" t="s">
        <v>142</v>
      </c>
      <c r="D116" s="1">
        <v>2.2000000000000002</v>
      </c>
      <c r="E116" s="6">
        <v>37837.6495</v>
      </c>
      <c r="F116" s="10"/>
      <c r="G116" s="5">
        <v>3</v>
      </c>
      <c r="H116" s="1" t="s">
        <v>142</v>
      </c>
      <c r="I116" s="1">
        <v>2.2000000000000002</v>
      </c>
      <c r="J116" s="6">
        <v>36855.314299999998</v>
      </c>
    </row>
    <row r="117" spans="2:15" ht="24">
      <c r="B117" s="5">
        <v>4</v>
      </c>
      <c r="C117" s="1" t="s">
        <v>143</v>
      </c>
      <c r="D117" s="1">
        <v>1.93</v>
      </c>
      <c r="E117" s="6">
        <v>33174.7261</v>
      </c>
      <c r="F117" s="10"/>
      <c r="G117" s="5">
        <v>4</v>
      </c>
      <c r="H117" s="1" t="s">
        <v>143</v>
      </c>
      <c r="I117" s="1">
        <v>1.94</v>
      </c>
      <c r="J117" s="6">
        <v>32567.429199999999</v>
      </c>
    </row>
    <row r="118" spans="2:15" ht="24">
      <c r="B118" s="5">
        <v>5</v>
      </c>
      <c r="C118" s="1" t="s">
        <v>144</v>
      </c>
      <c r="D118" s="1">
        <v>8.9600000000000009</v>
      </c>
      <c r="E118" s="6">
        <v>154332.61410000001</v>
      </c>
      <c r="F118" s="10"/>
      <c r="G118" s="5">
        <v>5</v>
      </c>
      <c r="H118" s="1" t="s">
        <v>144</v>
      </c>
      <c r="I118" s="1">
        <v>8.94</v>
      </c>
      <c r="J118" s="6">
        <v>149727.01699999999</v>
      </c>
    </row>
    <row r="119" spans="2:15" ht="24">
      <c r="B119" s="5">
        <v>6</v>
      </c>
      <c r="C119" s="1" t="s">
        <v>145</v>
      </c>
      <c r="D119" s="1">
        <v>0.96</v>
      </c>
      <c r="E119" s="6">
        <v>16500.919000000002</v>
      </c>
      <c r="F119" s="10"/>
      <c r="G119" s="5">
        <v>6</v>
      </c>
      <c r="H119" s="1" t="s">
        <v>145</v>
      </c>
      <c r="I119" s="1">
        <v>0.95</v>
      </c>
      <c r="J119" s="6">
        <v>15914.3981</v>
      </c>
    </row>
    <row r="120" spans="2:15" ht="24">
      <c r="B120" s="7">
        <v>7</v>
      </c>
      <c r="C120" s="8" t="s">
        <v>146</v>
      </c>
      <c r="D120" s="8">
        <v>1.66</v>
      </c>
      <c r="E120" s="9">
        <v>28526.856299999999</v>
      </c>
      <c r="F120" s="10"/>
      <c r="G120" s="7">
        <v>7</v>
      </c>
      <c r="H120" s="8" t="s">
        <v>146</v>
      </c>
      <c r="I120" s="8">
        <v>1.65</v>
      </c>
      <c r="J120" s="9">
        <v>27624.144799999998</v>
      </c>
    </row>
    <row r="121" spans="2:15">
      <c r="B121" s="10">
        <v>1.75</v>
      </c>
      <c r="C121" s="10" t="s">
        <v>9</v>
      </c>
      <c r="D121" s="10" t="s">
        <v>10</v>
      </c>
      <c r="E121" s="10"/>
      <c r="F121" s="10"/>
      <c r="G121" s="10">
        <v>1.75</v>
      </c>
      <c r="H121" s="10" t="s">
        <v>9</v>
      </c>
      <c r="I121" s="10" t="s">
        <v>12</v>
      </c>
      <c r="J121" s="10"/>
    </row>
    <row r="122" spans="2:1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79</v>
      </c>
      <c r="M122" t="s">
        <v>10</v>
      </c>
      <c r="N122" t="s">
        <v>12</v>
      </c>
      <c r="O122" t="s">
        <v>78</v>
      </c>
    </row>
    <row r="123" spans="2:15" ht="24">
      <c r="B123" s="5">
        <v>1</v>
      </c>
      <c r="C123" s="1" t="s">
        <v>140</v>
      </c>
      <c r="D123" s="1">
        <v>0.22</v>
      </c>
      <c r="E123" s="6">
        <v>29887.863499999999</v>
      </c>
      <c r="F123" s="10"/>
      <c r="G123" s="5">
        <v>1</v>
      </c>
      <c r="H123" s="1" t="s">
        <v>140</v>
      </c>
      <c r="I123" s="1">
        <v>0.22</v>
      </c>
      <c r="J123" s="6">
        <v>28976.991600000001</v>
      </c>
      <c r="L123" s="1" t="s">
        <v>140</v>
      </c>
      <c r="M123">
        <f t="shared" ref="M123:M129" si="25">(E132-E123)</f>
        <v>6528.4850000000006</v>
      </c>
      <c r="N123">
        <f t="shared" ref="N123:N129" si="26">(J132-J123)</f>
        <v>6586.3657000000021</v>
      </c>
      <c r="O123">
        <f t="shared" ref="O123:O129" si="27">(N123-M123)/J132</f>
        <v>1.6275375665953089E-3</v>
      </c>
    </row>
    <row r="124" spans="2:15" ht="24">
      <c r="B124" s="5">
        <v>2</v>
      </c>
      <c r="C124" s="1" t="s">
        <v>141</v>
      </c>
      <c r="D124" s="1">
        <v>0.17</v>
      </c>
      <c r="E124" s="6">
        <v>23987.4277</v>
      </c>
      <c r="F124" s="10"/>
      <c r="G124" s="5">
        <v>2</v>
      </c>
      <c r="H124" s="1" t="s">
        <v>141</v>
      </c>
      <c r="I124" s="1">
        <v>0.17</v>
      </c>
      <c r="J124" s="6">
        <v>23164.618299999998</v>
      </c>
      <c r="L124" s="1" t="s">
        <v>141</v>
      </c>
      <c r="M124">
        <f t="shared" si="25"/>
        <v>13821.054799999998</v>
      </c>
      <c r="N124">
        <f t="shared" si="26"/>
        <v>13650.586200000002</v>
      </c>
      <c r="O124">
        <f t="shared" si="27"/>
        <v>-4.6303857961727882E-3</v>
      </c>
    </row>
    <row r="125" spans="2:15" ht="24">
      <c r="B125" s="5">
        <v>3</v>
      </c>
      <c r="C125" s="1" t="s">
        <v>142</v>
      </c>
      <c r="D125" s="1">
        <v>0.17</v>
      </c>
      <c r="E125" s="6">
        <v>23452.862400000002</v>
      </c>
      <c r="F125" s="10"/>
      <c r="G125" s="5">
        <v>3</v>
      </c>
      <c r="H125" s="1" t="s">
        <v>142</v>
      </c>
      <c r="I125" s="1">
        <v>0.17</v>
      </c>
      <c r="J125" s="6">
        <v>22640.5118</v>
      </c>
      <c r="L125" s="1" t="s">
        <v>142</v>
      </c>
      <c r="M125">
        <f t="shared" si="25"/>
        <v>14410.130799999995</v>
      </c>
      <c r="N125">
        <f t="shared" si="26"/>
        <v>14313.9067</v>
      </c>
      <c r="O125">
        <f t="shared" si="27"/>
        <v>-2.6038591298628015E-3</v>
      </c>
    </row>
    <row r="126" spans="2:15" ht="24">
      <c r="B126" s="5">
        <v>4</v>
      </c>
      <c r="C126" s="1" t="s">
        <v>143</v>
      </c>
      <c r="D126" s="1">
        <v>0.21</v>
      </c>
      <c r="E126" s="6">
        <v>29625.996800000001</v>
      </c>
      <c r="F126" s="10"/>
      <c r="G126" s="5">
        <v>4</v>
      </c>
      <c r="H126" s="1" t="s">
        <v>143</v>
      </c>
      <c r="I126" s="1">
        <v>0.22</v>
      </c>
      <c r="J126" s="6">
        <v>28882.138900000002</v>
      </c>
      <c r="L126" s="1" t="s">
        <v>143</v>
      </c>
      <c r="M126">
        <f t="shared" si="25"/>
        <v>3533.325499999999</v>
      </c>
      <c r="N126">
        <f t="shared" si="26"/>
        <v>3679.6362999999983</v>
      </c>
      <c r="O126">
        <f t="shared" si="27"/>
        <v>4.4933299582511485E-3</v>
      </c>
    </row>
    <row r="127" spans="2:15" ht="24">
      <c r="B127" s="5">
        <v>5</v>
      </c>
      <c r="C127" s="1" t="s">
        <v>144</v>
      </c>
      <c r="D127" s="1">
        <v>1.05</v>
      </c>
      <c r="E127" s="6">
        <v>145108.15040000001</v>
      </c>
      <c r="F127" s="10"/>
      <c r="G127" s="5">
        <v>5</v>
      </c>
      <c r="H127" s="1" t="s">
        <v>144</v>
      </c>
      <c r="I127" s="1">
        <v>1.05</v>
      </c>
      <c r="J127" s="6">
        <v>140255.11799999999</v>
      </c>
      <c r="L127" s="1" t="s">
        <v>144</v>
      </c>
      <c r="M127">
        <f t="shared" si="25"/>
        <v>9433.0424999999814</v>
      </c>
      <c r="N127">
        <f t="shared" si="26"/>
        <v>9807.5571000000054</v>
      </c>
      <c r="O127">
        <f t="shared" si="27"/>
        <v>2.4957212028270987E-3</v>
      </c>
    </row>
    <row r="128" spans="2:15" ht="24">
      <c r="B128" s="5">
        <v>6</v>
      </c>
      <c r="C128" s="1" t="s">
        <v>145</v>
      </c>
      <c r="D128" s="1">
        <v>7.0000000000000007E-2</v>
      </c>
      <c r="E128" s="6">
        <v>9509.2122999999992</v>
      </c>
      <c r="F128" s="10"/>
      <c r="G128" s="5">
        <v>6</v>
      </c>
      <c r="H128" s="1" t="s">
        <v>145</v>
      </c>
      <c r="I128" s="1">
        <v>7.0000000000000007E-2</v>
      </c>
      <c r="J128" s="6">
        <v>9124.9652999999998</v>
      </c>
      <c r="L128" s="1" t="s">
        <v>145</v>
      </c>
      <c r="M128">
        <f t="shared" si="25"/>
        <v>7002.4128000000019</v>
      </c>
      <c r="N128">
        <f t="shared" si="26"/>
        <v>6846.6569</v>
      </c>
      <c r="O128">
        <f t="shared" si="27"/>
        <v>-9.7520400902046094E-3</v>
      </c>
    </row>
    <row r="129" spans="2:15" ht="24">
      <c r="B129" s="7">
        <v>7</v>
      </c>
      <c r="C129" s="8" t="s">
        <v>146</v>
      </c>
      <c r="D129" s="8">
        <v>0.11</v>
      </c>
      <c r="E129" s="9">
        <v>15662.7582</v>
      </c>
      <c r="F129" s="10"/>
      <c r="G129" s="7">
        <v>7</v>
      </c>
      <c r="H129" s="8" t="s">
        <v>146</v>
      </c>
      <c r="I129" s="8">
        <v>0.11</v>
      </c>
      <c r="J129" s="9">
        <v>15124.4918</v>
      </c>
      <c r="L129" s="8" t="s">
        <v>146</v>
      </c>
      <c r="M129">
        <f t="shared" si="25"/>
        <v>12888.663199999999</v>
      </c>
      <c r="N129">
        <f t="shared" si="26"/>
        <v>12584.2078</v>
      </c>
      <c r="O129">
        <f t="shared" si="27"/>
        <v>-1.0987718817378167E-2</v>
      </c>
    </row>
    <row r="130" spans="2:15">
      <c r="B130" s="10">
        <v>1.75</v>
      </c>
      <c r="C130" s="10" t="s">
        <v>11</v>
      </c>
      <c r="D130" s="10" t="s">
        <v>10</v>
      </c>
      <c r="E130" s="10"/>
      <c r="F130" s="10"/>
      <c r="G130" s="10">
        <v>1.75</v>
      </c>
      <c r="H130" s="10" t="s">
        <v>11</v>
      </c>
      <c r="I130" s="10" t="s">
        <v>12</v>
      </c>
      <c r="J130" s="10"/>
    </row>
    <row r="131" spans="2:1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24">
      <c r="B132" s="5">
        <v>1</v>
      </c>
      <c r="C132" s="1" t="s">
        <v>140</v>
      </c>
      <c r="D132" s="1">
        <v>2.11</v>
      </c>
      <c r="E132" s="6">
        <v>36416.3485</v>
      </c>
      <c r="F132" s="10"/>
      <c r="G132" s="5">
        <v>1</v>
      </c>
      <c r="H132" s="1" t="s">
        <v>140</v>
      </c>
      <c r="I132" s="1">
        <v>2.12</v>
      </c>
      <c r="J132" s="6">
        <v>35563.357300000003</v>
      </c>
    </row>
    <row r="133" spans="2:15" ht="24">
      <c r="B133" s="5">
        <v>2</v>
      </c>
      <c r="C133" s="1" t="s">
        <v>141</v>
      </c>
      <c r="D133" s="1">
        <v>2.19</v>
      </c>
      <c r="E133" s="6">
        <v>37808.482499999998</v>
      </c>
      <c r="F133" s="10"/>
      <c r="G133" s="5">
        <v>2</v>
      </c>
      <c r="H133" s="1" t="s">
        <v>141</v>
      </c>
      <c r="I133" s="1">
        <v>2.19</v>
      </c>
      <c r="J133" s="6">
        <v>36815.2045</v>
      </c>
    </row>
    <row r="134" spans="2:15" ht="24">
      <c r="B134" s="5">
        <v>3</v>
      </c>
      <c r="C134" s="1" t="s">
        <v>142</v>
      </c>
      <c r="D134" s="1">
        <v>2.2000000000000002</v>
      </c>
      <c r="E134" s="6">
        <v>37862.993199999997</v>
      </c>
      <c r="F134" s="10"/>
      <c r="G134" s="5">
        <v>3</v>
      </c>
      <c r="H134" s="1" t="s">
        <v>142</v>
      </c>
      <c r="I134" s="1">
        <v>2.2000000000000002</v>
      </c>
      <c r="J134" s="6">
        <v>36954.4185</v>
      </c>
    </row>
    <row r="135" spans="2:15" ht="24">
      <c r="B135" s="5">
        <v>4</v>
      </c>
      <c r="C135" s="1" t="s">
        <v>143</v>
      </c>
      <c r="D135" s="1">
        <v>1.92</v>
      </c>
      <c r="E135" s="6">
        <v>33159.3223</v>
      </c>
      <c r="F135" s="10"/>
      <c r="G135" s="5">
        <v>4</v>
      </c>
      <c r="H135" s="1" t="s">
        <v>143</v>
      </c>
      <c r="I135" s="1">
        <v>1.94</v>
      </c>
      <c r="J135" s="6">
        <v>32561.7752</v>
      </c>
    </row>
    <row r="136" spans="2:15" ht="24">
      <c r="B136" s="5">
        <v>5</v>
      </c>
      <c r="C136" s="1" t="s">
        <v>144</v>
      </c>
      <c r="D136" s="1">
        <v>8.9600000000000009</v>
      </c>
      <c r="E136" s="6">
        <v>154541.19289999999</v>
      </c>
      <c r="F136" s="10"/>
      <c r="G136" s="5">
        <v>5</v>
      </c>
      <c r="H136" s="1" t="s">
        <v>144</v>
      </c>
      <c r="I136" s="1">
        <v>8.94</v>
      </c>
      <c r="J136" s="6">
        <v>150062.67509999999</v>
      </c>
    </row>
    <row r="137" spans="2:15" ht="24">
      <c r="B137" s="5">
        <v>6</v>
      </c>
      <c r="C137" s="1" t="s">
        <v>145</v>
      </c>
      <c r="D137" s="1">
        <v>0.96</v>
      </c>
      <c r="E137" s="6">
        <v>16511.625100000001</v>
      </c>
      <c r="F137" s="10"/>
      <c r="G137" s="5">
        <v>6</v>
      </c>
      <c r="H137" s="1" t="s">
        <v>145</v>
      </c>
      <c r="I137" s="1">
        <v>0.95</v>
      </c>
      <c r="J137" s="6">
        <v>15971.6222</v>
      </c>
    </row>
    <row r="138" spans="2:15" ht="24">
      <c r="B138" s="7">
        <v>7</v>
      </c>
      <c r="C138" s="8" t="s">
        <v>146</v>
      </c>
      <c r="D138" s="8">
        <v>1.66</v>
      </c>
      <c r="E138" s="9">
        <v>28551.421399999999</v>
      </c>
      <c r="F138" s="10"/>
      <c r="G138" s="7">
        <v>7</v>
      </c>
      <c r="H138" s="8" t="s">
        <v>146</v>
      </c>
      <c r="I138" s="8">
        <v>1.65</v>
      </c>
      <c r="J138" s="9">
        <v>27708.6996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18A3-0F7B-4769-AA8B-D2A5DCE51C22}">
  <dimension ref="A1:Y138"/>
  <sheetViews>
    <sheetView topLeftCell="A117" workbookViewId="0">
      <selection activeCell="H130" sqref="H130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20</v>
      </c>
    </row>
    <row r="2" spans="1:25">
      <c r="B2" t="s">
        <v>135</v>
      </c>
    </row>
    <row r="3" spans="1:25">
      <c r="A3">
        <v>0.89</v>
      </c>
      <c r="B3" t="s">
        <v>24</v>
      </c>
    </row>
    <row r="4" spans="1:25">
      <c r="A4">
        <v>1.07</v>
      </c>
      <c r="B4" t="s">
        <v>24</v>
      </c>
    </row>
    <row r="5" spans="1:25">
      <c r="A5">
        <v>3.23</v>
      </c>
      <c r="B5" t="s">
        <v>136</v>
      </c>
    </row>
    <row r="6" spans="1:25">
      <c r="A6">
        <v>3.68</v>
      </c>
      <c r="B6" t="s">
        <v>137</v>
      </c>
    </row>
    <row r="7" spans="1:25">
      <c r="A7">
        <v>3.82</v>
      </c>
      <c r="B7" t="s">
        <v>138</v>
      </c>
    </row>
    <row r="8" spans="1:25">
      <c r="A8">
        <v>4.08</v>
      </c>
      <c r="B8" t="s">
        <v>139</v>
      </c>
    </row>
    <row r="9" spans="1:25">
      <c r="A9">
        <v>4.3</v>
      </c>
      <c r="B9" t="s">
        <v>137</v>
      </c>
    </row>
    <row r="10" spans="1:25" ht="16.5" customHeight="1"/>
    <row r="13" spans="1:25">
      <c r="B13" s="10">
        <v>0.25</v>
      </c>
      <c r="C13" s="10" t="s">
        <v>9</v>
      </c>
      <c r="D13" s="10" t="s">
        <v>10</v>
      </c>
      <c r="E13" s="10"/>
      <c r="F13" s="10"/>
      <c r="G13" s="10">
        <v>0.25</v>
      </c>
      <c r="H13" s="10" t="s">
        <v>9</v>
      </c>
      <c r="I13" s="10" t="s">
        <v>12</v>
      </c>
      <c r="J13" s="10"/>
    </row>
    <row r="14" spans="1:2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79</v>
      </c>
      <c r="M14" t="s">
        <v>10</v>
      </c>
      <c r="N14" t="s">
        <v>12</v>
      </c>
      <c r="O14" t="s">
        <v>78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24">
      <c r="B15" s="5">
        <v>1</v>
      </c>
      <c r="C15" s="1" t="s">
        <v>140</v>
      </c>
      <c r="D15" s="1">
        <v>2.0499999999999998</v>
      </c>
      <c r="E15" s="6">
        <v>35015.412100000001</v>
      </c>
      <c r="F15" s="12"/>
      <c r="G15" s="5">
        <v>1</v>
      </c>
      <c r="H15" s="1" t="s">
        <v>140</v>
      </c>
      <c r="I15" s="1">
        <v>1</v>
      </c>
      <c r="J15" s="6">
        <v>34480.191500000001</v>
      </c>
      <c r="L15" s="1" t="s">
        <v>140</v>
      </c>
      <c r="M15">
        <f t="shared" ref="M15:M21" si="0">(E24-E15)</f>
        <v>1550.6327000000019</v>
      </c>
      <c r="N15">
        <f t="shared" ref="N15:N21" si="1">(J24-J15)</f>
        <v>1526.4660000000003</v>
      </c>
      <c r="O15">
        <f t="shared" ref="O15:O21" si="2">(N15-M15)/J24</f>
        <v>-6.7117310180767498E-4</v>
      </c>
      <c r="R15" s="1" t="s">
        <v>140</v>
      </c>
      <c r="S15">
        <f t="shared" ref="S15:S21" si="3">O15</f>
        <v>-6.7117310180767498E-4</v>
      </c>
      <c r="T15">
        <f t="shared" ref="T15:T21" si="4">O33</f>
        <v>7.5730936091036177E-3</v>
      </c>
      <c r="U15">
        <f t="shared" ref="U15:U21" si="5">O51</f>
        <v>5.9855350686213249E-3</v>
      </c>
      <c r="V15">
        <f t="shared" ref="V15:V21" si="6">O69</f>
        <v>1.0886990214608101E-2</v>
      </c>
      <c r="W15">
        <f t="shared" ref="W15:W21" si="7">O87</f>
        <v>9.0474114831493643E-3</v>
      </c>
      <c r="X15">
        <f t="shared" ref="X15:X21" si="8">O105</f>
        <v>1.0440388413048025E-2</v>
      </c>
      <c r="Y15">
        <f t="shared" ref="Y15:Y21" si="9">O123</f>
        <v>7.6832931613762048E-3</v>
      </c>
    </row>
    <row r="16" spans="1:25" ht="24">
      <c r="B16" s="5">
        <v>2</v>
      </c>
      <c r="C16" s="1" t="s">
        <v>141</v>
      </c>
      <c r="D16" s="1">
        <v>2</v>
      </c>
      <c r="E16" s="6">
        <v>34197.751300000004</v>
      </c>
      <c r="F16" s="12"/>
      <c r="G16" s="5">
        <v>2</v>
      </c>
      <c r="H16" s="1" t="s">
        <v>141</v>
      </c>
      <c r="I16" s="1">
        <v>0.95</v>
      </c>
      <c r="J16" s="6">
        <v>32797.374600000003</v>
      </c>
      <c r="L16" s="1" t="s">
        <v>141</v>
      </c>
      <c r="M16">
        <f t="shared" si="0"/>
        <v>3415.2016999999978</v>
      </c>
      <c r="N16">
        <f t="shared" si="1"/>
        <v>3392.0587999999989</v>
      </c>
      <c r="O16">
        <f t="shared" si="2"/>
        <v>-6.3949329474716004E-4</v>
      </c>
      <c r="R16" s="1" t="s">
        <v>141</v>
      </c>
      <c r="S16">
        <f t="shared" si="3"/>
        <v>-6.3949329474716004E-4</v>
      </c>
      <c r="T16">
        <f t="shared" si="4"/>
        <v>-3.3954880423932199E-3</v>
      </c>
      <c r="U16">
        <f t="shared" si="5"/>
        <v>-6.6608032609847432E-3</v>
      </c>
      <c r="V16">
        <f t="shared" si="6"/>
        <v>-6.3651569118953122E-3</v>
      </c>
      <c r="W16">
        <f t="shared" si="7"/>
        <v>-6.7684069386265006E-3</v>
      </c>
      <c r="X16">
        <f t="shared" si="8"/>
        <v>-8.4870769478441761E-3</v>
      </c>
      <c r="Y16">
        <f t="shared" si="9"/>
        <v>-9.4611301049289109E-3</v>
      </c>
    </row>
    <row r="17" spans="2:25" ht="24">
      <c r="B17" s="5">
        <v>3</v>
      </c>
      <c r="C17" s="1" t="s">
        <v>142</v>
      </c>
      <c r="D17" s="1">
        <v>1.98</v>
      </c>
      <c r="E17" s="6">
        <v>33803.092299999997</v>
      </c>
      <c r="F17" s="12"/>
      <c r="G17" s="5">
        <v>3</v>
      </c>
      <c r="H17" s="1" t="s">
        <v>142</v>
      </c>
      <c r="I17" s="1">
        <v>0.95</v>
      </c>
      <c r="J17" s="6">
        <v>32883.376799999998</v>
      </c>
      <c r="L17" s="1" t="s">
        <v>142</v>
      </c>
      <c r="M17">
        <f t="shared" si="0"/>
        <v>3988.7057000000059</v>
      </c>
      <c r="N17">
        <f t="shared" si="1"/>
        <v>3876.1093000000037</v>
      </c>
      <c r="O17">
        <f t="shared" si="2"/>
        <v>-3.0630569669471567E-3</v>
      </c>
      <c r="R17" s="1" t="s">
        <v>142</v>
      </c>
      <c r="S17">
        <f t="shared" si="3"/>
        <v>-3.0630569669471567E-3</v>
      </c>
      <c r="T17">
        <f t="shared" si="4"/>
        <v>-3.5754402266503678E-3</v>
      </c>
      <c r="U17">
        <f t="shared" si="5"/>
        <v>-7.1884500897532629E-3</v>
      </c>
      <c r="V17">
        <f t="shared" si="6"/>
        <v>-6.1086515293729757E-3</v>
      </c>
      <c r="W17">
        <f t="shared" si="7"/>
        <v>-7.4549388375459375E-3</v>
      </c>
      <c r="X17">
        <f t="shared" si="8"/>
        <v>-7.1938018754736446E-3</v>
      </c>
      <c r="Y17">
        <f t="shared" si="9"/>
        <v>-9.6840042562723501E-3</v>
      </c>
    </row>
    <row r="18" spans="2:25" ht="24">
      <c r="B18" s="5">
        <v>4</v>
      </c>
      <c r="C18" s="1" t="s">
        <v>143</v>
      </c>
      <c r="D18" s="1">
        <v>1.89</v>
      </c>
      <c r="E18" s="6">
        <v>32397.176299999999</v>
      </c>
      <c r="F18" s="12"/>
      <c r="G18" s="5">
        <v>4</v>
      </c>
      <c r="H18" s="1" t="s">
        <v>143</v>
      </c>
      <c r="I18" s="1">
        <v>0.9</v>
      </c>
      <c r="J18" s="6">
        <v>30893.886399999999</v>
      </c>
      <c r="L18" s="1" t="s">
        <v>143</v>
      </c>
      <c r="M18">
        <f t="shared" si="0"/>
        <v>805.66449999999895</v>
      </c>
      <c r="N18">
        <f t="shared" si="1"/>
        <v>905.61899999999878</v>
      </c>
      <c r="O18">
        <f t="shared" si="2"/>
        <v>3.1432721591952758E-3</v>
      </c>
      <c r="R18" s="1" t="s">
        <v>143</v>
      </c>
      <c r="S18">
        <f t="shared" si="3"/>
        <v>3.1432721591952758E-3</v>
      </c>
      <c r="T18">
        <f t="shared" si="4"/>
        <v>3.4523004523726152E-3</v>
      </c>
      <c r="U18">
        <f t="shared" si="5"/>
        <v>3.8699929443463525E-3</v>
      </c>
      <c r="V18">
        <f t="shared" si="6"/>
        <v>3.6259526043083889E-3</v>
      </c>
      <c r="W18">
        <f t="shared" si="7"/>
        <v>4.265568135274558E-3</v>
      </c>
      <c r="X18">
        <f t="shared" si="8"/>
        <v>3.5800204500251866E-3</v>
      </c>
      <c r="Y18">
        <f t="shared" si="9"/>
        <v>6.0428422769130295E-3</v>
      </c>
    </row>
    <row r="19" spans="2:25" ht="24">
      <c r="B19" s="5">
        <v>5</v>
      </c>
      <c r="C19" s="1" t="s">
        <v>144</v>
      </c>
      <c r="D19" s="1">
        <v>8.9</v>
      </c>
      <c r="E19" s="6">
        <v>152312.8805</v>
      </c>
      <c r="F19" s="12"/>
      <c r="G19" s="5">
        <v>5</v>
      </c>
      <c r="H19" s="1" t="s">
        <v>144</v>
      </c>
      <c r="I19" s="1">
        <v>4.2300000000000004</v>
      </c>
      <c r="J19" s="6">
        <v>145726.5514</v>
      </c>
      <c r="L19" s="1" t="s">
        <v>144</v>
      </c>
      <c r="M19">
        <f t="shared" si="0"/>
        <v>1411.3341000000073</v>
      </c>
      <c r="N19">
        <f t="shared" si="1"/>
        <v>1923.1039999999921</v>
      </c>
      <c r="O19">
        <f t="shared" si="2"/>
        <v>3.4661096811471788E-3</v>
      </c>
      <c r="R19" s="1" t="s">
        <v>144</v>
      </c>
      <c r="S19">
        <f t="shared" si="3"/>
        <v>3.4661096811471788E-3</v>
      </c>
      <c r="T19">
        <f t="shared" si="4"/>
        <v>3.9717389667381624E-3</v>
      </c>
      <c r="U19">
        <f t="shared" si="5"/>
        <v>4.4229449345333429E-3</v>
      </c>
      <c r="V19">
        <f t="shared" si="6"/>
        <v>4.9311690364391893E-3</v>
      </c>
      <c r="W19">
        <f t="shared" si="7"/>
        <v>5.9031910201226712E-3</v>
      </c>
      <c r="X19">
        <f t="shared" si="8"/>
        <v>6.0085096329665902E-3</v>
      </c>
      <c r="Y19">
        <f t="shared" si="9"/>
        <v>6.7916963273241477E-3</v>
      </c>
    </row>
    <row r="20" spans="2:25" ht="24">
      <c r="B20" s="5">
        <v>6</v>
      </c>
      <c r="C20" s="1" t="s">
        <v>145</v>
      </c>
      <c r="D20" s="1">
        <v>0.8</v>
      </c>
      <c r="E20" s="6">
        <v>13671.796899999999</v>
      </c>
      <c r="F20" s="12"/>
      <c r="G20" s="5">
        <v>6</v>
      </c>
      <c r="H20" s="1" t="s">
        <v>145</v>
      </c>
      <c r="I20" s="1">
        <v>0.38</v>
      </c>
      <c r="J20" s="6">
        <v>13237.754199999999</v>
      </c>
      <c r="L20" s="1" t="s">
        <v>145</v>
      </c>
      <c r="M20">
        <f t="shared" si="0"/>
        <v>2782.4012999999995</v>
      </c>
      <c r="N20">
        <f t="shared" si="1"/>
        <v>2742.6913000000004</v>
      </c>
      <c r="O20">
        <f t="shared" si="2"/>
        <v>-2.4849119506711579E-3</v>
      </c>
      <c r="R20" s="1" t="s">
        <v>145</v>
      </c>
      <c r="S20">
        <f t="shared" si="3"/>
        <v>-2.4849119506711579E-3</v>
      </c>
      <c r="T20">
        <f t="shared" si="4"/>
        <v>-3.0279152818172127E-3</v>
      </c>
      <c r="U20">
        <f t="shared" si="5"/>
        <v>-6.5650667269078929E-3</v>
      </c>
      <c r="V20">
        <f t="shared" si="6"/>
        <v>-5.1887827618605619E-3</v>
      </c>
      <c r="W20">
        <f t="shared" si="7"/>
        <v>-7.2754211255049352E-3</v>
      </c>
      <c r="X20">
        <f t="shared" si="8"/>
        <v>-4.3956209786538067E-3</v>
      </c>
      <c r="Y20">
        <f t="shared" si="9"/>
        <v>-6.5068032685819E-3</v>
      </c>
    </row>
    <row r="21" spans="2:25" ht="24">
      <c r="B21" s="7">
        <v>7</v>
      </c>
      <c r="C21" s="8" t="s">
        <v>146</v>
      </c>
      <c r="D21" s="8">
        <v>1.38</v>
      </c>
      <c r="E21" s="9">
        <v>23607.356500000002</v>
      </c>
      <c r="F21" s="12"/>
      <c r="G21" s="7">
        <v>7</v>
      </c>
      <c r="H21" s="8" t="s">
        <v>146</v>
      </c>
      <c r="I21" s="8">
        <v>0.64</v>
      </c>
      <c r="J21" s="9">
        <v>22140.087800000001</v>
      </c>
      <c r="L21" s="8" t="s">
        <v>146</v>
      </c>
      <c r="M21">
        <f t="shared" si="0"/>
        <v>4791.8185999999987</v>
      </c>
      <c r="N21">
        <f t="shared" si="1"/>
        <v>4680.4048999999977</v>
      </c>
      <c r="O21">
        <f t="shared" si="2"/>
        <v>-4.1540512042868242E-3</v>
      </c>
      <c r="R21" s="8" t="s">
        <v>146</v>
      </c>
      <c r="S21">
        <f t="shared" si="3"/>
        <v>-4.1540512042868242E-3</v>
      </c>
      <c r="T21">
        <f t="shared" si="4"/>
        <v>-1.1978429137877649E-2</v>
      </c>
      <c r="U21">
        <f t="shared" si="5"/>
        <v>-1.6627299275360021E-2</v>
      </c>
      <c r="V21">
        <f t="shared" si="6"/>
        <v>-1.8248741570181977E-2</v>
      </c>
      <c r="W21">
        <f t="shared" si="7"/>
        <v>-1.9540950862948554E-2</v>
      </c>
      <c r="X21">
        <f t="shared" si="8"/>
        <v>-1.8965707693313027E-2</v>
      </c>
      <c r="Y21">
        <f t="shared" si="9"/>
        <v>-1.7804752164420283E-2</v>
      </c>
    </row>
    <row r="22" spans="2:25">
      <c r="B22" s="10">
        <v>0.25</v>
      </c>
      <c r="C22" s="10" t="s">
        <v>11</v>
      </c>
      <c r="D22" s="10" t="s">
        <v>10</v>
      </c>
      <c r="E22" s="10"/>
      <c r="F22" s="10"/>
      <c r="G22" s="10">
        <v>0.25</v>
      </c>
      <c r="H22" s="10" t="s">
        <v>11</v>
      </c>
      <c r="I22" s="10" t="s">
        <v>12</v>
      </c>
      <c r="J22" s="10"/>
    </row>
    <row r="23" spans="2:2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24">
      <c r="B24" s="5">
        <v>1</v>
      </c>
      <c r="C24" s="1" t="s">
        <v>140</v>
      </c>
      <c r="D24" s="1">
        <v>2.13</v>
      </c>
      <c r="E24" s="6">
        <v>36566.044800000003</v>
      </c>
      <c r="F24" s="10"/>
      <c r="G24" s="5">
        <v>1</v>
      </c>
      <c r="H24" s="1" t="s">
        <v>140</v>
      </c>
      <c r="I24" s="1">
        <v>2.17</v>
      </c>
      <c r="J24" s="6">
        <v>36006.657500000001</v>
      </c>
    </row>
    <row r="25" spans="2:25" ht="24">
      <c r="B25" s="5">
        <v>2</v>
      </c>
      <c r="C25" s="1" t="s">
        <v>141</v>
      </c>
      <c r="D25" s="1">
        <v>2.19</v>
      </c>
      <c r="E25" s="6">
        <v>37612.953000000001</v>
      </c>
      <c r="F25" s="10"/>
      <c r="G25" s="5">
        <v>2</v>
      </c>
      <c r="H25" s="1" t="s">
        <v>141</v>
      </c>
      <c r="I25" s="1">
        <v>2.19</v>
      </c>
      <c r="J25" s="6">
        <v>36189.433400000002</v>
      </c>
    </row>
    <row r="26" spans="2:25" ht="24">
      <c r="B26" s="5">
        <v>3</v>
      </c>
      <c r="C26" s="1" t="s">
        <v>142</v>
      </c>
      <c r="D26" s="1">
        <v>2.2000000000000002</v>
      </c>
      <c r="E26" s="6">
        <v>37791.798000000003</v>
      </c>
      <c r="F26" s="10"/>
      <c r="G26" s="5">
        <v>3</v>
      </c>
      <c r="H26" s="1" t="s">
        <v>142</v>
      </c>
      <c r="I26" s="1">
        <v>2.2200000000000002</v>
      </c>
      <c r="J26" s="6">
        <v>36759.486100000002</v>
      </c>
    </row>
    <row r="27" spans="2:25" ht="24">
      <c r="B27" s="5">
        <v>4</v>
      </c>
      <c r="C27" s="1" t="s">
        <v>143</v>
      </c>
      <c r="D27" s="1">
        <v>1.93</v>
      </c>
      <c r="E27" s="6">
        <v>33202.840799999998</v>
      </c>
      <c r="F27" s="10"/>
      <c r="G27" s="5">
        <v>4</v>
      </c>
      <c r="H27" s="1" t="s">
        <v>143</v>
      </c>
      <c r="I27" s="1">
        <v>1.92</v>
      </c>
      <c r="J27" s="6">
        <v>31799.505399999998</v>
      </c>
    </row>
    <row r="28" spans="2:25" ht="24">
      <c r="B28" s="5">
        <v>5</v>
      </c>
      <c r="C28" s="1" t="s">
        <v>144</v>
      </c>
      <c r="D28" s="1">
        <v>8.94</v>
      </c>
      <c r="E28" s="6">
        <v>153724.21460000001</v>
      </c>
      <c r="F28" s="10"/>
      <c r="G28" s="5">
        <v>5</v>
      </c>
      <c r="H28" s="1" t="s">
        <v>144</v>
      </c>
      <c r="I28" s="1">
        <v>8.92</v>
      </c>
      <c r="J28" s="6">
        <v>147649.65539999999</v>
      </c>
    </row>
    <row r="29" spans="2:25" ht="24">
      <c r="B29" s="5">
        <v>6</v>
      </c>
      <c r="C29" s="1" t="s">
        <v>145</v>
      </c>
      <c r="D29" s="1">
        <v>0.96</v>
      </c>
      <c r="E29" s="6">
        <v>16454.198199999999</v>
      </c>
      <c r="F29" s="10"/>
      <c r="G29" s="5">
        <v>6</v>
      </c>
      <c r="H29" s="1" t="s">
        <v>145</v>
      </c>
      <c r="I29" s="1">
        <v>0.96</v>
      </c>
      <c r="J29" s="6">
        <v>15980.4455</v>
      </c>
    </row>
    <row r="30" spans="2:25" ht="24">
      <c r="B30" s="7">
        <v>7</v>
      </c>
      <c r="C30" s="8" t="s">
        <v>146</v>
      </c>
      <c r="D30" s="8">
        <v>1.65</v>
      </c>
      <c r="E30" s="9">
        <v>28399.1751</v>
      </c>
      <c r="F30" s="10"/>
      <c r="G30" s="7">
        <v>7</v>
      </c>
      <c r="H30" s="8" t="s">
        <v>146</v>
      </c>
      <c r="I30" s="8">
        <v>1.62</v>
      </c>
      <c r="J30" s="9">
        <v>26820.492699999999</v>
      </c>
    </row>
    <row r="31" spans="2:25">
      <c r="B31" s="10">
        <v>0.5</v>
      </c>
      <c r="C31" s="10" t="s">
        <v>9</v>
      </c>
      <c r="D31" s="10" t="s">
        <v>10</v>
      </c>
      <c r="E31" s="10"/>
      <c r="F31" s="10"/>
      <c r="G31" s="10">
        <v>0.5</v>
      </c>
      <c r="H31" s="10" t="s">
        <v>9</v>
      </c>
      <c r="I31" s="10" t="s">
        <v>12</v>
      </c>
      <c r="J31" s="10"/>
    </row>
    <row r="32" spans="2:2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79</v>
      </c>
      <c r="M32" t="s">
        <v>10</v>
      </c>
      <c r="N32" t="s">
        <v>12</v>
      </c>
      <c r="O32" t="s">
        <v>78</v>
      </c>
    </row>
    <row r="33" spans="2:15" ht="24">
      <c r="B33" s="5">
        <v>1</v>
      </c>
      <c r="C33" s="1" t="s">
        <v>140</v>
      </c>
      <c r="D33" s="1">
        <v>2.98</v>
      </c>
      <c r="E33" s="6">
        <v>33663.599800000004</v>
      </c>
      <c r="F33" s="10"/>
      <c r="G33" s="5">
        <v>1</v>
      </c>
      <c r="H33" s="1" t="s">
        <v>140</v>
      </c>
      <c r="I33" s="1">
        <v>3.03</v>
      </c>
      <c r="J33" s="6">
        <v>32867.077799999999</v>
      </c>
      <c r="L33" s="1" t="s">
        <v>140</v>
      </c>
      <c r="M33">
        <f t="shared" ref="M33:M39" si="10">(E42-E33)</f>
        <v>2963.3889999999956</v>
      </c>
      <c r="N33">
        <f t="shared" ref="N33:N39" si="11">(J42-J33)</f>
        <v>3236.8070999999982</v>
      </c>
      <c r="O33">
        <f t="shared" ref="O33:O39" si="12">(N33-M33)/J42</f>
        <v>7.5730936091036177E-3</v>
      </c>
    </row>
    <row r="34" spans="2:15" ht="24">
      <c r="B34" s="5">
        <v>2</v>
      </c>
      <c r="C34" s="1" t="s">
        <v>141</v>
      </c>
      <c r="D34" s="1">
        <v>2.66</v>
      </c>
      <c r="E34" s="6">
        <v>30026.25</v>
      </c>
      <c r="F34" s="10"/>
      <c r="G34" s="5">
        <v>2</v>
      </c>
      <c r="H34" s="1" t="s">
        <v>141</v>
      </c>
      <c r="I34" s="1">
        <v>2.66</v>
      </c>
      <c r="J34" s="6">
        <v>28783.5834</v>
      </c>
      <c r="L34" s="1" t="s">
        <v>141</v>
      </c>
      <c r="M34">
        <f t="shared" si="10"/>
        <v>7398.8286999999982</v>
      </c>
      <c r="N34">
        <f t="shared" si="11"/>
        <v>7276.3875000000007</v>
      </c>
      <c r="O34">
        <f t="shared" si="12"/>
        <v>-3.3954880423932199E-3</v>
      </c>
    </row>
    <row r="35" spans="2:15" ht="24">
      <c r="B35" s="5">
        <v>3</v>
      </c>
      <c r="C35" s="1" t="s">
        <v>142</v>
      </c>
      <c r="D35" s="1">
        <v>2.63</v>
      </c>
      <c r="E35" s="6">
        <v>29681.959299999999</v>
      </c>
      <c r="F35" s="10"/>
      <c r="G35" s="5">
        <v>3</v>
      </c>
      <c r="H35" s="1" t="s">
        <v>142</v>
      </c>
      <c r="I35" s="1">
        <v>2.66</v>
      </c>
      <c r="J35" s="6">
        <v>28834.4545</v>
      </c>
      <c r="L35" s="1" t="s">
        <v>142</v>
      </c>
      <c r="M35">
        <f t="shared" si="10"/>
        <v>7990.1803000000036</v>
      </c>
      <c r="N35">
        <f t="shared" si="11"/>
        <v>7858.9850999999981</v>
      </c>
      <c r="O35">
        <f t="shared" si="12"/>
        <v>-3.5754402266503678E-3</v>
      </c>
    </row>
    <row r="36" spans="2:15" ht="24">
      <c r="B36" s="5">
        <v>4</v>
      </c>
      <c r="C36" s="1" t="s">
        <v>143</v>
      </c>
      <c r="D36" s="1">
        <v>2.8</v>
      </c>
      <c r="E36" s="6">
        <v>31629.096099999999</v>
      </c>
      <c r="F36" s="10"/>
      <c r="G36" s="5">
        <v>4</v>
      </c>
      <c r="H36" s="1" t="s">
        <v>143</v>
      </c>
      <c r="I36" s="1">
        <v>2.78</v>
      </c>
      <c r="J36" s="6">
        <v>30099.516899999999</v>
      </c>
      <c r="L36" s="1" t="s">
        <v>143</v>
      </c>
      <c r="M36">
        <f t="shared" si="10"/>
        <v>1591.4925000000039</v>
      </c>
      <c r="N36">
        <f t="shared" si="11"/>
        <v>1701.2784000000029</v>
      </c>
      <c r="O36">
        <f t="shared" si="12"/>
        <v>3.4523004523726152E-3</v>
      </c>
    </row>
    <row r="37" spans="2:15" ht="24">
      <c r="B37" s="5">
        <v>5</v>
      </c>
      <c r="C37" s="1" t="s">
        <v>144</v>
      </c>
      <c r="D37" s="1">
        <v>13.15</v>
      </c>
      <c r="E37" s="6">
        <v>148561.83110000001</v>
      </c>
      <c r="F37" s="10"/>
      <c r="G37" s="5">
        <v>5</v>
      </c>
      <c r="H37" s="1" t="s">
        <v>144</v>
      </c>
      <c r="I37" s="1">
        <v>13.11</v>
      </c>
      <c r="J37" s="6">
        <v>142001.51139999999</v>
      </c>
      <c r="L37" s="1" t="s">
        <v>144</v>
      </c>
      <c r="M37">
        <f t="shared" si="10"/>
        <v>4702.0535999999847</v>
      </c>
      <c r="N37">
        <f t="shared" si="11"/>
        <v>5287.045299999998</v>
      </c>
      <c r="O37">
        <f t="shared" si="12"/>
        <v>3.9717389667381624E-3</v>
      </c>
    </row>
    <row r="38" spans="2:15" ht="24">
      <c r="B38" s="5">
        <v>6</v>
      </c>
      <c r="C38" s="1" t="s">
        <v>145</v>
      </c>
      <c r="D38" s="1">
        <v>1.03</v>
      </c>
      <c r="E38" s="6">
        <v>11623.486999999999</v>
      </c>
      <c r="F38" s="10"/>
      <c r="G38" s="5">
        <v>6</v>
      </c>
      <c r="H38" s="1" t="s">
        <v>145</v>
      </c>
      <c r="I38" s="1">
        <v>1.04</v>
      </c>
      <c r="J38" s="6">
        <v>11226.126899999999</v>
      </c>
      <c r="L38" s="1" t="s">
        <v>145</v>
      </c>
      <c r="M38">
        <f t="shared" si="10"/>
        <v>4741.3450000000012</v>
      </c>
      <c r="N38">
        <f t="shared" si="11"/>
        <v>4693.1428000000014</v>
      </c>
      <c r="O38">
        <f t="shared" si="12"/>
        <v>-3.0279152818172127E-3</v>
      </c>
    </row>
    <row r="39" spans="2:15" ht="24">
      <c r="B39" s="7">
        <v>7</v>
      </c>
      <c r="C39" s="8" t="s">
        <v>146</v>
      </c>
      <c r="D39" s="8">
        <v>1.75</v>
      </c>
      <c r="E39" s="9">
        <v>19811.618399999999</v>
      </c>
      <c r="F39" s="10"/>
      <c r="G39" s="7">
        <v>7</v>
      </c>
      <c r="H39" s="8" t="s">
        <v>146</v>
      </c>
      <c r="I39" s="8">
        <v>1.72</v>
      </c>
      <c r="J39" s="9">
        <v>18582.116900000001</v>
      </c>
      <c r="L39" s="8" t="s">
        <v>146</v>
      </c>
      <c r="M39">
        <f t="shared" si="10"/>
        <v>8446.6575000000012</v>
      </c>
      <c r="N39">
        <f t="shared" si="11"/>
        <v>8126.7275000000009</v>
      </c>
      <c r="O39">
        <f t="shared" si="12"/>
        <v>-1.1978429137877649E-2</v>
      </c>
    </row>
    <row r="40" spans="2:15">
      <c r="B40" s="10">
        <v>0.5</v>
      </c>
      <c r="C40" s="10" t="s">
        <v>11</v>
      </c>
      <c r="D40" s="10" t="s">
        <v>10</v>
      </c>
      <c r="E40" s="10"/>
      <c r="F40" s="10"/>
      <c r="G40" s="10">
        <v>0.5</v>
      </c>
      <c r="H40" s="10" t="s">
        <v>11</v>
      </c>
      <c r="I40" s="10" t="s">
        <v>12</v>
      </c>
      <c r="J40" s="10"/>
    </row>
    <row r="41" spans="2:1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24">
      <c r="B42" s="5">
        <v>1</v>
      </c>
      <c r="C42" s="1" t="s">
        <v>140</v>
      </c>
      <c r="D42" s="1">
        <v>2.14</v>
      </c>
      <c r="E42" s="6">
        <v>36626.988799999999</v>
      </c>
      <c r="F42" s="10"/>
      <c r="G42" s="5">
        <v>1</v>
      </c>
      <c r="H42" s="1" t="s">
        <v>140</v>
      </c>
      <c r="I42" s="1">
        <v>2.1800000000000002</v>
      </c>
      <c r="J42" s="6">
        <v>36103.884899999997</v>
      </c>
    </row>
    <row r="43" spans="2:15" ht="24">
      <c r="B43" s="5">
        <v>2</v>
      </c>
      <c r="C43" s="1" t="s">
        <v>141</v>
      </c>
      <c r="D43" s="1">
        <v>2.1800000000000002</v>
      </c>
      <c r="E43" s="6">
        <v>37425.078699999998</v>
      </c>
      <c r="F43" s="10"/>
      <c r="G43" s="5">
        <v>2</v>
      </c>
      <c r="H43" s="1" t="s">
        <v>141</v>
      </c>
      <c r="I43" s="1">
        <v>2.1800000000000002</v>
      </c>
      <c r="J43" s="6">
        <v>36059.9709</v>
      </c>
    </row>
    <row r="44" spans="2:15" ht="24">
      <c r="B44" s="5">
        <v>3</v>
      </c>
      <c r="C44" s="1" t="s">
        <v>142</v>
      </c>
      <c r="D44" s="1">
        <v>2.2000000000000002</v>
      </c>
      <c r="E44" s="6">
        <v>37672.139600000002</v>
      </c>
      <c r="F44" s="10"/>
      <c r="G44" s="5">
        <v>3</v>
      </c>
      <c r="H44" s="1" t="s">
        <v>142</v>
      </c>
      <c r="I44" s="1">
        <v>2.2200000000000002</v>
      </c>
      <c r="J44" s="6">
        <v>36693.439599999998</v>
      </c>
    </row>
    <row r="45" spans="2:15" ht="24">
      <c r="B45" s="5">
        <v>4</v>
      </c>
      <c r="C45" s="1" t="s">
        <v>143</v>
      </c>
      <c r="D45" s="1">
        <v>1.94</v>
      </c>
      <c r="E45" s="6">
        <v>33220.588600000003</v>
      </c>
      <c r="F45" s="10"/>
      <c r="G45" s="5">
        <v>4</v>
      </c>
      <c r="H45" s="1" t="s">
        <v>143</v>
      </c>
      <c r="I45" s="1">
        <v>1.92</v>
      </c>
      <c r="J45" s="6">
        <v>31800.795300000002</v>
      </c>
    </row>
    <row r="46" spans="2:15" ht="24">
      <c r="B46" s="5">
        <v>5</v>
      </c>
      <c r="C46" s="1" t="s">
        <v>144</v>
      </c>
      <c r="D46" s="1">
        <v>8.94</v>
      </c>
      <c r="E46" s="6">
        <v>153263.8847</v>
      </c>
      <c r="F46" s="10"/>
      <c r="G46" s="5">
        <v>5</v>
      </c>
      <c r="H46" s="1" t="s">
        <v>144</v>
      </c>
      <c r="I46" s="1">
        <v>8.91</v>
      </c>
      <c r="J46" s="6">
        <v>147288.55669999999</v>
      </c>
    </row>
    <row r="47" spans="2:15" ht="24">
      <c r="B47" s="5">
        <v>6</v>
      </c>
      <c r="C47" s="1" t="s">
        <v>145</v>
      </c>
      <c r="D47" s="1">
        <v>0.95</v>
      </c>
      <c r="E47" s="6">
        <v>16364.832</v>
      </c>
      <c r="F47" s="10"/>
      <c r="G47" s="5">
        <v>6</v>
      </c>
      <c r="H47" s="1" t="s">
        <v>145</v>
      </c>
      <c r="I47" s="1">
        <v>0.96</v>
      </c>
      <c r="J47" s="6">
        <v>15919.269700000001</v>
      </c>
    </row>
    <row r="48" spans="2:15" ht="24">
      <c r="B48" s="7">
        <v>7</v>
      </c>
      <c r="C48" s="8" t="s">
        <v>146</v>
      </c>
      <c r="D48" s="8">
        <v>1.65</v>
      </c>
      <c r="E48" s="9">
        <v>28258.275900000001</v>
      </c>
      <c r="F48" s="10"/>
      <c r="G48" s="7">
        <v>7</v>
      </c>
      <c r="H48" s="8" t="s">
        <v>146</v>
      </c>
      <c r="I48" s="8">
        <v>1.62</v>
      </c>
      <c r="J48" s="9">
        <v>26708.844400000002</v>
      </c>
    </row>
    <row r="49" spans="2:15">
      <c r="B49" s="10">
        <v>0.75</v>
      </c>
      <c r="C49" s="10" t="s">
        <v>9</v>
      </c>
      <c r="D49" s="10" t="s">
        <v>10</v>
      </c>
      <c r="E49" s="10"/>
      <c r="F49" s="10"/>
      <c r="G49" s="10">
        <v>0.75</v>
      </c>
      <c r="H49" s="10" t="s">
        <v>9</v>
      </c>
      <c r="I49" s="10" t="s">
        <v>12</v>
      </c>
      <c r="J49" s="10"/>
    </row>
    <row r="50" spans="2:1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79</v>
      </c>
      <c r="M50" t="s">
        <v>10</v>
      </c>
      <c r="N50" t="s">
        <v>12</v>
      </c>
      <c r="O50" t="s">
        <v>78</v>
      </c>
    </row>
    <row r="51" spans="2:15" ht="24">
      <c r="B51" s="5">
        <v>1</v>
      </c>
      <c r="C51" s="1" t="s">
        <v>140</v>
      </c>
      <c r="D51" s="1">
        <v>3.09</v>
      </c>
      <c r="E51" s="6">
        <v>32384.322499999998</v>
      </c>
      <c r="F51" s="10"/>
      <c r="G51" s="5">
        <v>1</v>
      </c>
      <c r="H51" s="1" t="s">
        <v>140</v>
      </c>
      <c r="I51" s="1">
        <v>3.15</v>
      </c>
      <c r="J51" s="6">
        <v>31677.851999999999</v>
      </c>
      <c r="L51" s="1" t="s">
        <v>140</v>
      </c>
      <c r="M51">
        <f t="shared" ref="M51:M57" si="13">(E60-E51)</f>
        <v>4213.4078000000045</v>
      </c>
      <c r="N51">
        <f t="shared" ref="N51:N57" si="14">(J60-J51)</f>
        <v>4429.5298000000039</v>
      </c>
      <c r="O51">
        <f t="shared" ref="O51:O57" si="15">(N51-M51)/J60</f>
        <v>5.9855350686213249E-3</v>
      </c>
    </row>
    <row r="52" spans="2:15" ht="24">
      <c r="B52" s="5">
        <v>2</v>
      </c>
      <c r="C52" s="1" t="s">
        <v>141</v>
      </c>
      <c r="D52" s="1">
        <v>2.63</v>
      </c>
      <c r="E52" s="6">
        <v>27521.055799999998</v>
      </c>
      <c r="F52" s="10"/>
      <c r="G52" s="5">
        <v>2</v>
      </c>
      <c r="H52" s="1" t="s">
        <v>141</v>
      </c>
      <c r="I52" s="1">
        <v>2.63</v>
      </c>
      <c r="J52" s="6">
        <v>26431.463400000001</v>
      </c>
      <c r="L52" s="1" t="s">
        <v>141</v>
      </c>
      <c r="M52">
        <f t="shared" si="13"/>
        <v>9963.8831000000027</v>
      </c>
      <c r="N52">
        <f t="shared" si="14"/>
        <v>9723.0648999999976</v>
      </c>
      <c r="O52">
        <f t="shared" si="15"/>
        <v>-6.6608032609847432E-3</v>
      </c>
    </row>
    <row r="53" spans="2:15" ht="24">
      <c r="B53" s="5">
        <v>3</v>
      </c>
      <c r="C53" s="1" t="s">
        <v>142</v>
      </c>
      <c r="D53" s="1">
        <v>2.59</v>
      </c>
      <c r="E53" s="6">
        <v>27103.003400000001</v>
      </c>
      <c r="F53" s="10"/>
      <c r="G53" s="5">
        <v>3</v>
      </c>
      <c r="H53" s="1" t="s">
        <v>142</v>
      </c>
      <c r="I53" s="1">
        <v>2.63</v>
      </c>
      <c r="J53" s="6">
        <v>26426.292399999998</v>
      </c>
      <c r="L53" s="1" t="s">
        <v>142</v>
      </c>
      <c r="M53">
        <f t="shared" si="13"/>
        <v>10610.855799999998</v>
      </c>
      <c r="N53">
        <f t="shared" si="14"/>
        <v>10346.516300000003</v>
      </c>
      <c r="O53">
        <f t="shared" si="15"/>
        <v>-7.1884500897532629E-3</v>
      </c>
    </row>
    <row r="54" spans="2:15" ht="24">
      <c r="B54" s="5">
        <v>4</v>
      </c>
      <c r="C54" s="1" t="s">
        <v>143</v>
      </c>
      <c r="D54" s="1">
        <v>2.95</v>
      </c>
      <c r="E54" s="6">
        <v>30960.9175</v>
      </c>
      <c r="F54" s="10"/>
      <c r="G54" s="5">
        <v>4</v>
      </c>
      <c r="H54" s="1" t="s">
        <v>143</v>
      </c>
      <c r="I54" s="1">
        <v>2.93</v>
      </c>
      <c r="J54" s="6">
        <v>29398.396700000001</v>
      </c>
      <c r="L54" s="1" t="s">
        <v>143</v>
      </c>
      <c r="M54">
        <f t="shared" si="13"/>
        <v>2268.4022999999979</v>
      </c>
      <c r="N54">
        <f t="shared" si="14"/>
        <v>2391.4287000000004</v>
      </c>
      <c r="O54">
        <f t="shared" si="15"/>
        <v>3.8699929443463525E-3</v>
      </c>
    </row>
    <row r="55" spans="2:15" ht="24">
      <c r="B55" s="5">
        <v>5</v>
      </c>
      <c r="C55" s="1" t="s">
        <v>144</v>
      </c>
      <c r="D55" s="1">
        <v>14.02</v>
      </c>
      <c r="E55" s="6">
        <v>146924.02559999999</v>
      </c>
      <c r="F55" s="10"/>
      <c r="G55" s="5">
        <v>5</v>
      </c>
      <c r="H55" s="1" t="s">
        <v>144</v>
      </c>
      <c r="I55" s="1">
        <v>13.96</v>
      </c>
      <c r="J55" s="6">
        <v>140268.0429</v>
      </c>
      <c r="L55" s="1" t="s">
        <v>144</v>
      </c>
      <c r="M55">
        <f t="shared" si="13"/>
        <v>6624.956600000005</v>
      </c>
      <c r="N55">
        <f t="shared" si="14"/>
        <v>7277.5425999999861</v>
      </c>
      <c r="O55">
        <f t="shared" si="15"/>
        <v>4.4229449345333429E-3</v>
      </c>
    </row>
    <row r="56" spans="2:15" ht="24">
      <c r="B56" s="5">
        <v>6</v>
      </c>
      <c r="C56" s="1" t="s">
        <v>145</v>
      </c>
      <c r="D56" s="1">
        <v>1.01</v>
      </c>
      <c r="E56" s="6">
        <v>10634.6649</v>
      </c>
      <c r="F56" s="10"/>
      <c r="G56" s="5">
        <v>6</v>
      </c>
      <c r="H56" s="1" t="s">
        <v>145</v>
      </c>
      <c r="I56" s="1">
        <v>1.03</v>
      </c>
      <c r="J56" s="6">
        <v>10304.352800000001</v>
      </c>
      <c r="L56" s="1" t="s">
        <v>145</v>
      </c>
      <c r="M56">
        <f t="shared" si="13"/>
        <v>5754.0682000000015</v>
      </c>
      <c r="N56">
        <f t="shared" si="14"/>
        <v>5649.3311999999987</v>
      </c>
      <c r="O56">
        <f t="shared" si="15"/>
        <v>-6.5650667269078929E-3</v>
      </c>
    </row>
    <row r="57" spans="2:15" ht="24">
      <c r="B57" s="7">
        <v>7</v>
      </c>
      <c r="C57" s="8" t="s">
        <v>146</v>
      </c>
      <c r="D57" s="8">
        <v>1.71</v>
      </c>
      <c r="E57" s="9">
        <v>17911.3164</v>
      </c>
      <c r="F57" s="10"/>
      <c r="G57" s="7">
        <v>7</v>
      </c>
      <c r="H57" s="8" t="s">
        <v>146</v>
      </c>
      <c r="I57" s="8">
        <v>1.67</v>
      </c>
      <c r="J57" s="9">
        <v>16787.065999999999</v>
      </c>
      <c r="L57" s="8" t="s">
        <v>146</v>
      </c>
      <c r="M57">
        <f t="shared" si="13"/>
        <v>10413.024099999999</v>
      </c>
      <c r="N57">
        <f t="shared" si="14"/>
        <v>9968.1570000000029</v>
      </c>
      <c r="O57">
        <f t="shared" si="15"/>
        <v>-1.6627299275360021E-2</v>
      </c>
    </row>
    <row r="58" spans="2:15">
      <c r="B58" s="10">
        <v>0.75</v>
      </c>
      <c r="C58" s="10" t="s">
        <v>11</v>
      </c>
      <c r="D58" s="10" t="s">
        <v>10</v>
      </c>
      <c r="E58" s="10"/>
      <c r="F58" s="10"/>
      <c r="G58" s="10">
        <v>0.75</v>
      </c>
      <c r="H58" s="10" t="s">
        <v>11</v>
      </c>
      <c r="I58" s="10" t="s">
        <v>12</v>
      </c>
      <c r="J58" s="10"/>
    </row>
    <row r="59" spans="2:1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24">
      <c r="B60" s="5">
        <v>1</v>
      </c>
      <c r="C60" s="1" t="s">
        <v>140</v>
      </c>
      <c r="D60" s="1">
        <v>2.13</v>
      </c>
      <c r="E60" s="6">
        <v>36597.730300000003</v>
      </c>
      <c r="F60" s="10"/>
      <c r="G60" s="5">
        <v>1</v>
      </c>
      <c r="H60" s="1" t="s">
        <v>140</v>
      </c>
      <c r="I60" s="1">
        <v>2.1800000000000002</v>
      </c>
      <c r="J60" s="6">
        <v>36107.381800000003</v>
      </c>
    </row>
    <row r="61" spans="2:15" ht="24">
      <c r="B61" s="5">
        <v>2</v>
      </c>
      <c r="C61" s="1" t="s">
        <v>141</v>
      </c>
      <c r="D61" s="1">
        <v>2.1800000000000002</v>
      </c>
      <c r="E61" s="6">
        <v>37484.938900000001</v>
      </c>
      <c r="F61" s="10"/>
      <c r="G61" s="5">
        <v>2</v>
      </c>
      <c r="H61" s="1" t="s">
        <v>141</v>
      </c>
      <c r="I61" s="1">
        <v>2.1800000000000002</v>
      </c>
      <c r="J61" s="6">
        <v>36154.528299999998</v>
      </c>
    </row>
    <row r="62" spans="2:15" ht="24">
      <c r="B62" s="5">
        <v>3</v>
      </c>
      <c r="C62" s="1" t="s">
        <v>142</v>
      </c>
      <c r="D62" s="1">
        <v>2.2000000000000002</v>
      </c>
      <c r="E62" s="6">
        <v>37713.859199999999</v>
      </c>
      <c r="F62" s="10"/>
      <c r="G62" s="5">
        <v>3</v>
      </c>
      <c r="H62" s="1" t="s">
        <v>142</v>
      </c>
      <c r="I62" s="1">
        <v>2.2200000000000002</v>
      </c>
      <c r="J62" s="6">
        <v>36772.808700000001</v>
      </c>
    </row>
    <row r="63" spans="2:15" ht="24">
      <c r="B63" s="5">
        <v>4</v>
      </c>
      <c r="C63" s="1" t="s">
        <v>143</v>
      </c>
      <c r="D63" s="1">
        <v>1.94</v>
      </c>
      <c r="E63" s="6">
        <v>33229.319799999997</v>
      </c>
      <c r="F63" s="10"/>
      <c r="G63" s="5">
        <v>4</v>
      </c>
      <c r="H63" s="1" t="s">
        <v>143</v>
      </c>
      <c r="I63" s="1">
        <v>1.92</v>
      </c>
      <c r="J63" s="6">
        <v>31789.825400000002</v>
      </c>
    </row>
    <row r="64" spans="2:15" ht="24">
      <c r="B64" s="5">
        <v>5</v>
      </c>
      <c r="C64" s="1" t="s">
        <v>144</v>
      </c>
      <c r="D64" s="1">
        <v>8.9499999999999993</v>
      </c>
      <c r="E64" s="6">
        <v>153548.9822</v>
      </c>
      <c r="F64" s="10"/>
      <c r="G64" s="5">
        <v>5</v>
      </c>
      <c r="H64" s="1" t="s">
        <v>144</v>
      </c>
      <c r="I64" s="1">
        <v>8.91</v>
      </c>
      <c r="J64" s="6">
        <v>147545.58549999999</v>
      </c>
    </row>
    <row r="65" spans="2:15" ht="24">
      <c r="B65" s="5">
        <v>6</v>
      </c>
      <c r="C65" s="1" t="s">
        <v>145</v>
      </c>
      <c r="D65" s="1">
        <v>0.95</v>
      </c>
      <c r="E65" s="6">
        <v>16388.733100000001</v>
      </c>
      <c r="F65" s="10"/>
      <c r="G65" s="5">
        <v>6</v>
      </c>
      <c r="H65" s="1" t="s">
        <v>145</v>
      </c>
      <c r="I65" s="1">
        <v>0.96</v>
      </c>
      <c r="J65" s="6">
        <v>15953.683999999999</v>
      </c>
    </row>
    <row r="66" spans="2:15" ht="24">
      <c r="B66" s="7">
        <v>7</v>
      </c>
      <c r="C66" s="8" t="s">
        <v>146</v>
      </c>
      <c r="D66" s="8">
        <v>1.65</v>
      </c>
      <c r="E66" s="9">
        <v>28324.340499999998</v>
      </c>
      <c r="F66" s="10"/>
      <c r="G66" s="7">
        <v>7</v>
      </c>
      <c r="H66" s="8" t="s">
        <v>146</v>
      </c>
      <c r="I66" s="8">
        <v>1.62</v>
      </c>
      <c r="J66" s="9">
        <v>26755.223000000002</v>
      </c>
    </row>
    <row r="67" spans="2:15">
      <c r="B67" s="10">
        <v>1</v>
      </c>
      <c r="C67" s="10" t="s">
        <v>9</v>
      </c>
      <c r="D67" s="10" t="s">
        <v>10</v>
      </c>
      <c r="E67" s="10"/>
      <c r="F67" s="10"/>
      <c r="G67" s="10">
        <v>1</v>
      </c>
      <c r="H67" s="10" t="s">
        <v>9</v>
      </c>
      <c r="I67" s="10" t="s">
        <v>12</v>
      </c>
      <c r="J67" s="10"/>
    </row>
    <row r="68" spans="2:1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79</v>
      </c>
      <c r="M68" t="s">
        <v>10</v>
      </c>
      <c r="N68" t="s">
        <v>12</v>
      </c>
      <c r="O68" t="s">
        <v>78</v>
      </c>
    </row>
    <row r="69" spans="2:15" ht="24">
      <c r="B69" s="5">
        <v>1</v>
      </c>
      <c r="C69" s="1" t="s">
        <v>140</v>
      </c>
      <c r="D69" s="1">
        <v>3.18</v>
      </c>
      <c r="E69" s="6">
        <v>31412.4365</v>
      </c>
      <c r="F69" s="10"/>
      <c r="G69" s="5">
        <v>1</v>
      </c>
      <c r="H69" s="1" t="s">
        <v>140</v>
      </c>
      <c r="I69" s="1">
        <v>3.24</v>
      </c>
      <c r="J69" s="6">
        <v>30598.9251</v>
      </c>
      <c r="L69" s="1" t="s">
        <v>140</v>
      </c>
      <c r="M69">
        <f t="shared" ref="M69:M75" si="16">(E78-E69)</f>
        <v>5136.2510000000002</v>
      </c>
      <c r="N69">
        <f t="shared" ref="N69:N75" si="17">(J78-J69)</f>
        <v>5529.5817000000025</v>
      </c>
      <c r="O69">
        <f t="shared" ref="O69:O75" si="18">(N69-M69)/J78</f>
        <v>1.0886990214608101E-2</v>
      </c>
    </row>
    <row r="70" spans="2:15" ht="24">
      <c r="B70" s="5">
        <v>2</v>
      </c>
      <c r="C70" s="1" t="s">
        <v>141</v>
      </c>
      <c r="D70" s="1">
        <v>2.63</v>
      </c>
      <c r="E70" s="6">
        <v>25957.867200000001</v>
      </c>
      <c r="F70" s="10"/>
      <c r="G70" s="5">
        <v>2</v>
      </c>
      <c r="H70" s="1" t="s">
        <v>141</v>
      </c>
      <c r="I70" s="1">
        <v>2.63</v>
      </c>
      <c r="J70" s="6">
        <v>24884.181499999999</v>
      </c>
      <c r="L70" s="1" t="s">
        <v>141</v>
      </c>
      <c r="M70">
        <f t="shared" si="16"/>
        <v>11596.217400000001</v>
      </c>
      <c r="N70">
        <f t="shared" si="17"/>
        <v>11365.482600000003</v>
      </c>
      <c r="O70">
        <f t="shared" si="18"/>
        <v>-6.3651569118953122E-3</v>
      </c>
    </row>
    <row r="71" spans="2:15" ht="24">
      <c r="B71" s="5">
        <v>3</v>
      </c>
      <c r="C71" s="1" t="s">
        <v>142</v>
      </c>
      <c r="D71" s="1">
        <v>2.58</v>
      </c>
      <c r="E71" s="6">
        <v>25471.765100000001</v>
      </c>
      <c r="F71" s="10"/>
      <c r="G71" s="5">
        <v>3</v>
      </c>
      <c r="H71" s="1" t="s">
        <v>142</v>
      </c>
      <c r="I71" s="1">
        <v>2.62</v>
      </c>
      <c r="J71" s="6">
        <v>24790.687399999999</v>
      </c>
      <c r="L71" s="1" t="s">
        <v>142</v>
      </c>
      <c r="M71">
        <f t="shared" si="16"/>
        <v>12282.949100000002</v>
      </c>
      <c r="N71">
        <f t="shared" si="17"/>
        <v>12057.854199999998</v>
      </c>
      <c r="O71">
        <f t="shared" si="18"/>
        <v>-6.1086515293729757E-3</v>
      </c>
    </row>
    <row r="72" spans="2:15" ht="24">
      <c r="B72" s="5">
        <v>4</v>
      </c>
      <c r="C72" s="1" t="s">
        <v>143</v>
      </c>
      <c r="D72" s="1">
        <v>3.09</v>
      </c>
      <c r="E72" s="6">
        <v>30475.826700000001</v>
      </c>
      <c r="F72" s="10"/>
      <c r="G72" s="5">
        <v>4</v>
      </c>
      <c r="H72" s="1" t="s">
        <v>143</v>
      </c>
      <c r="I72" s="1">
        <v>3.06</v>
      </c>
      <c r="J72" s="6">
        <v>28918.041300000001</v>
      </c>
      <c r="L72" s="1" t="s">
        <v>143</v>
      </c>
      <c r="M72">
        <f t="shared" si="16"/>
        <v>2738.1597000000002</v>
      </c>
      <c r="N72">
        <f t="shared" si="17"/>
        <v>2853.3613000000005</v>
      </c>
      <c r="O72">
        <f t="shared" si="18"/>
        <v>3.6259526043083889E-3</v>
      </c>
    </row>
    <row r="73" spans="2:15" ht="24">
      <c r="B73" s="5">
        <v>5</v>
      </c>
      <c r="C73" s="1" t="s">
        <v>144</v>
      </c>
      <c r="D73" s="1">
        <v>14.79</v>
      </c>
      <c r="E73" s="6">
        <v>146098.2126</v>
      </c>
      <c r="F73" s="10"/>
      <c r="G73" s="5">
        <v>5</v>
      </c>
      <c r="H73" s="1" t="s">
        <v>144</v>
      </c>
      <c r="I73" s="1">
        <v>14.74</v>
      </c>
      <c r="J73" s="6">
        <v>139361.79070000001</v>
      </c>
      <c r="L73" s="1" t="s">
        <v>144</v>
      </c>
      <c r="M73">
        <f t="shared" si="16"/>
        <v>7748.351800000004</v>
      </c>
      <c r="N73">
        <f t="shared" si="17"/>
        <v>8477.3716999999888</v>
      </c>
      <c r="O73">
        <f t="shared" si="18"/>
        <v>4.9311690364391893E-3</v>
      </c>
    </row>
    <row r="74" spans="2:15" ht="24">
      <c r="B74" s="5">
        <v>6</v>
      </c>
      <c r="C74" s="1" t="s">
        <v>145</v>
      </c>
      <c r="D74" s="1">
        <v>1.02</v>
      </c>
      <c r="E74" s="6">
        <v>10108.537200000001</v>
      </c>
      <c r="F74" s="10"/>
      <c r="G74" s="5">
        <v>6</v>
      </c>
      <c r="H74" s="1" t="s">
        <v>145</v>
      </c>
      <c r="I74" s="1">
        <v>1.03</v>
      </c>
      <c r="J74" s="6">
        <v>9778.3603000000003</v>
      </c>
      <c r="L74" s="1" t="s">
        <v>145</v>
      </c>
      <c r="M74">
        <f t="shared" si="16"/>
        <v>6306.5733999999993</v>
      </c>
      <c r="N74">
        <f t="shared" si="17"/>
        <v>6223.5429999999997</v>
      </c>
      <c r="O74">
        <f t="shared" si="18"/>
        <v>-5.1887827618605619E-3</v>
      </c>
    </row>
    <row r="75" spans="2:15" ht="24">
      <c r="B75" s="7">
        <v>7</v>
      </c>
      <c r="C75" s="8" t="s">
        <v>146</v>
      </c>
      <c r="D75" s="8">
        <v>1.71</v>
      </c>
      <c r="E75" s="9">
        <v>16889.757900000001</v>
      </c>
      <c r="F75" s="10"/>
      <c r="G75" s="7">
        <v>7</v>
      </c>
      <c r="H75" s="8" t="s">
        <v>146</v>
      </c>
      <c r="I75" s="8">
        <v>1.67</v>
      </c>
      <c r="J75" s="9">
        <v>15817.5566</v>
      </c>
      <c r="L75" s="8" t="s">
        <v>146</v>
      </c>
      <c r="M75">
        <f t="shared" si="16"/>
        <v>11490.549500000001</v>
      </c>
      <c r="N75">
        <f t="shared" si="17"/>
        <v>11001.142</v>
      </c>
      <c r="O75">
        <f t="shared" si="18"/>
        <v>-1.8248741570181977E-2</v>
      </c>
    </row>
    <row r="76" spans="2:15">
      <c r="B76" s="10">
        <v>1</v>
      </c>
      <c r="C76" s="10" t="s">
        <v>11</v>
      </c>
      <c r="D76" s="10" t="s">
        <v>10</v>
      </c>
      <c r="E76" s="10"/>
      <c r="F76" s="10"/>
      <c r="G76" s="10">
        <v>1</v>
      </c>
      <c r="H76" s="10" t="s">
        <v>11</v>
      </c>
      <c r="I76" s="10" t="s">
        <v>12</v>
      </c>
      <c r="J76" s="10"/>
    </row>
    <row r="77" spans="2:1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24">
      <c r="B78" s="5">
        <v>1</v>
      </c>
      <c r="C78" s="1" t="s">
        <v>140</v>
      </c>
      <c r="D78" s="1">
        <v>2.13</v>
      </c>
      <c r="E78" s="6">
        <v>36548.6875</v>
      </c>
      <c r="F78" s="10"/>
      <c r="G78" s="5">
        <v>1</v>
      </c>
      <c r="H78" s="1" t="s">
        <v>140</v>
      </c>
      <c r="I78" s="1">
        <v>2.1800000000000002</v>
      </c>
      <c r="J78" s="6">
        <v>36128.506800000003</v>
      </c>
    </row>
    <row r="79" spans="2:15" ht="24">
      <c r="B79" s="5">
        <v>2</v>
      </c>
      <c r="C79" s="1" t="s">
        <v>141</v>
      </c>
      <c r="D79" s="1">
        <v>2.19</v>
      </c>
      <c r="E79" s="6">
        <v>37554.084600000002</v>
      </c>
      <c r="F79" s="10"/>
      <c r="G79" s="5">
        <v>2</v>
      </c>
      <c r="H79" s="1" t="s">
        <v>141</v>
      </c>
      <c r="I79" s="1">
        <v>2.19</v>
      </c>
      <c r="J79" s="6">
        <v>36249.664100000002</v>
      </c>
    </row>
    <row r="80" spans="2:15" ht="24">
      <c r="B80" s="5">
        <v>3</v>
      </c>
      <c r="C80" s="1" t="s">
        <v>142</v>
      </c>
      <c r="D80" s="1">
        <v>2.2000000000000002</v>
      </c>
      <c r="E80" s="6">
        <v>37754.714200000002</v>
      </c>
      <c r="F80" s="10"/>
      <c r="G80" s="5">
        <v>3</v>
      </c>
      <c r="H80" s="1" t="s">
        <v>142</v>
      </c>
      <c r="I80" s="1">
        <v>2.2200000000000002</v>
      </c>
      <c r="J80" s="6">
        <v>36848.541599999997</v>
      </c>
    </row>
    <row r="81" spans="2:15" ht="24">
      <c r="B81" s="5">
        <v>4</v>
      </c>
      <c r="C81" s="1" t="s">
        <v>143</v>
      </c>
      <c r="D81" s="1">
        <v>1.93</v>
      </c>
      <c r="E81" s="6">
        <v>33213.986400000002</v>
      </c>
      <c r="F81" s="10"/>
      <c r="G81" s="5">
        <v>4</v>
      </c>
      <c r="H81" s="1" t="s">
        <v>143</v>
      </c>
      <c r="I81" s="1">
        <v>1.92</v>
      </c>
      <c r="J81" s="6">
        <v>31771.402600000001</v>
      </c>
    </row>
    <row r="82" spans="2:15" ht="24">
      <c r="B82" s="5">
        <v>5</v>
      </c>
      <c r="C82" s="1" t="s">
        <v>144</v>
      </c>
      <c r="D82" s="1">
        <v>8.9499999999999993</v>
      </c>
      <c r="E82" s="6">
        <v>153846.5644</v>
      </c>
      <c r="F82" s="10"/>
      <c r="G82" s="5">
        <v>5</v>
      </c>
      <c r="H82" s="1" t="s">
        <v>144</v>
      </c>
      <c r="I82" s="1">
        <v>8.92</v>
      </c>
      <c r="J82" s="6">
        <v>147839.1624</v>
      </c>
    </row>
    <row r="83" spans="2:15" ht="24">
      <c r="B83" s="5">
        <v>6</v>
      </c>
      <c r="C83" s="1" t="s">
        <v>145</v>
      </c>
      <c r="D83" s="1">
        <v>0.96</v>
      </c>
      <c r="E83" s="6">
        <v>16415.1106</v>
      </c>
      <c r="F83" s="10"/>
      <c r="G83" s="5">
        <v>6</v>
      </c>
      <c r="H83" s="1" t="s">
        <v>145</v>
      </c>
      <c r="I83" s="1">
        <v>0.96</v>
      </c>
      <c r="J83" s="6">
        <v>16001.9033</v>
      </c>
    </row>
    <row r="84" spans="2:15" ht="24">
      <c r="B84" s="7">
        <v>7</v>
      </c>
      <c r="C84" s="8" t="s">
        <v>146</v>
      </c>
      <c r="D84" s="8">
        <v>1.65</v>
      </c>
      <c r="E84" s="9">
        <v>28380.307400000002</v>
      </c>
      <c r="F84" s="10"/>
      <c r="G84" s="7">
        <v>7</v>
      </c>
      <c r="H84" s="8" t="s">
        <v>146</v>
      </c>
      <c r="I84" s="8">
        <v>1.62</v>
      </c>
      <c r="J84" s="9">
        <v>26818.6986</v>
      </c>
    </row>
    <row r="85" spans="2:15">
      <c r="B85" s="10">
        <v>1.25</v>
      </c>
      <c r="C85" s="10" t="s">
        <v>9</v>
      </c>
      <c r="D85" s="10" t="s">
        <v>10</v>
      </c>
      <c r="E85" s="10"/>
      <c r="F85" s="10"/>
      <c r="G85" s="10">
        <v>1.25</v>
      </c>
      <c r="H85" s="10" t="s">
        <v>9</v>
      </c>
      <c r="I85" s="10" t="s">
        <v>12</v>
      </c>
      <c r="J85" s="10"/>
    </row>
    <row r="86" spans="2:1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79</v>
      </c>
      <c r="M86" t="s">
        <v>10</v>
      </c>
      <c r="N86" t="s">
        <v>12</v>
      </c>
      <c r="O86" t="s">
        <v>78</v>
      </c>
    </row>
    <row r="87" spans="2:15" ht="24">
      <c r="B87" s="5">
        <v>1</v>
      </c>
      <c r="C87" s="1" t="s">
        <v>140</v>
      </c>
      <c r="D87" s="1">
        <v>0.22</v>
      </c>
      <c r="E87" s="6">
        <v>30721.923999999999</v>
      </c>
      <c r="F87" s="10"/>
      <c r="G87" s="5">
        <v>1</v>
      </c>
      <c r="H87" s="1" t="s">
        <v>140</v>
      </c>
      <c r="I87" s="1">
        <v>0.22</v>
      </c>
      <c r="J87" s="6">
        <v>29862.6705</v>
      </c>
      <c r="L87" s="1" t="s">
        <v>140</v>
      </c>
      <c r="M87">
        <f t="shared" ref="M87:M93" si="19">(E96-E87)</f>
        <v>5783.2641999999978</v>
      </c>
      <c r="N87">
        <f t="shared" ref="N87:N93" si="20">(J96-J87)</f>
        <v>6108.712099999997</v>
      </c>
      <c r="O87">
        <f t="shared" ref="O87:O93" si="21">(N87-M87)/J96</f>
        <v>9.0474114831493643E-3</v>
      </c>
    </row>
    <row r="88" spans="2:15" ht="24">
      <c r="B88" s="5">
        <v>2</v>
      </c>
      <c r="C88" s="1" t="s">
        <v>141</v>
      </c>
      <c r="D88" s="1">
        <v>0.18</v>
      </c>
      <c r="E88" s="6">
        <v>24963.155500000001</v>
      </c>
      <c r="F88" s="10"/>
      <c r="G88" s="5">
        <v>2</v>
      </c>
      <c r="H88" s="1" t="s">
        <v>141</v>
      </c>
      <c r="I88" s="1">
        <v>0.18</v>
      </c>
      <c r="J88" s="6">
        <v>23914.667000000001</v>
      </c>
      <c r="L88" s="1" t="s">
        <v>141</v>
      </c>
      <c r="M88">
        <f t="shared" si="19"/>
        <v>12660.1993</v>
      </c>
      <c r="N88">
        <f t="shared" si="20"/>
        <v>12414.309999999998</v>
      </c>
      <c r="O88">
        <f t="shared" si="21"/>
        <v>-6.7684069386265006E-3</v>
      </c>
    </row>
    <row r="89" spans="2:15" ht="24">
      <c r="B89" s="5">
        <v>3</v>
      </c>
      <c r="C89" s="1" t="s">
        <v>142</v>
      </c>
      <c r="D89" s="1">
        <v>0.17</v>
      </c>
      <c r="E89" s="6">
        <v>24455.393599999999</v>
      </c>
      <c r="F89" s="10"/>
      <c r="G89" s="5">
        <v>3</v>
      </c>
      <c r="H89" s="1" t="s">
        <v>142</v>
      </c>
      <c r="I89" s="1">
        <v>0.18</v>
      </c>
      <c r="J89" s="6">
        <v>23801.226200000001</v>
      </c>
      <c r="L89" s="1" t="s">
        <v>142</v>
      </c>
      <c r="M89">
        <f t="shared" si="19"/>
        <v>13342.300200000001</v>
      </c>
      <c r="N89">
        <f t="shared" si="20"/>
        <v>13067.446500000002</v>
      </c>
      <c r="O89">
        <f t="shared" si="21"/>
        <v>-7.4549388375459375E-3</v>
      </c>
    </row>
    <row r="90" spans="2:15" ht="24">
      <c r="B90" s="5">
        <v>4</v>
      </c>
      <c r="C90" s="1" t="s">
        <v>143</v>
      </c>
      <c r="D90" s="1">
        <v>0.21</v>
      </c>
      <c r="E90" s="6">
        <v>30107.608499999998</v>
      </c>
      <c r="F90" s="10"/>
      <c r="G90" s="5">
        <v>4</v>
      </c>
      <c r="H90" s="1" t="s">
        <v>143</v>
      </c>
      <c r="I90" s="1">
        <v>0.21</v>
      </c>
      <c r="J90" s="6">
        <v>28554.095799999999</v>
      </c>
      <c r="L90" s="1" t="s">
        <v>143</v>
      </c>
      <c r="M90">
        <f t="shared" si="19"/>
        <v>3112.9981000000007</v>
      </c>
      <c r="N90">
        <f t="shared" si="20"/>
        <v>3248.6549000000014</v>
      </c>
      <c r="O90">
        <f t="shared" si="21"/>
        <v>4.265568135274558E-3</v>
      </c>
    </row>
    <row r="91" spans="2:15" ht="24">
      <c r="B91" s="5">
        <v>5</v>
      </c>
      <c r="C91" s="1" t="s">
        <v>144</v>
      </c>
      <c r="D91" s="1">
        <v>1.03</v>
      </c>
      <c r="E91" s="6">
        <v>145578.24179999999</v>
      </c>
      <c r="F91" s="10"/>
      <c r="G91" s="5">
        <v>5</v>
      </c>
      <c r="H91" s="1" t="s">
        <v>144</v>
      </c>
      <c r="I91" s="1">
        <v>1.03</v>
      </c>
      <c r="J91" s="6">
        <v>138836.93169999999</v>
      </c>
      <c r="L91" s="1" t="s">
        <v>144</v>
      </c>
      <c r="M91">
        <f t="shared" si="19"/>
        <v>8567.4460000000254</v>
      </c>
      <c r="N91">
        <f t="shared" si="20"/>
        <v>9442.7694000000192</v>
      </c>
      <c r="O91">
        <f t="shared" si="21"/>
        <v>5.9031910201226712E-3</v>
      </c>
    </row>
    <row r="92" spans="2:15" ht="24">
      <c r="B92" s="5">
        <v>6</v>
      </c>
      <c r="C92" s="1" t="s">
        <v>145</v>
      </c>
      <c r="D92" s="1">
        <v>7.0000000000000007E-2</v>
      </c>
      <c r="E92" s="6">
        <v>9792.2322999999997</v>
      </c>
      <c r="F92" s="10"/>
      <c r="G92" s="5">
        <v>6</v>
      </c>
      <c r="H92" s="1" t="s">
        <v>145</v>
      </c>
      <c r="I92" s="1">
        <v>7.0000000000000007E-2</v>
      </c>
      <c r="J92" s="6">
        <v>9475.6707999999999</v>
      </c>
      <c r="L92" s="1" t="s">
        <v>145</v>
      </c>
      <c r="M92">
        <f t="shared" si="19"/>
        <v>6668.9465999999993</v>
      </c>
      <c r="N92">
        <f t="shared" si="20"/>
        <v>6552.3361000000004</v>
      </c>
      <c r="O92">
        <f t="shared" si="21"/>
        <v>-7.2754211255049352E-3</v>
      </c>
    </row>
    <row r="93" spans="2:15" ht="24">
      <c r="B93" s="7">
        <v>7</v>
      </c>
      <c r="C93" s="8" t="s">
        <v>146</v>
      </c>
      <c r="D93" s="8">
        <v>0.12</v>
      </c>
      <c r="E93" s="9">
        <v>16252.593699999999</v>
      </c>
      <c r="F93" s="10"/>
      <c r="G93" s="7">
        <v>7</v>
      </c>
      <c r="H93" s="8" t="s">
        <v>146</v>
      </c>
      <c r="I93" s="8">
        <v>0.11</v>
      </c>
      <c r="J93" s="9">
        <v>15242.4077</v>
      </c>
      <c r="L93" s="8" t="s">
        <v>146</v>
      </c>
      <c r="M93">
        <f t="shared" si="19"/>
        <v>12220.7168</v>
      </c>
      <c r="N93">
        <f t="shared" si="20"/>
        <v>11694.347000000002</v>
      </c>
      <c r="O93">
        <f t="shared" si="21"/>
        <v>-1.9540950862948554E-2</v>
      </c>
    </row>
    <row r="94" spans="2:15">
      <c r="B94" s="10">
        <v>1.25</v>
      </c>
      <c r="C94" s="10" t="s">
        <v>11</v>
      </c>
      <c r="D94" s="10" t="s">
        <v>10</v>
      </c>
      <c r="E94" s="10"/>
      <c r="F94" s="10"/>
      <c r="G94" s="10">
        <v>1.25</v>
      </c>
      <c r="H94" s="10" t="s">
        <v>11</v>
      </c>
      <c r="I94" s="10" t="s">
        <v>12</v>
      </c>
      <c r="J94" s="10"/>
    </row>
    <row r="95" spans="2:1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24">
      <c r="B96" s="5">
        <v>1</v>
      </c>
      <c r="C96" s="1" t="s">
        <v>140</v>
      </c>
      <c r="D96" s="1">
        <v>2.12</v>
      </c>
      <c r="E96" s="6">
        <v>36505.188199999997</v>
      </c>
      <c r="F96" s="10"/>
      <c r="G96" s="5">
        <v>1</v>
      </c>
      <c r="H96" s="1" t="s">
        <v>140</v>
      </c>
      <c r="I96" s="1">
        <v>2.17</v>
      </c>
      <c r="J96" s="6">
        <v>35971.382599999997</v>
      </c>
    </row>
    <row r="97" spans="2:15" ht="24">
      <c r="B97" s="5">
        <v>2</v>
      </c>
      <c r="C97" s="1" t="s">
        <v>141</v>
      </c>
      <c r="D97" s="1">
        <v>2.19</v>
      </c>
      <c r="E97" s="6">
        <v>37623.354800000001</v>
      </c>
      <c r="F97" s="10"/>
      <c r="G97" s="5">
        <v>2</v>
      </c>
      <c r="H97" s="1" t="s">
        <v>141</v>
      </c>
      <c r="I97" s="1">
        <v>2.19</v>
      </c>
      <c r="J97" s="6">
        <v>36328.976999999999</v>
      </c>
    </row>
    <row r="98" spans="2:15" ht="24">
      <c r="B98" s="5">
        <v>3</v>
      </c>
      <c r="C98" s="1" t="s">
        <v>142</v>
      </c>
      <c r="D98" s="1">
        <v>2.2000000000000002</v>
      </c>
      <c r="E98" s="6">
        <v>37797.693800000001</v>
      </c>
      <c r="F98" s="10"/>
      <c r="G98" s="5">
        <v>3</v>
      </c>
      <c r="H98" s="1" t="s">
        <v>142</v>
      </c>
      <c r="I98" s="1">
        <v>2.2200000000000002</v>
      </c>
      <c r="J98" s="6">
        <v>36868.672700000003</v>
      </c>
    </row>
    <row r="99" spans="2:15" ht="24">
      <c r="B99" s="5">
        <v>4</v>
      </c>
      <c r="C99" s="1" t="s">
        <v>143</v>
      </c>
      <c r="D99" s="1">
        <v>1.93</v>
      </c>
      <c r="E99" s="6">
        <v>33220.606599999999</v>
      </c>
      <c r="F99" s="10"/>
      <c r="G99" s="5">
        <v>4</v>
      </c>
      <c r="H99" s="1" t="s">
        <v>143</v>
      </c>
      <c r="I99" s="1">
        <v>1.91</v>
      </c>
      <c r="J99" s="6">
        <v>31802.750700000001</v>
      </c>
    </row>
    <row r="100" spans="2:15" ht="24">
      <c r="B100" s="5">
        <v>5</v>
      </c>
      <c r="C100" s="1" t="s">
        <v>144</v>
      </c>
      <c r="D100" s="1">
        <v>8.9600000000000009</v>
      </c>
      <c r="E100" s="6">
        <v>154145.68780000001</v>
      </c>
      <c r="F100" s="10"/>
      <c r="G100" s="5">
        <v>5</v>
      </c>
      <c r="H100" s="1" t="s">
        <v>144</v>
      </c>
      <c r="I100" s="1">
        <v>8.93</v>
      </c>
      <c r="J100" s="6">
        <v>148279.70110000001</v>
      </c>
    </row>
    <row r="101" spans="2:15" ht="24">
      <c r="B101" s="5">
        <v>6</v>
      </c>
      <c r="C101" s="1" t="s">
        <v>145</v>
      </c>
      <c r="D101" s="1">
        <v>0.96</v>
      </c>
      <c r="E101" s="6">
        <v>16461.178899999999</v>
      </c>
      <c r="F101" s="10"/>
      <c r="G101" s="5">
        <v>6</v>
      </c>
      <c r="H101" s="1" t="s">
        <v>145</v>
      </c>
      <c r="I101" s="1">
        <v>0.96</v>
      </c>
      <c r="J101" s="6">
        <v>16028.0069</v>
      </c>
    </row>
    <row r="102" spans="2:15" ht="24">
      <c r="B102" s="7">
        <v>7</v>
      </c>
      <c r="C102" s="8" t="s">
        <v>146</v>
      </c>
      <c r="D102" s="8">
        <v>1.65</v>
      </c>
      <c r="E102" s="9">
        <v>28473.3105</v>
      </c>
      <c r="F102" s="10"/>
      <c r="G102" s="7">
        <v>7</v>
      </c>
      <c r="H102" s="8" t="s">
        <v>146</v>
      </c>
      <c r="I102" s="8">
        <v>1.62</v>
      </c>
      <c r="J102" s="9">
        <v>26936.754700000001</v>
      </c>
    </row>
    <row r="103" spans="2:15">
      <c r="B103" s="10">
        <v>1.5</v>
      </c>
      <c r="C103" s="10" t="s">
        <v>9</v>
      </c>
      <c r="D103" s="10" t="s">
        <v>10</v>
      </c>
      <c r="E103" s="10"/>
      <c r="F103" s="10"/>
      <c r="G103" s="10">
        <v>1.5</v>
      </c>
      <c r="H103" s="10" t="s">
        <v>9</v>
      </c>
      <c r="I103" s="10" t="s">
        <v>12</v>
      </c>
      <c r="J103" s="10"/>
    </row>
    <row r="104" spans="2:1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79</v>
      </c>
      <c r="M104" t="s">
        <v>10</v>
      </c>
      <c r="N104" t="s">
        <v>12</v>
      </c>
      <c r="O104" t="s">
        <v>78</v>
      </c>
    </row>
    <row r="105" spans="2:15" ht="24">
      <c r="B105" s="5">
        <v>1</v>
      </c>
      <c r="C105" s="1" t="s">
        <v>140</v>
      </c>
      <c r="D105" s="1">
        <v>0.22</v>
      </c>
      <c r="E105" s="6">
        <v>30206.810600000001</v>
      </c>
      <c r="F105" s="10"/>
      <c r="G105" s="5">
        <v>1</v>
      </c>
      <c r="H105" s="1" t="s">
        <v>140</v>
      </c>
      <c r="I105" s="1">
        <v>0.22</v>
      </c>
      <c r="J105" s="6">
        <v>29408.503000000001</v>
      </c>
      <c r="L105" s="1" t="s">
        <v>140</v>
      </c>
      <c r="M105">
        <f t="shared" ref="M105:M111" si="22">(E114-E105)</f>
        <v>6223.1798000000017</v>
      </c>
      <c r="N105">
        <f t="shared" ref="N105:N111" si="23">(J114-J105)</f>
        <v>6599.1133000000009</v>
      </c>
      <c r="O105">
        <f t="shared" ref="O105:O111" si="24">(N105-M105)/J114</f>
        <v>1.0440388413048025E-2</v>
      </c>
    </row>
    <row r="106" spans="2:15" ht="24">
      <c r="B106" s="5">
        <v>2</v>
      </c>
      <c r="C106" s="1" t="s">
        <v>141</v>
      </c>
      <c r="D106" s="1">
        <v>0.17</v>
      </c>
      <c r="E106" s="6">
        <v>24320.4601</v>
      </c>
      <c r="F106" s="10"/>
      <c r="G106" s="5">
        <v>2</v>
      </c>
      <c r="H106" s="1" t="s">
        <v>141</v>
      </c>
      <c r="I106" s="1">
        <v>0.17</v>
      </c>
      <c r="J106" s="6">
        <v>23349.923599999998</v>
      </c>
      <c r="L106" s="1" t="s">
        <v>141</v>
      </c>
      <c r="M106">
        <f t="shared" si="22"/>
        <v>13403.3043</v>
      </c>
      <c r="N106">
        <f t="shared" si="23"/>
        <v>13094.001899999999</v>
      </c>
      <c r="O106">
        <f t="shared" si="24"/>
        <v>-8.4870769478441761E-3</v>
      </c>
    </row>
    <row r="107" spans="2:15" ht="24">
      <c r="B107" s="5">
        <v>3</v>
      </c>
      <c r="C107" s="1" t="s">
        <v>142</v>
      </c>
      <c r="D107" s="1">
        <v>0.17</v>
      </c>
      <c r="E107" s="6">
        <v>23800.223300000001</v>
      </c>
      <c r="F107" s="10"/>
      <c r="G107" s="5">
        <v>3</v>
      </c>
      <c r="H107" s="1" t="s">
        <v>142</v>
      </c>
      <c r="I107" s="1">
        <v>0.17</v>
      </c>
      <c r="J107" s="6">
        <v>23218.431499999999</v>
      </c>
      <c r="L107" s="1" t="s">
        <v>142</v>
      </c>
      <c r="M107">
        <f t="shared" si="22"/>
        <v>14015.751500000002</v>
      </c>
      <c r="N107">
        <f t="shared" si="23"/>
        <v>13749.809300000001</v>
      </c>
      <c r="O107">
        <f t="shared" si="24"/>
        <v>-7.1938018754736446E-3</v>
      </c>
    </row>
    <row r="108" spans="2:15" ht="24">
      <c r="B108" s="5">
        <v>4</v>
      </c>
      <c r="C108" s="1" t="s">
        <v>143</v>
      </c>
      <c r="D108" s="1">
        <v>0.21</v>
      </c>
      <c r="E108" s="6">
        <v>29848.924999999999</v>
      </c>
      <c r="F108" s="10"/>
      <c r="G108" s="5">
        <v>4</v>
      </c>
      <c r="H108" s="1" t="s">
        <v>143</v>
      </c>
      <c r="I108" s="1">
        <v>0.21</v>
      </c>
      <c r="J108" s="6">
        <v>28298.370699999999</v>
      </c>
      <c r="L108" s="1" t="s">
        <v>143</v>
      </c>
      <c r="M108">
        <f t="shared" si="22"/>
        <v>3379.7547999999988</v>
      </c>
      <c r="N108">
        <f t="shared" si="23"/>
        <v>3493.5705999999991</v>
      </c>
      <c r="O108">
        <f t="shared" si="24"/>
        <v>3.5800204500251866E-3</v>
      </c>
    </row>
    <row r="109" spans="2:15" ht="24">
      <c r="B109" s="5">
        <v>5</v>
      </c>
      <c r="C109" s="1" t="s">
        <v>144</v>
      </c>
      <c r="D109" s="1">
        <v>1.04</v>
      </c>
      <c r="E109" s="6">
        <v>145347.15520000001</v>
      </c>
      <c r="F109" s="10"/>
      <c r="G109" s="5">
        <v>5</v>
      </c>
      <c r="H109" s="1" t="s">
        <v>144</v>
      </c>
      <c r="I109" s="1">
        <v>1.04</v>
      </c>
      <c r="J109" s="6">
        <v>138541.21359999999</v>
      </c>
      <c r="L109" s="1" t="s">
        <v>144</v>
      </c>
      <c r="M109">
        <f t="shared" si="22"/>
        <v>9127.3217000000004</v>
      </c>
      <c r="N109">
        <f t="shared" si="23"/>
        <v>10019.952900000004</v>
      </c>
      <c r="O109">
        <f t="shared" si="24"/>
        <v>6.0085096329665902E-3</v>
      </c>
    </row>
    <row r="110" spans="2:15" ht="24">
      <c r="B110" s="5">
        <v>6</v>
      </c>
      <c r="C110" s="1" t="s">
        <v>145</v>
      </c>
      <c r="D110" s="1">
        <v>7.0000000000000007E-2</v>
      </c>
      <c r="E110" s="6">
        <v>9605.4171000000006</v>
      </c>
      <c r="F110" s="10"/>
      <c r="G110" s="5">
        <v>6</v>
      </c>
      <c r="H110" s="1" t="s">
        <v>145</v>
      </c>
      <c r="I110" s="1">
        <v>7.0000000000000007E-2</v>
      </c>
      <c r="J110" s="6">
        <v>9297.2999</v>
      </c>
      <c r="L110" s="1" t="s">
        <v>145</v>
      </c>
      <c r="M110">
        <f t="shared" si="22"/>
        <v>6862.9362999999994</v>
      </c>
      <c r="N110">
        <f t="shared" si="23"/>
        <v>6792.2129000000004</v>
      </c>
      <c r="O110">
        <f t="shared" si="24"/>
        <v>-4.3956209786538067E-3</v>
      </c>
    </row>
    <row r="111" spans="2:15" ht="24">
      <c r="B111" s="7">
        <v>7</v>
      </c>
      <c r="C111" s="8" t="s">
        <v>146</v>
      </c>
      <c r="D111" s="8">
        <v>0.11</v>
      </c>
      <c r="E111" s="9">
        <v>15883.2148</v>
      </c>
      <c r="F111" s="10"/>
      <c r="G111" s="7">
        <v>7</v>
      </c>
      <c r="H111" s="8" t="s">
        <v>146</v>
      </c>
      <c r="I111" s="8">
        <v>0.11</v>
      </c>
      <c r="J111" s="9">
        <v>14874.74</v>
      </c>
      <c r="L111" s="8" t="s">
        <v>146</v>
      </c>
      <c r="M111">
        <f t="shared" si="22"/>
        <v>12634.7763</v>
      </c>
      <c r="N111">
        <f t="shared" si="23"/>
        <v>12122.7498</v>
      </c>
      <c r="O111">
        <f t="shared" si="24"/>
        <v>-1.8965707693313027E-2</v>
      </c>
    </row>
    <row r="112" spans="2:15">
      <c r="B112" s="10">
        <v>1.5</v>
      </c>
      <c r="C112" s="10" t="s">
        <v>11</v>
      </c>
      <c r="D112" s="10" t="s">
        <v>10</v>
      </c>
      <c r="E112" s="10"/>
      <c r="F112" s="10"/>
      <c r="G112" s="10">
        <v>1.5</v>
      </c>
      <c r="H112" s="10" t="s">
        <v>11</v>
      </c>
      <c r="I112" s="10" t="s">
        <v>12</v>
      </c>
      <c r="J112" s="10"/>
    </row>
    <row r="113" spans="2:1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24">
      <c r="B114" s="5">
        <v>1</v>
      </c>
      <c r="C114" s="1" t="s">
        <v>140</v>
      </c>
      <c r="D114" s="1">
        <v>2.11</v>
      </c>
      <c r="E114" s="6">
        <v>36429.990400000002</v>
      </c>
      <c r="F114" s="10"/>
      <c r="G114" s="5">
        <v>1</v>
      </c>
      <c r="H114" s="1" t="s">
        <v>140</v>
      </c>
      <c r="I114" s="1">
        <v>2.16</v>
      </c>
      <c r="J114" s="6">
        <v>36007.616300000002</v>
      </c>
    </row>
    <row r="115" spans="2:15" ht="24">
      <c r="B115" s="5">
        <v>2</v>
      </c>
      <c r="C115" s="1" t="s">
        <v>141</v>
      </c>
      <c r="D115" s="1">
        <v>2.19</v>
      </c>
      <c r="E115" s="6">
        <v>37723.7644</v>
      </c>
      <c r="F115" s="10"/>
      <c r="G115" s="5">
        <v>2</v>
      </c>
      <c r="H115" s="1" t="s">
        <v>141</v>
      </c>
      <c r="I115" s="1">
        <v>2.19</v>
      </c>
      <c r="J115" s="6">
        <v>36443.925499999998</v>
      </c>
    </row>
    <row r="116" spans="2:15" ht="24">
      <c r="B116" s="5">
        <v>3</v>
      </c>
      <c r="C116" s="1" t="s">
        <v>142</v>
      </c>
      <c r="D116" s="1">
        <v>2.19</v>
      </c>
      <c r="E116" s="6">
        <v>37815.974800000004</v>
      </c>
      <c r="F116" s="10"/>
      <c r="G116" s="5">
        <v>3</v>
      </c>
      <c r="H116" s="1" t="s">
        <v>142</v>
      </c>
      <c r="I116" s="1">
        <v>2.2200000000000002</v>
      </c>
      <c r="J116" s="6">
        <v>36968.2408</v>
      </c>
    </row>
    <row r="117" spans="2:15" ht="24">
      <c r="B117" s="5">
        <v>4</v>
      </c>
      <c r="C117" s="1" t="s">
        <v>143</v>
      </c>
      <c r="D117" s="1">
        <v>1.93</v>
      </c>
      <c r="E117" s="6">
        <v>33228.679799999998</v>
      </c>
      <c r="F117" s="10"/>
      <c r="G117" s="5">
        <v>4</v>
      </c>
      <c r="H117" s="1" t="s">
        <v>143</v>
      </c>
      <c r="I117" s="1">
        <v>1.91</v>
      </c>
      <c r="J117" s="6">
        <v>31791.941299999999</v>
      </c>
    </row>
    <row r="118" spans="2:15" ht="24">
      <c r="B118" s="5">
        <v>5</v>
      </c>
      <c r="C118" s="1" t="s">
        <v>144</v>
      </c>
      <c r="D118" s="1">
        <v>8.9600000000000009</v>
      </c>
      <c r="E118" s="6">
        <v>154474.47690000001</v>
      </c>
      <c r="F118" s="10"/>
      <c r="G118" s="5">
        <v>5</v>
      </c>
      <c r="H118" s="1" t="s">
        <v>144</v>
      </c>
      <c r="I118" s="1">
        <v>8.93</v>
      </c>
      <c r="J118" s="6">
        <v>148561.16649999999</v>
      </c>
    </row>
    <row r="119" spans="2:15" ht="24">
      <c r="B119" s="5">
        <v>6</v>
      </c>
      <c r="C119" s="1" t="s">
        <v>145</v>
      </c>
      <c r="D119" s="1">
        <v>0.96</v>
      </c>
      <c r="E119" s="6">
        <v>16468.3534</v>
      </c>
      <c r="F119" s="10"/>
      <c r="G119" s="5">
        <v>6</v>
      </c>
      <c r="H119" s="1" t="s">
        <v>145</v>
      </c>
      <c r="I119" s="1">
        <v>0.97</v>
      </c>
      <c r="J119" s="6">
        <v>16089.5128</v>
      </c>
    </row>
    <row r="120" spans="2:15" ht="24">
      <c r="B120" s="7">
        <v>7</v>
      </c>
      <c r="C120" s="8" t="s">
        <v>146</v>
      </c>
      <c r="D120" s="8">
        <v>1.65</v>
      </c>
      <c r="E120" s="9">
        <v>28517.991099999999</v>
      </c>
      <c r="F120" s="10"/>
      <c r="G120" s="7">
        <v>7</v>
      </c>
      <c r="H120" s="8" t="s">
        <v>146</v>
      </c>
      <c r="I120" s="8">
        <v>1.62</v>
      </c>
      <c r="J120" s="9">
        <v>26997.489799999999</v>
      </c>
    </row>
    <row r="121" spans="2:15">
      <c r="B121" s="10">
        <v>1.75</v>
      </c>
      <c r="C121" s="10" t="s">
        <v>9</v>
      </c>
      <c r="D121" s="10" t="s">
        <v>10</v>
      </c>
      <c r="E121" s="10"/>
      <c r="F121" s="10"/>
      <c r="G121" s="10">
        <v>1.75</v>
      </c>
      <c r="H121" s="10" t="s">
        <v>9</v>
      </c>
      <c r="I121" s="10" t="s">
        <v>12</v>
      </c>
      <c r="J121" s="10"/>
    </row>
    <row r="122" spans="2:1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79</v>
      </c>
      <c r="M122" t="s">
        <v>10</v>
      </c>
      <c r="N122" t="s">
        <v>12</v>
      </c>
      <c r="O122" t="s">
        <v>78</v>
      </c>
    </row>
    <row r="123" spans="2:15" ht="24">
      <c r="B123" s="5">
        <v>1</v>
      </c>
      <c r="C123" s="1" t="s">
        <v>140</v>
      </c>
      <c r="D123" s="1">
        <v>0.22</v>
      </c>
      <c r="E123" s="6">
        <v>29870.2644</v>
      </c>
      <c r="F123" s="10"/>
      <c r="G123" s="5">
        <v>1</v>
      </c>
      <c r="H123" s="1" t="s">
        <v>140</v>
      </c>
      <c r="I123" s="1">
        <v>0.22</v>
      </c>
      <c r="J123" s="6">
        <v>29106.931499999999</v>
      </c>
      <c r="L123" s="1" t="s">
        <v>140</v>
      </c>
      <c r="M123">
        <f t="shared" ref="M123:M129" si="25">(E132-E123)</f>
        <v>6531.1964999999982</v>
      </c>
      <c r="N123">
        <f t="shared" ref="N123:N129" si="26">(J132-J123)</f>
        <v>6807.1347999999998</v>
      </c>
      <c r="O123">
        <f t="shared" ref="O123:O129" si="27">(N123-M123)/J132</f>
        <v>7.6832931613762048E-3</v>
      </c>
    </row>
    <row r="124" spans="2:15" ht="24">
      <c r="B124" s="5">
        <v>2</v>
      </c>
      <c r="C124" s="1" t="s">
        <v>141</v>
      </c>
      <c r="D124" s="1">
        <v>0.17</v>
      </c>
      <c r="E124" s="6">
        <v>23953.983499999998</v>
      </c>
      <c r="F124" s="10"/>
      <c r="G124" s="5">
        <v>2</v>
      </c>
      <c r="H124" s="1" t="s">
        <v>141</v>
      </c>
      <c r="I124" s="1">
        <v>0.17</v>
      </c>
      <c r="J124" s="6">
        <v>22975.831300000002</v>
      </c>
      <c r="L124" s="1" t="s">
        <v>141</v>
      </c>
      <c r="M124">
        <f t="shared" si="25"/>
        <v>13868.7372</v>
      </c>
      <c r="N124">
        <f t="shared" si="26"/>
        <v>13523.413100000002</v>
      </c>
      <c r="O124">
        <f t="shared" si="27"/>
        <v>-9.4611301049289109E-3</v>
      </c>
    </row>
    <row r="125" spans="2:15" ht="24">
      <c r="B125" s="5">
        <v>3</v>
      </c>
      <c r="C125" s="1" t="s">
        <v>142</v>
      </c>
      <c r="D125" s="1">
        <v>0.17</v>
      </c>
      <c r="E125" s="6">
        <v>23429.6986</v>
      </c>
      <c r="F125" s="10"/>
      <c r="G125" s="5">
        <v>3</v>
      </c>
      <c r="H125" s="1" t="s">
        <v>142</v>
      </c>
      <c r="I125" s="1">
        <v>0.17</v>
      </c>
      <c r="J125" s="6">
        <v>22871.2886</v>
      </c>
      <c r="L125" s="1" t="s">
        <v>142</v>
      </c>
      <c r="M125">
        <f t="shared" si="25"/>
        <v>14463.564800000004</v>
      </c>
      <c r="N125">
        <f t="shared" si="26"/>
        <v>14105.481599999999</v>
      </c>
      <c r="O125">
        <f t="shared" si="27"/>
        <v>-9.6840042562723501E-3</v>
      </c>
    </row>
    <row r="126" spans="2:15" ht="24">
      <c r="B126" s="5">
        <v>4</v>
      </c>
      <c r="C126" s="1" t="s">
        <v>143</v>
      </c>
      <c r="D126" s="1">
        <v>0.21</v>
      </c>
      <c r="E126" s="6">
        <v>29673.4751</v>
      </c>
      <c r="F126" s="10"/>
      <c r="G126" s="5">
        <v>4</v>
      </c>
      <c r="H126" s="1" t="s">
        <v>143</v>
      </c>
      <c r="I126" s="1">
        <v>0.21</v>
      </c>
      <c r="J126" s="6">
        <v>28083.127</v>
      </c>
      <c r="L126" s="1" t="s">
        <v>143</v>
      </c>
      <c r="M126">
        <f t="shared" si="25"/>
        <v>3528.3483000000015</v>
      </c>
      <c r="N126">
        <f t="shared" si="26"/>
        <v>3720.5328000000009</v>
      </c>
      <c r="O126">
        <f t="shared" si="27"/>
        <v>6.0428422769130295E-3</v>
      </c>
    </row>
    <row r="127" spans="2:15" ht="24">
      <c r="B127" s="5">
        <v>5</v>
      </c>
      <c r="C127" s="1" t="s">
        <v>144</v>
      </c>
      <c r="D127" s="1">
        <v>1.05</v>
      </c>
      <c r="E127" s="6">
        <v>145303.29019999999</v>
      </c>
      <c r="F127" s="10"/>
      <c r="G127" s="5">
        <v>5</v>
      </c>
      <c r="H127" s="1" t="s">
        <v>144</v>
      </c>
      <c r="I127" s="1">
        <v>1.04</v>
      </c>
      <c r="J127" s="6">
        <v>138337.47940000001</v>
      </c>
      <c r="L127" s="1" t="s">
        <v>144</v>
      </c>
      <c r="M127">
        <f t="shared" si="25"/>
        <v>9505.7154000000155</v>
      </c>
      <c r="N127">
        <f t="shared" si="26"/>
        <v>10516.68769999998</v>
      </c>
      <c r="O127">
        <f t="shared" si="27"/>
        <v>6.7916963273241477E-3</v>
      </c>
    </row>
    <row r="128" spans="2:15" ht="24">
      <c r="B128" s="5">
        <v>6</v>
      </c>
      <c r="C128" s="1" t="s">
        <v>145</v>
      </c>
      <c r="D128" s="1">
        <v>7.0000000000000007E-2</v>
      </c>
      <c r="E128" s="6">
        <v>9507.8420000000006</v>
      </c>
      <c r="F128" s="10"/>
      <c r="G128" s="5">
        <v>6</v>
      </c>
      <c r="H128" s="1" t="s">
        <v>145</v>
      </c>
      <c r="I128" s="1">
        <v>7.0000000000000007E-2</v>
      </c>
      <c r="J128" s="6">
        <v>9196.5655000000006</v>
      </c>
      <c r="L128" s="1" t="s">
        <v>145</v>
      </c>
      <c r="M128">
        <f t="shared" si="25"/>
        <v>7009.4110000000001</v>
      </c>
      <c r="N128">
        <f t="shared" si="26"/>
        <v>6904.6435999999994</v>
      </c>
      <c r="O128">
        <f t="shared" si="27"/>
        <v>-6.5068032685819E-3</v>
      </c>
    </row>
    <row r="129" spans="2:15" ht="24">
      <c r="B129" s="7">
        <v>7</v>
      </c>
      <c r="C129" s="8" t="s">
        <v>146</v>
      </c>
      <c r="D129" s="8">
        <v>0.11</v>
      </c>
      <c r="E129" s="9">
        <v>15668.694</v>
      </c>
      <c r="F129" s="10"/>
      <c r="G129" s="7">
        <v>7</v>
      </c>
      <c r="H129" s="8" t="s">
        <v>146</v>
      </c>
      <c r="I129" s="8">
        <v>0.11</v>
      </c>
      <c r="J129" s="9">
        <v>14627.3963</v>
      </c>
      <c r="L129" s="8" t="s">
        <v>146</v>
      </c>
      <c r="M129">
        <f t="shared" si="25"/>
        <v>12919.791300000001</v>
      </c>
      <c r="N129">
        <f t="shared" si="26"/>
        <v>12437.900399999999</v>
      </c>
      <c r="O129">
        <f t="shared" si="27"/>
        <v>-1.7804752164420283E-2</v>
      </c>
    </row>
    <row r="130" spans="2:15">
      <c r="B130" s="10">
        <v>1.75</v>
      </c>
      <c r="C130" s="10" t="s">
        <v>11</v>
      </c>
      <c r="D130" s="10" t="s">
        <v>10</v>
      </c>
      <c r="E130" s="10"/>
      <c r="F130" s="10"/>
      <c r="G130" s="10">
        <v>1.75</v>
      </c>
      <c r="H130" s="10" t="s">
        <v>11</v>
      </c>
      <c r="I130" s="10" t="s">
        <v>12</v>
      </c>
      <c r="J130" s="10"/>
    </row>
    <row r="131" spans="2:1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24">
      <c r="B132" s="5">
        <v>1</v>
      </c>
      <c r="C132" s="1" t="s">
        <v>140</v>
      </c>
      <c r="D132" s="1">
        <v>2.11</v>
      </c>
      <c r="E132" s="6">
        <v>36401.460899999998</v>
      </c>
      <c r="F132" s="10"/>
      <c r="G132" s="5">
        <v>1</v>
      </c>
      <c r="H132" s="1" t="s">
        <v>140</v>
      </c>
      <c r="I132" s="1">
        <v>2.16</v>
      </c>
      <c r="J132" s="6">
        <v>35914.066299999999</v>
      </c>
    </row>
    <row r="133" spans="2:15" ht="24">
      <c r="B133" s="5">
        <v>2</v>
      </c>
      <c r="C133" s="1" t="s">
        <v>141</v>
      </c>
      <c r="D133" s="1">
        <v>2.19</v>
      </c>
      <c r="E133" s="6">
        <v>37822.720699999998</v>
      </c>
      <c r="F133" s="10"/>
      <c r="G133" s="5">
        <v>2</v>
      </c>
      <c r="H133" s="1" t="s">
        <v>141</v>
      </c>
      <c r="I133" s="1">
        <v>2.19</v>
      </c>
      <c r="J133" s="6">
        <v>36499.244400000003</v>
      </c>
    </row>
    <row r="134" spans="2:15" ht="24">
      <c r="B134" s="5">
        <v>3</v>
      </c>
      <c r="C134" s="1" t="s">
        <v>142</v>
      </c>
      <c r="D134" s="1">
        <v>2.2000000000000002</v>
      </c>
      <c r="E134" s="6">
        <v>37893.263400000003</v>
      </c>
      <c r="F134" s="10"/>
      <c r="G134" s="5">
        <v>3</v>
      </c>
      <c r="H134" s="1" t="s">
        <v>142</v>
      </c>
      <c r="I134" s="1">
        <v>2.2200000000000002</v>
      </c>
      <c r="J134" s="6">
        <v>36976.770199999999</v>
      </c>
    </row>
    <row r="135" spans="2:15" ht="24">
      <c r="B135" s="5">
        <v>4</v>
      </c>
      <c r="C135" s="1" t="s">
        <v>143</v>
      </c>
      <c r="D135" s="1">
        <v>1.92</v>
      </c>
      <c r="E135" s="6">
        <v>33201.823400000001</v>
      </c>
      <c r="F135" s="10"/>
      <c r="G135" s="5">
        <v>4</v>
      </c>
      <c r="H135" s="1" t="s">
        <v>143</v>
      </c>
      <c r="I135" s="1">
        <v>1.91</v>
      </c>
      <c r="J135" s="6">
        <v>31803.659800000001</v>
      </c>
    </row>
    <row r="136" spans="2:15" ht="24">
      <c r="B136" s="5">
        <v>5</v>
      </c>
      <c r="C136" s="1" t="s">
        <v>144</v>
      </c>
      <c r="D136" s="1">
        <v>8.9700000000000006</v>
      </c>
      <c r="E136" s="6">
        <v>154809.0056</v>
      </c>
      <c r="F136" s="10"/>
      <c r="G136" s="5">
        <v>5</v>
      </c>
      <c r="H136" s="1" t="s">
        <v>144</v>
      </c>
      <c r="I136" s="1">
        <v>8.93</v>
      </c>
      <c r="J136" s="6">
        <v>148854.16709999999</v>
      </c>
    </row>
    <row r="137" spans="2:15" ht="24">
      <c r="B137" s="5">
        <v>6</v>
      </c>
      <c r="C137" s="1" t="s">
        <v>145</v>
      </c>
      <c r="D137" s="1">
        <v>0.96</v>
      </c>
      <c r="E137" s="6">
        <v>16517.253000000001</v>
      </c>
      <c r="F137" s="10"/>
      <c r="G137" s="5">
        <v>6</v>
      </c>
      <c r="H137" s="1" t="s">
        <v>145</v>
      </c>
      <c r="I137" s="1">
        <v>0.97</v>
      </c>
      <c r="J137" s="6">
        <v>16101.2091</v>
      </c>
    </row>
    <row r="138" spans="2:15" ht="24">
      <c r="B138" s="7">
        <v>7</v>
      </c>
      <c r="C138" s="8" t="s">
        <v>146</v>
      </c>
      <c r="D138" s="8">
        <v>1.66</v>
      </c>
      <c r="E138" s="9">
        <v>28588.4853</v>
      </c>
      <c r="F138" s="10"/>
      <c r="G138" s="7">
        <v>7</v>
      </c>
      <c r="H138" s="8" t="s">
        <v>146</v>
      </c>
      <c r="I138" s="8">
        <v>1.62</v>
      </c>
      <c r="J138" s="9">
        <v>27065.296699999999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816D-8427-49E8-9870-FE460CB2F68A}">
  <dimension ref="A1:Y151"/>
  <sheetViews>
    <sheetView topLeftCell="A128" workbookViewId="0">
      <selection activeCell="H142" sqref="H142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20</v>
      </c>
    </row>
    <row r="2" spans="1:25">
      <c r="A2" t="s">
        <v>27</v>
      </c>
      <c r="B2" t="s">
        <v>21</v>
      </c>
      <c r="C2" t="s">
        <v>24</v>
      </c>
    </row>
    <row r="3" spans="1:25">
      <c r="A3" s="13" t="s">
        <v>41</v>
      </c>
      <c r="B3" s="13" t="s">
        <v>37</v>
      </c>
      <c r="C3" s="13" t="s">
        <v>42</v>
      </c>
    </row>
    <row r="4" spans="1:25">
      <c r="A4" s="13" t="s">
        <v>38</v>
      </c>
      <c r="B4" s="13">
        <v>3.75</v>
      </c>
      <c r="C4" s="13"/>
    </row>
    <row r="5" spans="1:25">
      <c r="A5" s="13" t="s">
        <v>43</v>
      </c>
      <c r="B5" s="13" t="s">
        <v>39</v>
      </c>
      <c r="C5" s="13"/>
    </row>
    <row r="6" spans="1:25">
      <c r="A6" s="13" t="s">
        <v>26</v>
      </c>
      <c r="B6" s="13" t="s">
        <v>40</v>
      </c>
      <c r="C6" s="13" t="s">
        <v>23</v>
      </c>
    </row>
    <row r="7" spans="1:25">
      <c r="A7" s="13" t="s">
        <v>44</v>
      </c>
      <c r="B7" s="13">
        <v>3.4</v>
      </c>
      <c r="C7" s="13" t="s">
        <v>22</v>
      </c>
    </row>
    <row r="8" spans="1:25">
      <c r="A8" s="13" t="s">
        <v>45</v>
      </c>
      <c r="B8" s="13" t="s">
        <v>46</v>
      </c>
      <c r="C8" s="13" t="s">
        <v>22</v>
      </c>
    </row>
    <row r="9" spans="1:25">
      <c r="A9" s="13" t="s">
        <v>48</v>
      </c>
      <c r="B9" s="13" t="s">
        <v>47</v>
      </c>
      <c r="C9" s="13" t="s">
        <v>25</v>
      </c>
    </row>
    <row r="10" spans="1:25">
      <c r="A10" t="s">
        <v>36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79</v>
      </c>
      <c r="M13" t="s">
        <v>10</v>
      </c>
      <c r="N13" t="s">
        <v>12</v>
      </c>
      <c r="O13" t="s">
        <v>78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49</v>
      </c>
      <c r="D14" s="1">
        <v>1.1499999999999999</v>
      </c>
      <c r="E14" s="6">
        <v>11895.6556</v>
      </c>
      <c r="F14" s="12"/>
      <c r="G14" s="5">
        <v>1</v>
      </c>
      <c r="H14" s="1" t="s">
        <v>49</v>
      </c>
      <c r="I14" s="1">
        <v>1.1399999999999999</v>
      </c>
      <c r="J14" s="6">
        <v>12066.791800000001</v>
      </c>
      <c r="L14" s="1" t="s">
        <v>49</v>
      </c>
      <c r="M14">
        <f>(E24-E14)</f>
        <v>606.02629999999954</v>
      </c>
      <c r="N14">
        <f>(J24-J14)</f>
        <v>639.58939999999893</v>
      </c>
      <c r="O14">
        <f>(N14-M14)/J24</f>
        <v>2.641436572042982E-3</v>
      </c>
      <c r="R14" s="1" t="s">
        <v>49</v>
      </c>
      <c r="S14">
        <f t="shared" ref="S14:S21" si="0">O14</f>
        <v>2.641436572042982E-3</v>
      </c>
      <c r="T14">
        <f t="shared" ref="T14:T21" si="1">O34</f>
        <v>2.3130383252625108E-3</v>
      </c>
      <c r="U14">
        <f>O54</f>
        <v>2.5429530142721409E-3</v>
      </c>
      <c r="V14">
        <f>O74</f>
        <v>4.2924206042629382E-3</v>
      </c>
      <c r="W14">
        <f>O94</f>
        <v>2.3462720716138871E-3</v>
      </c>
      <c r="X14">
        <f>O114</f>
        <v>2.8357782935031516E-3</v>
      </c>
      <c r="Y14">
        <f>O134</f>
        <v>3.8755470117734308E-3</v>
      </c>
    </row>
    <row r="15" spans="1:25" ht="24">
      <c r="B15" s="5">
        <v>2</v>
      </c>
      <c r="C15" s="1" t="s">
        <v>50</v>
      </c>
      <c r="D15" s="1">
        <v>0.83</v>
      </c>
      <c r="E15" s="6">
        <v>8629.2350000000006</v>
      </c>
      <c r="F15" s="12"/>
      <c r="G15" s="5">
        <v>2</v>
      </c>
      <c r="H15" s="1" t="s">
        <v>50</v>
      </c>
      <c r="I15" s="1">
        <v>0.82</v>
      </c>
      <c r="J15" s="6">
        <v>8680.1790999999994</v>
      </c>
      <c r="L15" s="1" t="s">
        <v>50</v>
      </c>
      <c r="M15">
        <f t="shared" ref="M15:M21" si="2">(E25-E15)</f>
        <v>293.35819999999876</v>
      </c>
      <c r="N15">
        <f t="shared" ref="N15:N21" si="3">(J25-J15)</f>
        <v>333.30169999999998</v>
      </c>
      <c r="O15">
        <f t="shared" ref="O15:O21" si="4">(N15-M15)/J25</f>
        <v>4.4315288273539368E-3</v>
      </c>
      <c r="R15" s="1" t="s">
        <v>50</v>
      </c>
      <c r="S15">
        <f t="shared" si="0"/>
        <v>4.4315288273539368E-3</v>
      </c>
      <c r="T15">
        <f t="shared" si="1"/>
        <v>2.8406930267747634E-3</v>
      </c>
      <c r="U15">
        <f t="shared" ref="U15:U21" si="5">O55</f>
        <v>4.7316080476620817E-3</v>
      </c>
      <c r="V15">
        <f t="shared" ref="V15:V21" si="6">O75</f>
        <v>3.0974017803415041E-3</v>
      </c>
      <c r="W15">
        <f t="shared" ref="W15:W21" si="7">O95</f>
        <v>-1.8316391606394361E-3</v>
      </c>
      <c r="X15">
        <f t="shared" ref="X15:X21" si="8">O115</f>
        <v>1.9307732722676765E-3</v>
      </c>
      <c r="Y15">
        <f t="shared" ref="Y15:Y21" si="9">O135</f>
        <v>6.6002942621656291E-3</v>
      </c>
    </row>
    <row r="16" spans="1:25" ht="24">
      <c r="B16" s="5">
        <v>3</v>
      </c>
      <c r="C16" s="1" t="s">
        <v>51</v>
      </c>
      <c r="D16" s="1">
        <v>1.78</v>
      </c>
      <c r="E16" s="6">
        <v>18452.3511</v>
      </c>
      <c r="F16" s="12"/>
      <c r="G16" s="5">
        <v>3</v>
      </c>
      <c r="H16" s="1" t="s">
        <v>51</v>
      </c>
      <c r="I16" s="1">
        <v>1.74</v>
      </c>
      <c r="J16" s="6">
        <v>18463.367699999999</v>
      </c>
      <c r="L16" s="1" t="s">
        <v>51</v>
      </c>
      <c r="M16">
        <f t="shared" si="2"/>
        <v>837.8669000000009</v>
      </c>
      <c r="N16">
        <f t="shared" si="3"/>
        <v>921.26950000000215</v>
      </c>
      <c r="O16">
        <f t="shared" si="4"/>
        <v>4.3025102373337818E-3</v>
      </c>
      <c r="R16" s="1" t="s">
        <v>51</v>
      </c>
      <c r="S16">
        <f t="shared" si="0"/>
        <v>4.3025102373337818E-3</v>
      </c>
      <c r="T16">
        <f t="shared" si="1"/>
        <v>1.6027851979397601E-3</v>
      </c>
      <c r="U16">
        <f t="shared" si="5"/>
        <v>4.3742111551607838E-3</v>
      </c>
      <c r="V16">
        <f t="shared" si="6"/>
        <v>4.5752588272149342E-3</v>
      </c>
      <c r="W16">
        <f t="shared" si="7"/>
        <v>-2.2407475821093941E-3</v>
      </c>
      <c r="X16">
        <f t="shared" si="8"/>
        <v>2.7423760817327653E-4</v>
      </c>
      <c r="Y16">
        <f t="shared" si="9"/>
        <v>4.796825039331174E-3</v>
      </c>
    </row>
    <row r="17" spans="2:25" ht="24">
      <c r="B17" s="5">
        <v>4</v>
      </c>
      <c r="C17" s="1" t="s">
        <v>52</v>
      </c>
      <c r="D17" s="1">
        <v>7.76</v>
      </c>
      <c r="E17" s="6">
        <v>80306.817299999995</v>
      </c>
      <c r="F17" s="12"/>
      <c r="G17" s="5">
        <v>4</v>
      </c>
      <c r="H17" s="1" t="s">
        <v>52</v>
      </c>
      <c r="I17" s="1">
        <v>7.75</v>
      </c>
      <c r="J17" s="6">
        <v>82025.147599999997</v>
      </c>
      <c r="L17" s="1" t="s">
        <v>52</v>
      </c>
      <c r="M17">
        <f t="shared" si="2"/>
        <v>3805.8151000000071</v>
      </c>
      <c r="N17">
        <f t="shared" si="3"/>
        <v>3972.704700000002</v>
      </c>
      <c r="O17">
        <f t="shared" si="4"/>
        <v>1.9406252079157444E-3</v>
      </c>
      <c r="R17" s="1" t="s">
        <v>52</v>
      </c>
      <c r="S17">
        <f t="shared" si="0"/>
        <v>1.9406252079157444E-3</v>
      </c>
      <c r="T17">
        <f t="shared" si="1"/>
        <v>2.6725369032401906E-3</v>
      </c>
      <c r="U17">
        <f t="shared" si="5"/>
        <v>4.6118324285832771E-3</v>
      </c>
      <c r="V17">
        <f t="shared" si="6"/>
        <v>5.8979888880682178E-3</v>
      </c>
      <c r="W17">
        <f t="shared" si="7"/>
        <v>4.4039542803140401E-3</v>
      </c>
      <c r="X17">
        <f t="shared" si="8"/>
        <v>5.8203645342941989E-3</v>
      </c>
      <c r="Y17">
        <f t="shared" si="9"/>
        <v>6.9261881495648022E-3</v>
      </c>
    </row>
    <row r="18" spans="2:25" ht="24">
      <c r="B18" s="5">
        <v>5</v>
      </c>
      <c r="C18" s="1" t="s">
        <v>53</v>
      </c>
      <c r="D18" s="1">
        <v>1.1000000000000001</v>
      </c>
      <c r="E18" s="6">
        <v>11329.489100000001</v>
      </c>
      <c r="F18" s="12"/>
      <c r="G18" s="5">
        <v>5</v>
      </c>
      <c r="H18" s="1" t="s">
        <v>53</v>
      </c>
      <c r="I18" s="1">
        <v>1.1000000000000001</v>
      </c>
      <c r="J18" s="6">
        <v>11604.6049</v>
      </c>
      <c r="L18" s="1" t="s">
        <v>53</v>
      </c>
      <c r="M18">
        <f t="shared" si="2"/>
        <v>582.90409999999974</v>
      </c>
      <c r="N18">
        <f t="shared" si="3"/>
        <v>587.41449999999895</v>
      </c>
      <c r="O18">
        <f t="shared" si="4"/>
        <v>3.6994691789936037E-4</v>
      </c>
      <c r="R18" s="1" t="s">
        <v>53</v>
      </c>
      <c r="S18">
        <f t="shared" si="0"/>
        <v>3.6994691789936037E-4</v>
      </c>
      <c r="T18">
        <f t="shared" si="1"/>
        <v>1.5684627143003338E-3</v>
      </c>
      <c r="U18">
        <f t="shared" si="5"/>
        <v>6.3740234786044186E-3</v>
      </c>
      <c r="V18">
        <f t="shared" si="6"/>
        <v>5.1110873605500085E-3</v>
      </c>
      <c r="W18">
        <f t="shared" si="7"/>
        <v>7.5825288157900551E-3</v>
      </c>
      <c r="X18">
        <f t="shared" si="8"/>
        <v>5.7013992075532613E-3</v>
      </c>
      <c r="Y18">
        <f t="shared" si="9"/>
        <v>6.6613074480209051E-3</v>
      </c>
    </row>
    <row r="19" spans="2:25" ht="24">
      <c r="B19" s="5">
        <v>6</v>
      </c>
      <c r="C19" s="1" t="s">
        <v>54</v>
      </c>
      <c r="D19" s="1">
        <v>5.24</v>
      </c>
      <c r="E19" s="6">
        <v>54233.9185</v>
      </c>
      <c r="F19" s="12"/>
      <c r="G19" s="5">
        <v>6</v>
      </c>
      <c r="H19" s="1" t="s">
        <v>54</v>
      </c>
      <c r="I19" s="1">
        <v>5.29</v>
      </c>
      <c r="J19" s="6">
        <v>55922.305</v>
      </c>
      <c r="L19" s="1" t="s">
        <v>54</v>
      </c>
      <c r="M19">
        <f t="shared" si="2"/>
        <v>2734.9040999999997</v>
      </c>
      <c r="N19">
        <f t="shared" si="3"/>
        <v>2774.6641000000018</v>
      </c>
      <c r="O19">
        <f t="shared" si="4"/>
        <v>6.7737739460216925E-4</v>
      </c>
      <c r="R19" s="1" t="s">
        <v>54</v>
      </c>
      <c r="S19">
        <f t="shared" si="0"/>
        <v>6.7737739460216925E-4</v>
      </c>
      <c r="T19">
        <f t="shared" si="1"/>
        <v>2.8854922151946797E-3</v>
      </c>
      <c r="U19">
        <f t="shared" si="5"/>
        <v>4.1393319646341959E-3</v>
      </c>
      <c r="V19">
        <f t="shared" si="6"/>
        <v>7.3210677511766622E-3</v>
      </c>
      <c r="W19">
        <f t="shared" si="7"/>
        <v>8.1030567216329227E-3</v>
      </c>
      <c r="X19">
        <f t="shared" si="8"/>
        <v>7.6301795880861743E-3</v>
      </c>
      <c r="Y19">
        <f t="shared" si="9"/>
        <v>7.3599916338703639E-3</v>
      </c>
    </row>
    <row r="20" spans="2:25" ht="24">
      <c r="B20" s="5">
        <v>7</v>
      </c>
      <c r="C20" s="1" t="s">
        <v>55</v>
      </c>
      <c r="D20" s="1">
        <v>1.27</v>
      </c>
      <c r="E20" s="6">
        <v>13187.037</v>
      </c>
      <c r="F20" s="12"/>
      <c r="G20" s="5">
        <v>7</v>
      </c>
      <c r="H20" s="1" t="s">
        <v>55</v>
      </c>
      <c r="I20" s="1">
        <v>1.3</v>
      </c>
      <c r="J20" s="6">
        <v>13728.3099</v>
      </c>
      <c r="L20" s="1" t="s">
        <v>55</v>
      </c>
      <c r="M20">
        <f t="shared" si="2"/>
        <v>987.11999999999898</v>
      </c>
      <c r="N20">
        <f t="shared" si="3"/>
        <v>970.9948000000004</v>
      </c>
      <c r="O20">
        <f t="shared" si="4"/>
        <v>-1.0970042685079237E-3</v>
      </c>
      <c r="R20" s="1" t="s">
        <v>55</v>
      </c>
      <c r="S20">
        <f t="shared" si="0"/>
        <v>-1.0970042685079237E-3</v>
      </c>
      <c r="T20">
        <f t="shared" si="1"/>
        <v>3.1183309428478357E-3</v>
      </c>
      <c r="U20">
        <f t="shared" si="5"/>
        <v>7.3119436553331814E-3</v>
      </c>
      <c r="V20">
        <f t="shared" si="6"/>
        <v>9.7167892388479934E-3</v>
      </c>
      <c r="W20">
        <f t="shared" si="7"/>
        <v>1.480425744520502E-2</v>
      </c>
      <c r="X20">
        <f t="shared" si="8"/>
        <v>1.0951106058168259E-2</v>
      </c>
      <c r="Y20">
        <f t="shared" si="9"/>
        <v>9.1634741268648984E-3</v>
      </c>
    </row>
    <row r="21" spans="2:25" ht="24">
      <c r="B21" s="7">
        <v>8</v>
      </c>
      <c r="C21" s="8" t="s">
        <v>56</v>
      </c>
      <c r="D21" s="8">
        <v>1.86</v>
      </c>
      <c r="E21" s="9">
        <v>19238.283100000001</v>
      </c>
      <c r="F21" s="12"/>
      <c r="G21" s="7">
        <v>8</v>
      </c>
      <c r="H21" s="8" t="s">
        <v>56</v>
      </c>
      <c r="I21" s="8">
        <v>1.86</v>
      </c>
      <c r="J21" s="9">
        <v>19708.867999999999</v>
      </c>
      <c r="L21" s="8" t="s">
        <v>56</v>
      </c>
      <c r="M21">
        <f t="shared" si="2"/>
        <v>592.10900000000038</v>
      </c>
      <c r="N21">
        <f t="shared" si="3"/>
        <v>580.97080000000278</v>
      </c>
      <c r="O21">
        <f t="shared" si="4"/>
        <v>-5.489545831186E-4</v>
      </c>
      <c r="R21" s="8" t="s">
        <v>56</v>
      </c>
      <c r="S21">
        <f t="shared" si="0"/>
        <v>-5.489545831186E-4</v>
      </c>
      <c r="T21">
        <f t="shared" si="1"/>
        <v>4.3219612912025706E-4</v>
      </c>
      <c r="U21">
        <f t="shared" si="5"/>
        <v>1.8331416020509461E-3</v>
      </c>
      <c r="V21">
        <f t="shared" si="6"/>
        <v>3.096354145623112E-3</v>
      </c>
      <c r="W21">
        <f t="shared" si="7"/>
        <v>3.7848510302090255E-3</v>
      </c>
      <c r="X21">
        <f t="shared" si="8"/>
        <v>3.0655116043236904E-3</v>
      </c>
      <c r="Y21">
        <f t="shared" si="9"/>
        <v>4.0069191269241642E-3</v>
      </c>
    </row>
    <row r="22" spans="2:25">
      <c r="B22">
        <v>0.25</v>
      </c>
      <c r="C22" s="10" t="s">
        <v>11</v>
      </c>
      <c r="D22" s="10" t="s">
        <v>10</v>
      </c>
      <c r="E22" s="10"/>
      <c r="F22" s="10"/>
      <c r="G22">
        <v>0.25</v>
      </c>
      <c r="H22" s="10" t="s">
        <v>11</v>
      </c>
      <c r="I22" s="10" t="s">
        <v>12</v>
      </c>
      <c r="J22" s="10"/>
    </row>
    <row r="23" spans="2:25">
      <c r="B23" s="2"/>
      <c r="C23" s="3" t="s">
        <v>0</v>
      </c>
      <c r="D23" s="3" t="s">
        <v>1</v>
      </c>
      <c r="E23" s="4" t="s">
        <v>2</v>
      </c>
      <c r="G23" s="2"/>
      <c r="H23" s="3" t="s">
        <v>0</v>
      </c>
      <c r="I23" s="3" t="s">
        <v>1</v>
      </c>
      <c r="J23" s="4" t="s">
        <v>2</v>
      </c>
    </row>
    <row r="24" spans="2:25" ht="24">
      <c r="B24" s="5">
        <v>1</v>
      </c>
      <c r="C24" s="1" t="s">
        <v>49</v>
      </c>
      <c r="D24" s="1">
        <v>1.1499999999999999</v>
      </c>
      <c r="E24" s="6">
        <v>12501.6819</v>
      </c>
      <c r="G24" s="5">
        <v>1</v>
      </c>
      <c r="H24" s="1" t="s">
        <v>49</v>
      </c>
      <c r="I24" s="1">
        <v>1.0900000000000001</v>
      </c>
      <c r="J24" s="6">
        <v>12706.3812</v>
      </c>
    </row>
    <row r="25" spans="2:25" ht="24">
      <c r="B25" s="5">
        <v>2</v>
      </c>
      <c r="C25" s="1" t="s">
        <v>50</v>
      </c>
      <c r="D25" s="1">
        <v>0.82</v>
      </c>
      <c r="E25" s="6">
        <v>8922.5931999999993</v>
      </c>
      <c r="G25" s="5">
        <v>2</v>
      </c>
      <c r="H25" s="1" t="s">
        <v>50</v>
      </c>
      <c r="I25" s="1">
        <v>0.77</v>
      </c>
      <c r="J25" s="6">
        <v>9013.4807999999994</v>
      </c>
    </row>
    <row r="26" spans="2:25" ht="24">
      <c r="B26" s="5">
        <v>3</v>
      </c>
      <c r="C26" s="1" t="s">
        <v>51</v>
      </c>
      <c r="D26" s="1">
        <v>1.78</v>
      </c>
      <c r="E26" s="6">
        <v>19290.218000000001</v>
      </c>
      <c r="G26" s="5">
        <v>3</v>
      </c>
      <c r="H26" s="1" t="s">
        <v>51</v>
      </c>
      <c r="I26" s="1">
        <v>1.66</v>
      </c>
      <c r="J26" s="6">
        <v>19384.637200000001</v>
      </c>
    </row>
    <row r="27" spans="2:25" ht="24">
      <c r="B27" s="5">
        <v>4</v>
      </c>
      <c r="C27" s="1" t="s">
        <v>52</v>
      </c>
      <c r="D27" s="1">
        <v>7.76</v>
      </c>
      <c r="E27" s="6">
        <v>84112.632400000002</v>
      </c>
      <c r="G27" s="5">
        <v>4</v>
      </c>
      <c r="H27" s="1" t="s">
        <v>52</v>
      </c>
      <c r="I27" s="1">
        <v>7.38</v>
      </c>
      <c r="J27" s="6">
        <v>85997.852299999999</v>
      </c>
    </row>
    <row r="28" spans="2:25" ht="24">
      <c r="B28" s="5">
        <v>5</v>
      </c>
      <c r="C28" s="1" t="s">
        <v>53</v>
      </c>
      <c r="D28" s="1">
        <v>1.1000000000000001</v>
      </c>
      <c r="E28" s="6">
        <v>11912.3932</v>
      </c>
      <c r="G28" s="5">
        <v>5</v>
      </c>
      <c r="H28" s="1" t="s">
        <v>53</v>
      </c>
      <c r="I28" s="1">
        <v>1.05</v>
      </c>
      <c r="J28" s="6">
        <v>12192.019399999999</v>
      </c>
    </row>
    <row r="29" spans="2:25" ht="24">
      <c r="B29" s="5">
        <v>6</v>
      </c>
      <c r="C29" s="1" t="s">
        <v>54</v>
      </c>
      <c r="D29" s="1">
        <v>5.25</v>
      </c>
      <c r="E29" s="6">
        <v>56968.8226</v>
      </c>
      <c r="G29" s="5">
        <v>6</v>
      </c>
      <c r="H29" s="1" t="s">
        <v>54</v>
      </c>
      <c r="I29" s="1">
        <v>5.04</v>
      </c>
      <c r="J29" s="6">
        <v>58696.969100000002</v>
      </c>
    </row>
    <row r="30" spans="2:25" ht="24">
      <c r="B30" s="5">
        <v>7</v>
      </c>
      <c r="C30" s="1" t="s">
        <v>55</v>
      </c>
      <c r="D30" s="1">
        <v>1.31</v>
      </c>
      <c r="E30" s="6">
        <v>14174.156999999999</v>
      </c>
      <c r="G30" s="5">
        <v>7</v>
      </c>
      <c r="H30" s="1" t="s">
        <v>55</v>
      </c>
      <c r="I30" s="1">
        <v>1.26</v>
      </c>
      <c r="J30" s="6">
        <v>14699.304700000001</v>
      </c>
    </row>
    <row r="31" spans="2:25" ht="24">
      <c r="B31" s="7">
        <v>8</v>
      </c>
      <c r="C31" s="8" t="s">
        <v>56</v>
      </c>
      <c r="D31" s="8">
        <v>1.83</v>
      </c>
      <c r="E31" s="9">
        <v>19830.392100000001</v>
      </c>
      <c r="G31" s="7">
        <v>8</v>
      </c>
      <c r="H31" s="8" t="s">
        <v>56</v>
      </c>
      <c r="I31" s="8">
        <v>1.74</v>
      </c>
      <c r="J31" s="9">
        <v>20289.838800000001</v>
      </c>
    </row>
    <row r="32" spans="2:25">
      <c r="B32">
        <v>0.5</v>
      </c>
      <c r="C32" s="10" t="s">
        <v>9</v>
      </c>
      <c r="D32" s="10" t="s">
        <v>10</v>
      </c>
      <c r="G32">
        <v>0.5</v>
      </c>
      <c r="H32" s="10" t="s">
        <v>9</v>
      </c>
      <c r="I32" s="10" t="s">
        <v>12</v>
      </c>
    </row>
    <row r="33" spans="2:15">
      <c r="B33" s="2"/>
      <c r="C33" s="3" t="s">
        <v>0</v>
      </c>
      <c r="D33" s="3" t="s">
        <v>1</v>
      </c>
      <c r="E33" s="4" t="s">
        <v>2</v>
      </c>
      <c r="G33" s="2"/>
      <c r="H33" s="3" t="s">
        <v>0</v>
      </c>
      <c r="I33" s="3" t="s">
        <v>1</v>
      </c>
      <c r="J33" s="4" t="s">
        <v>2</v>
      </c>
      <c r="L33" s="14" t="s">
        <v>79</v>
      </c>
      <c r="M33" t="s">
        <v>10</v>
      </c>
      <c r="N33" t="s">
        <v>12</v>
      </c>
      <c r="O33" t="s">
        <v>78</v>
      </c>
    </row>
    <row r="34" spans="2:15" ht="24">
      <c r="B34" s="5">
        <v>1</v>
      </c>
      <c r="C34" s="1" t="s">
        <v>49</v>
      </c>
      <c r="D34" s="1">
        <v>1.1399999999999999</v>
      </c>
      <c r="E34" s="6">
        <v>11661.2549</v>
      </c>
      <c r="G34" s="5">
        <v>1</v>
      </c>
      <c r="H34" s="1" t="s">
        <v>49</v>
      </c>
      <c r="I34" s="1">
        <v>1.1299999999999999</v>
      </c>
      <c r="J34" s="6">
        <v>11835.558800000001</v>
      </c>
      <c r="L34" s="1" t="s">
        <v>49</v>
      </c>
      <c r="M34">
        <f>(E44-E34)</f>
        <v>1050.3058999999994</v>
      </c>
      <c r="N34">
        <f>(J44-J34)</f>
        <v>1080.1804999999986</v>
      </c>
      <c r="O34">
        <f>(N34-M34)/J44</f>
        <v>2.3130383252625108E-3</v>
      </c>
    </row>
    <row r="35" spans="2:15" ht="24">
      <c r="B35" s="5">
        <v>2</v>
      </c>
      <c r="C35" s="1" t="s">
        <v>50</v>
      </c>
      <c r="D35" s="1">
        <v>0.83</v>
      </c>
      <c r="E35" s="6">
        <v>8480.9986000000008</v>
      </c>
      <c r="G35" s="5">
        <v>2</v>
      </c>
      <c r="H35" s="1" t="s">
        <v>50</v>
      </c>
      <c r="I35" s="1">
        <v>0.82</v>
      </c>
      <c r="J35" s="6">
        <v>8555.5296999999991</v>
      </c>
      <c r="L35" s="1" t="s">
        <v>50</v>
      </c>
      <c r="M35">
        <f t="shared" ref="M35:M41" si="10">(E45-E35)</f>
        <v>569.79739999999947</v>
      </c>
      <c r="N35">
        <f t="shared" ref="N35:N41" si="11">(J45-J35)</f>
        <v>595.79350000000159</v>
      </c>
      <c r="O35">
        <f t="shared" ref="O35:O41" si="12">(N35-M35)/J45</f>
        <v>2.8406930267747634E-3</v>
      </c>
    </row>
    <row r="36" spans="2:15" ht="24">
      <c r="B36" s="5">
        <v>3</v>
      </c>
      <c r="C36" s="1" t="s">
        <v>51</v>
      </c>
      <c r="D36" s="1">
        <v>1.79</v>
      </c>
      <c r="E36" s="6">
        <v>18269.571499999998</v>
      </c>
      <c r="G36" s="5">
        <v>3</v>
      </c>
      <c r="H36" s="1" t="s">
        <v>51</v>
      </c>
      <c r="I36" s="1">
        <v>1.75</v>
      </c>
      <c r="J36" s="6">
        <v>18333.508399999999</v>
      </c>
      <c r="L36" s="1" t="s">
        <v>51</v>
      </c>
      <c r="M36">
        <f t="shared" si="10"/>
        <v>1489.9174000000021</v>
      </c>
      <c r="N36">
        <f t="shared" si="11"/>
        <v>1521.7411000000029</v>
      </c>
      <c r="O36">
        <f t="shared" si="12"/>
        <v>1.6027851979397601E-3</v>
      </c>
    </row>
    <row r="37" spans="2:15" ht="24">
      <c r="B37" s="5">
        <v>4</v>
      </c>
      <c r="C37" s="1" t="s">
        <v>52</v>
      </c>
      <c r="D37" s="1">
        <v>7.79</v>
      </c>
      <c r="E37" s="6">
        <v>79615.450400000002</v>
      </c>
      <c r="G37" s="5">
        <v>4</v>
      </c>
      <c r="H37" s="1" t="s">
        <v>52</v>
      </c>
      <c r="I37" s="1">
        <v>7.78</v>
      </c>
      <c r="J37" s="6">
        <v>81274.619300000006</v>
      </c>
      <c r="L37" s="1" t="s">
        <v>52</v>
      </c>
      <c r="M37">
        <f t="shared" si="10"/>
        <v>6689.4931999999972</v>
      </c>
      <c r="N37">
        <f t="shared" si="11"/>
        <v>6925.210500000001</v>
      </c>
      <c r="O37">
        <f t="shared" si="12"/>
        <v>2.6725369032401906E-3</v>
      </c>
    </row>
    <row r="38" spans="2:15" ht="24">
      <c r="B38" s="5">
        <v>5</v>
      </c>
      <c r="C38" s="1" t="s">
        <v>53</v>
      </c>
      <c r="D38" s="1">
        <v>1.0900000000000001</v>
      </c>
      <c r="E38" s="6">
        <v>11143.7091</v>
      </c>
      <c r="G38" s="5">
        <v>5</v>
      </c>
      <c r="H38" s="1" t="s">
        <v>53</v>
      </c>
      <c r="I38" s="1">
        <v>1.0900000000000001</v>
      </c>
      <c r="J38" s="6">
        <v>11402.9869</v>
      </c>
      <c r="L38" s="1" t="s">
        <v>53</v>
      </c>
      <c r="M38">
        <f t="shared" si="10"/>
        <v>1004.7216000000008</v>
      </c>
      <c r="N38">
        <f t="shared" si="11"/>
        <v>1024.2132000000001</v>
      </c>
      <c r="O38">
        <f t="shared" si="12"/>
        <v>1.5684627143003338E-3</v>
      </c>
    </row>
    <row r="39" spans="2:15" ht="24">
      <c r="B39" s="5">
        <v>6</v>
      </c>
      <c r="C39" s="1" t="s">
        <v>54</v>
      </c>
      <c r="D39" s="1">
        <v>5.22</v>
      </c>
      <c r="E39" s="6">
        <v>53389.111700000001</v>
      </c>
      <c r="G39" s="5">
        <v>6</v>
      </c>
      <c r="H39" s="1" t="s">
        <v>54</v>
      </c>
      <c r="I39" s="1">
        <v>5.26</v>
      </c>
      <c r="J39" s="6">
        <v>54931.7497</v>
      </c>
      <c r="L39" s="1" t="s">
        <v>54</v>
      </c>
      <c r="M39">
        <f t="shared" si="10"/>
        <v>4658.4689999999973</v>
      </c>
      <c r="N39">
        <f t="shared" si="11"/>
        <v>4830.9136999999973</v>
      </c>
      <c r="O39">
        <f t="shared" si="12"/>
        <v>2.8854922151946797E-3</v>
      </c>
    </row>
    <row r="40" spans="2:15" ht="24">
      <c r="B40" s="5">
        <v>7</v>
      </c>
      <c r="C40" s="1" t="s">
        <v>55</v>
      </c>
      <c r="D40" s="1">
        <v>1.26</v>
      </c>
      <c r="E40" s="6">
        <v>12895.486699999999</v>
      </c>
      <c r="G40" s="5">
        <v>7</v>
      </c>
      <c r="H40" s="1" t="s">
        <v>55</v>
      </c>
      <c r="I40" s="1">
        <v>1.28</v>
      </c>
      <c r="J40" s="6">
        <v>13357.252500000001</v>
      </c>
      <c r="L40" s="1" t="s">
        <v>55</v>
      </c>
      <c r="M40">
        <f t="shared" si="10"/>
        <v>1608.6435000000001</v>
      </c>
      <c r="N40">
        <f t="shared" si="11"/>
        <v>1655.4580999999998</v>
      </c>
      <c r="O40">
        <f t="shared" si="12"/>
        <v>3.1183309428478357E-3</v>
      </c>
    </row>
    <row r="41" spans="2:15" ht="24">
      <c r="B41" s="7">
        <v>8</v>
      </c>
      <c r="C41" s="8" t="s">
        <v>56</v>
      </c>
      <c r="D41" s="8">
        <v>1.89</v>
      </c>
      <c r="E41" s="9">
        <v>19289.024700000002</v>
      </c>
      <c r="G41" s="7">
        <v>8</v>
      </c>
      <c r="H41" s="8" t="s">
        <v>56</v>
      </c>
      <c r="I41" s="8">
        <v>1.89</v>
      </c>
      <c r="J41" s="9">
        <v>19736.5681</v>
      </c>
      <c r="L41" s="8" t="s">
        <v>56</v>
      </c>
      <c r="M41">
        <f t="shared" si="10"/>
        <v>979.55609999999797</v>
      </c>
      <c r="N41">
        <f t="shared" si="11"/>
        <v>988.51339999999982</v>
      </c>
      <c r="O41">
        <f t="shared" si="12"/>
        <v>4.3219612912025706E-4</v>
      </c>
    </row>
    <row r="42" spans="2:15">
      <c r="B42">
        <v>0.5</v>
      </c>
      <c r="C42" s="10" t="s">
        <v>11</v>
      </c>
      <c r="D42" s="10" t="s">
        <v>10</v>
      </c>
      <c r="G42">
        <v>0.5</v>
      </c>
      <c r="H42" s="10" t="s">
        <v>11</v>
      </c>
      <c r="I42" s="10" t="s">
        <v>12</v>
      </c>
    </row>
    <row r="43" spans="2:15">
      <c r="B43" s="2"/>
      <c r="C43" s="3" t="s">
        <v>0</v>
      </c>
      <c r="D43" s="3" t="s">
        <v>1</v>
      </c>
      <c r="E43" s="4" t="s">
        <v>2</v>
      </c>
      <c r="G43" s="2"/>
      <c r="H43" s="3" t="s">
        <v>0</v>
      </c>
      <c r="I43" s="3" t="s">
        <v>1</v>
      </c>
      <c r="J43" s="4" t="s">
        <v>2</v>
      </c>
    </row>
    <row r="44" spans="2:15" ht="24">
      <c r="B44" s="5">
        <v>1</v>
      </c>
      <c r="C44" s="1" t="s">
        <v>49</v>
      </c>
      <c r="D44" s="1">
        <v>1.1499999999999999</v>
      </c>
      <c r="E44" s="6">
        <v>12711.560799999999</v>
      </c>
      <c r="G44" s="5">
        <v>1</v>
      </c>
      <c r="H44" s="1" t="s">
        <v>49</v>
      </c>
      <c r="I44" s="1">
        <v>1.1399999999999999</v>
      </c>
      <c r="J44" s="6">
        <v>12915.739299999999</v>
      </c>
    </row>
    <row r="45" spans="2:15" ht="24">
      <c r="B45" s="5">
        <v>2</v>
      </c>
      <c r="C45" s="1" t="s">
        <v>50</v>
      </c>
      <c r="D45" s="1">
        <v>0.82</v>
      </c>
      <c r="E45" s="6">
        <v>9050.7960000000003</v>
      </c>
      <c r="G45" s="5">
        <v>2</v>
      </c>
      <c r="H45" s="1" t="s">
        <v>50</v>
      </c>
      <c r="I45" s="1">
        <v>0.81</v>
      </c>
      <c r="J45" s="6">
        <v>9151.3232000000007</v>
      </c>
    </row>
    <row r="46" spans="2:15" ht="24">
      <c r="B46" s="5">
        <v>3</v>
      </c>
      <c r="C46" s="1" t="s">
        <v>51</v>
      </c>
      <c r="D46" s="1">
        <v>1.78</v>
      </c>
      <c r="E46" s="6">
        <v>19759.4889</v>
      </c>
      <c r="G46" s="5">
        <v>3</v>
      </c>
      <c r="H46" s="1" t="s">
        <v>51</v>
      </c>
      <c r="I46" s="1">
        <v>1.75</v>
      </c>
      <c r="J46" s="6">
        <v>19855.249500000002</v>
      </c>
    </row>
    <row r="47" spans="2:15" ht="24">
      <c r="B47" s="5">
        <v>4</v>
      </c>
      <c r="C47" s="1" t="s">
        <v>52</v>
      </c>
      <c r="D47" s="1">
        <v>7.79</v>
      </c>
      <c r="E47" s="6">
        <v>86304.943599999999</v>
      </c>
      <c r="G47" s="5">
        <v>4</v>
      </c>
      <c r="H47" s="1" t="s">
        <v>52</v>
      </c>
      <c r="I47" s="1">
        <v>7.78</v>
      </c>
      <c r="J47" s="6">
        <v>88199.829800000007</v>
      </c>
    </row>
    <row r="48" spans="2:15" ht="24">
      <c r="B48" s="5">
        <v>5</v>
      </c>
      <c r="C48" s="1" t="s">
        <v>53</v>
      </c>
      <c r="D48" s="1">
        <v>1.1000000000000001</v>
      </c>
      <c r="E48" s="6">
        <v>12148.430700000001</v>
      </c>
      <c r="G48" s="5">
        <v>5</v>
      </c>
      <c r="H48" s="1" t="s">
        <v>53</v>
      </c>
      <c r="I48" s="1">
        <v>1.1000000000000001</v>
      </c>
      <c r="J48" s="6">
        <v>12427.2001</v>
      </c>
    </row>
    <row r="49" spans="2:15" ht="24">
      <c r="B49" s="5">
        <v>6</v>
      </c>
      <c r="C49" s="1" t="s">
        <v>54</v>
      </c>
      <c r="D49" s="1">
        <v>5.24</v>
      </c>
      <c r="E49" s="6">
        <v>58047.580699999999</v>
      </c>
      <c r="G49" s="5">
        <v>6</v>
      </c>
      <c r="H49" s="1" t="s">
        <v>54</v>
      </c>
      <c r="I49" s="1">
        <v>5.27</v>
      </c>
      <c r="J49" s="6">
        <v>59762.663399999998</v>
      </c>
    </row>
    <row r="50" spans="2:15" ht="24">
      <c r="B50" s="5">
        <v>7</v>
      </c>
      <c r="C50" s="1" t="s">
        <v>55</v>
      </c>
      <c r="D50" s="1">
        <v>1.31</v>
      </c>
      <c r="E50" s="6">
        <v>14504.1302</v>
      </c>
      <c r="G50" s="5">
        <v>7</v>
      </c>
      <c r="H50" s="1" t="s">
        <v>55</v>
      </c>
      <c r="I50" s="1">
        <v>1.32</v>
      </c>
      <c r="J50" s="6">
        <v>15012.7106</v>
      </c>
    </row>
    <row r="51" spans="2:15" ht="24">
      <c r="B51" s="7">
        <v>8</v>
      </c>
      <c r="C51" s="8" t="s">
        <v>56</v>
      </c>
      <c r="D51" s="8">
        <v>1.83</v>
      </c>
      <c r="E51" s="9">
        <v>20268.5808</v>
      </c>
      <c r="G51" s="7">
        <v>8</v>
      </c>
      <c r="H51" s="8" t="s">
        <v>56</v>
      </c>
      <c r="I51" s="8">
        <v>1.83</v>
      </c>
      <c r="J51" s="9">
        <v>20725.0815</v>
      </c>
    </row>
    <row r="52" spans="2:15">
      <c r="B52">
        <v>0.75</v>
      </c>
      <c r="C52" s="10" t="s">
        <v>9</v>
      </c>
      <c r="D52" s="10" t="s">
        <v>10</v>
      </c>
      <c r="G52">
        <v>0.75</v>
      </c>
      <c r="H52" s="10" t="s">
        <v>9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  <c r="L53" s="14" t="s">
        <v>79</v>
      </c>
      <c r="M53" t="s">
        <v>10</v>
      </c>
      <c r="N53" t="s">
        <v>12</v>
      </c>
      <c r="O53" t="s">
        <v>78</v>
      </c>
    </row>
    <row r="54" spans="2:15" ht="24">
      <c r="B54" s="5">
        <v>1</v>
      </c>
      <c r="C54" s="1" t="s">
        <v>49</v>
      </c>
      <c r="D54" s="1">
        <v>1.1399999999999999</v>
      </c>
      <c r="E54" s="6">
        <v>11382.9933</v>
      </c>
      <c r="G54" s="5">
        <v>1</v>
      </c>
      <c r="H54" s="1" t="s">
        <v>49</v>
      </c>
      <c r="I54" s="1">
        <v>1.1299999999999999</v>
      </c>
      <c r="J54" s="6">
        <v>11573.448899999999</v>
      </c>
      <c r="L54" s="1" t="s">
        <v>49</v>
      </c>
      <c r="M54">
        <f>(E64-E54)</f>
        <v>1433.5058000000008</v>
      </c>
      <c r="N54">
        <f>(J64-J54)</f>
        <v>1466.6662000000015</v>
      </c>
      <c r="O54">
        <f>(N54-M54)/J64</f>
        <v>2.5429530142721409E-3</v>
      </c>
    </row>
    <row r="55" spans="2:15" ht="24">
      <c r="B55" s="5">
        <v>2</v>
      </c>
      <c r="C55" s="1" t="s">
        <v>50</v>
      </c>
      <c r="D55" s="1">
        <v>0.83</v>
      </c>
      <c r="E55" s="6">
        <v>8275.0455000000002</v>
      </c>
      <c r="G55" s="5">
        <v>2</v>
      </c>
      <c r="H55" s="1" t="s">
        <v>50</v>
      </c>
      <c r="I55" s="1">
        <v>0.82</v>
      </c>
      <c r="J55" s="6">
        <v>8373.8691999999992</v>
      </c>
      <c r="L55" s="1" t="s">
        <v>50</v>
      </c>
      <c r="M55">
        <f t="shared" ref="M55:M61" si="13">(E65-E55)</f>
        <v>845.97810000000027</v>
      </c>
      <c r="N55">
        <f t="shared" ref="N55:N61" si="14">(J65-J55)</f>
        <v>889.81020000000171</v>
      </c>
      <c r="O55">
        <f t="shared" ref="O55:O61" si="15">(N55-M55)/J65</f>
        <v>4.7316080476620817E-3</v>
      </c>
    </row>
    <row r="56" spans="2:15" ht="24">
      <c r="B56" s="5">
        <v>3</v>
      </c>
      <c r="C56" s="1" t="s">
        <v>51</v>
      </c>
      <c r="D56" s="1">
        <v>1.79</v>
      </c>
      <c r="E56" s="6">
        <v>17942.495299999999</v>
      </c>
      <c r="G56" s="5">
        <v>3</v>
      </c>
      <c r="H56" s="1" t="s">
        <v>51</v>
      </c>
      <c r="I56" s="1">
        <v>1.76</v>
      </c>
      <c r="J56" s="6">
        <v>18045.7284</v>
      </c>
      <c r="L56" s="1" t="s">
        <v>51</v>
      </c>
      <c r="M56">
        <f t="shared" si="13"/>
        <v>2033.4400999999998</v>
      </c>
      <c r="N56">
        <f t="shared" si="14"/>
        <v>2121.656500000001</v>
      </c>
      <c r="O56">
        <f t="shared" si="15"/>
        <v>4.3742111551607838E-3</v>
      </c>
    </row>
    <row r="57" spans="2:15" ht="24">
      <c r="B57" s="5">
        <v>4</v>
      </c>
      <c r="C57" s="1" t="s">
        <v>52</v>
      </c>
      <c r="D57" s="1">
        <v>7.78</v>
      </c>
      <c r="E57" s="6">
        <v>77897.579899999997</v>
      </c>
      <c r="G57" s="5">
        <v>4</v>
      </c>
      <c r="H57" s="1" t="s">
        <v>52</v>
      </c>
      <c r="I57" s="1">
        <v>7.78</v>
      </c>
      <c r="J57" s="6">
        <v>79561.032399999996</v>
      </c>
      <c r="L57" s="1" t="s">
        <v>52</v>
      </c>
      <c r="M57">
        <f t="shared" si="13"/>
        <v>9537.4746000000014</v>
      </c>
      <c r="N57">
        <f t="shared" si="14"/>
        <v>9950.2857999999978</v>
      </c>
      <c r="O57">
        <f t="shared" si="15"/>
        <v>4.6118324285832771E-3</v>
      </c>
    </row>
    <row r="58" spans="2:15" ht="24">
      <c r="B58" s="5">
        <v>5</v>
      </c>
      <c r="C58" s="1" t="s">
        <v>53</v>
      </c>
      <c r="D58" s="1">
        <v>1.0900000000000001</v>
      </c>
      <c r="E58" s="6">
        <v>10911.736199999999</v>
      </c>
      <c r="G58" s="5">
        <v>5</v>
      </c>
      <c r="H58" s="1" t="s">
        <v>53</v>
      </c>
      <c r="I58" s="1">
        <v>1.0900000000000001</v>
      </c>
      <c r="J58" s="6">
        <v>11147.1049</v>
      </c>
      <c r="L58" s="1" t="s">
        <v>53</v>
      </c>
      <c r="M58">
        <f t="shared" si="13"/>
        <v>1347.875</v>
      </c>
      <c r="N58">
        <f t="shared" si="14"/>
        <v>1428.029199999999</v>
      </c>
      <c r="O58">
        <f t="shared" si="15"/>
        <v>6.3740234786044186E-3</v>
      </c>
    </row>
    <row r="59" spans="2:15" ht="24">
      <c r="B59" s="5">
        <v>6</v>
      </c>
      <c r="C59" s="1" t="s">
        <v>54</v>
      </c>
      <c r="D59" s="1">
        <v>5.21</v>
      </c>
      <c r="E59" s="6">
        <v>52166.269899999999</v>
      </c>
      <c r="G59" s="5">
        <v>6</v>
      </c>
      <c r="H59" s="1" t="s">
        <v>54</v>
      </c>
      <c r="I59" s="1">
        <v>5.24</v>
      </c>
      <c r="J59" s="6">
        <v>53610.766100000001</v>
      </c>
      <c r="L59" s="1" t="s">
        <v>54</v>
      </c>
      <c r="M59">
        <f t="shared" si="13"/>
        <v>6462.2188999999998</v>
      </c>
      <c r="N59">
        <f t="shared" si="14"/>
        <v>6711.914499999999</v>
      </c>
      <c r="O59">
        <f t="shared" si="15"/>
        <v>4.1393319646341959E-3</v>
      </c>
    </row>
    <row r="60" spans="2:15" ht="24">
      <c r="B60" s="5">
        <v>7</v>
      </c>
      <c r="C60" s="1" t="s">
        <v>55</v>
      </c>
      <c r="D60" s="1">
        <v>1.25</v>
      </c>
      <c r="E60" s="6">
        <v>12543.926299999999</v>
      </c>
      <c r="G60" s="5">
        <v>7</v>
      </c>
      <c r="H60" s="1" t="s">
        <v>55</v>
      </c>
      <c r="I60" s="1">
        <v>1.26</v>
      </c>
      <c r="J60" s="6">
        <v>12934.432500000001</v>
      </c>
      <c r="L60" s="1" t="s">
        <v>55</v>
      </c>
      <c r="M60">
        <f t="shared" si="13"/>
        <v>2134.2049999999999</v>
      </c>
      <c r="N60">
        <f t="shared" si="14"/>
        <v>2245.1975999999995</v>
      </c>
      <c r="O60">
        <f t="shared" si="15"/>
        <v>7.3119436553331814E-3</v>
      </c>
    </row>
    <row r="61" spans="2:15" ht="24">
      <c r="B61" s="7">
        <v>8</v>
      </c>
      <c r="C61" s="8" t="s">
        <v>56</v>
      </c>
      <c r="D61" s="8">
        <v>1.91</v>
      </c>
      <c r="E61" s="9">
        <v>19090.421300000002</v>
      </c>
      <c r="G61" s="7">
        <v>8</v>
      </c>
      <c r="H61" s="8" t="s">
        <v>56</v>
      </c>
      <c r="I61" s="8">
        <v>1.91</v>
      </c>
      <c r="J61" s="9">
        <v>19530.9398</v>
      </c>
      <c r="L61" s="8" t="s">
        <v>56</v>
      </c>
      <c r="M61">
        <f t="shared" si="13"/>
        <v>1412.8274999999994</v>
      </c>
      <c r="N61">
        <f t="shared" si="14"/>
        <v>1451.2909</v>
      </c>
      <c r="O61">
        <f t="shared" si="15"/>
        <v>1.8331416020509461E-3</v>
      </c>
    </row>
    <row r="62" spans="2:15">
      <c r="B62">
        <v>0.75</v>
      </c>
      <c r="C62" s="10" t="s">
        <v>11</v>
      </c>
      <c r="D62" s="10" t="s">
        <v>10</v>
      </c>
      <c r="G62">
        <v>0.75</v>
      </c>
      <c r="H62" s="10" t="s">
        <v>11</v>
      </c>
      <c r="I62" s="10" t="s">
        <v>12</v>
      </c>
    </row>
    <row r="63" spans="2:15">
      <c r="B63" s="2"/>
      <c r="C63" s="3" t="s">
        <v>0</v>
      </c>
      <c r="D63" s="3" t="s">
        <v>1</v>
      </c>
      <c r="E63" s="4" t="s">
        <v>2</v>
      </c>
      <c r="G63" s="2"/>
      <c r="H63" s="3" t="s">
        <v>0</v>
      </c>
      <c r="I63" s="3" t="s">
        <v>1</v>
      </c>
      <c r="J63" s="4" t="s">
        <v>2</v>
      </c>
    </row>
    <row r="64" spans="2:15" ht="24">
      <c r="B64" s="5">
        <v>1</v>
      </c>
      <c r="C64" s="1" t="s">
        <v>49</v>
      </c>
      <c r="D64" s="1">
        <v>1.1399999999999999</v>
      </c>
      <c r="E64" s="6">
        <v>12816.499100000001</v>
      </c>
      <c r="G64" s="5">
        <v>1</v>
      </c>
      <c r="H64" s="1" t="s">
        <v>49</v>
      </c>
      <c r="I64" s="1">
        <v>1.1399999999999999</v>
      </c>
      <c r="J64" s="6">
        <v>13040.115100000001</v>
      </c>
    </row>
    <row r="65" spans="2:15" ht="24">
      <c r="B65" s="5">
        <v>2</v>
      </c>
      <c r="C65" s="1" t="s">
        <v>50</v>
      </c>
      <c r="D65" s="1">
        <v>0.81</v>
      </c>
      <c r="E65" s="6">
        <v>9121.0236000000004</v>
      </c>
      <c r="G65" s="5">
        <v>2</v>
      </c>
      <c r="H65" s="1" t="s">
        <v>50</v>
      </c>
      <c r="I65" s="1">
        <v>0.81</v>
      </c>
      <c r="J65" s="6">
        <v>9263.6794000000009</v>
      </c>
    </row>
    <row r="66" spans="2:15" ht="24">
      <c r="B66" s="5">
        <v>3</v>
      </c>
      <c r="C66" s="1" t="s">
        <v>51</v>
      </c>
      <c r="D66" s="1">
        <v>1.78</v>
      </c>
      <c r="E66" s="6">
        <v>19975.935399999998</v>
      </c>
      <c r="G66" s="5">
        <v>3</v>
      </c>
      <c r="H66" s="1" t="s">
        <v>51</v>
      </c>
      <c r="I66" s="1">
        <v>1.76</v>
      </c>
      <c r="J66" s="6">
        <v>20167.384900000001</v>
      </c>
    </row>
    <row r="67" spans="2:15" ht="24">
      <c r="B67" s="5">
        <v>4</v>
      </c>
      <c r="C67" s="1" t="s">
        <v>52</v>
      </c>
      <c r="D67" s="1">
        <v>7.8</v>
      </c>
      <c r="E67" s="6">
        <v>87435.054499999998</v>
      </c>
      <c r="G67" s="5">
        <v>4</v>
      </c>
      <c r="H67" s="1" t="s">
        <v>52</v>
      </c>
      <c r="I67" s="1">
        <v>7.8</v>
      </c>
      <c r="J67" s="6">
        <v>89511.318199999994</v>
      </c>
    </row>
    <row r="68" spans="2:15" ht="24">
      <c r="B68" s="5">
        <v>5</v>
      </c>
      <c r="C68" s="1" t="s">
        <v>53</v>
      </c>
      <c r="D68" s="1">
        <v>1.0900000000000001</v>
      </c>
      <c r="E68" s="6">
        <v>12259.611199999999</v>
      </c>
      <c r="G68" s="5">
        <v>5</v>
      </c>
      <c r="H68" s="1" t="s">
        <v>53</v>
      </c>
      <c r="I68" s="1">
        <v>1.1000000000000001</v>
      </c>
      <c r="J68" s="6">
        <v>12575.134099999999</v>
      </c>
    </row>
    <row r="69" spans="2:15" ht="24">
      <c r="B69" s="5">
        <v>6</v>
      </c>
      <c r="C69" s="1" t="s">
        <v>54</v>
      </c>
      <c r="D69" s="1">
        <v>5.23</v>
      </c>
      <c r="E69" s="6">
        <v>58628.488799999999</v>
      </c>
      <c r="G69" s="5">
        <v>6</v>
      </c>
      <c r="H69" s="1" t="s">
        <v>54</v>
      </c>
      <c r="I69" s="1">
        <v>5.26</v>
      </c>
      <c r="J69" s="6">
        <v>60322.6806</v>
      </c>
    </row>
    <row r="70" spans="2:15" ht="24">
      <c r="B70" s="5">
        <v>7</v>
      </c>
      <c r="C70" s="1" t="s">
        <v>55</v>
      </c>
      <c r="D70" s="1">
        <v>1.31</v>
      </c>
      <c r="E70" s="6">
        <v>14678.131299999999</v>
      </c>
      <c r="G70" s="5">
        <v>7</v>
      </c>
      <c r="H70" s="1" t="s">
        <v>55</v>
      </c>
      <c r="I70" s="1">
        <v>1.32</v>
      </c>
      <c r="J70" s="6">
        <v>15179.6301</v>
      </c>
    </row>
    <row r="71" spans="2:15" ht="24">
      <c r="B71" s="7">
        <v>8</v>
      </c>
      <c r="C71" s="8" t="s">
        <v>56</v>
      </c>
      <c r="D71" s="8">
        <v>1.83</v>
      </c>
      <c r="E71" s="9">
        <v>20503.248800000001</v>
      </c>
      <c r="G71" s="7">
        <v>8</v>
      </c>
      <c r="H71" s="8" t="s">
        <v>56</v>
      </c>
      <c r="I71" s="8">
        <v>1.83</v>
      </c>
      <c r="J71" s="9">
        <v>20982.2307</v>
      </c>
    </row>
    <row r="72" spans="2:15">
      <c r="B72">
        <v>1</v>
      </c>
      <c r="C72" s="10" t="s">
        <v>9</v>
      </c>
      <c r="D72" s="10" t="s">
        <v>10</v>
      </c>
      <c r="G72">
        <v>1</v>
      </c>
      <c r="H72" s="10" t="s">
        <v>9</v>
      </c>
      <c r="I72" s="10" t="s">
        <v>12</v>
      </c>
    </row>
    <row r="73" spans="2:15">
      <c r="B73" s="2"/>
      <c r="C73" s="3" t="s">
        <v>0</v>
      </c>
      <c r="D73" s="3" t="s">
        <v>1</v>
      </c>
      <c r="E73" s="4" t="s">
        <v>2</v>
      </c>
      <c r="G73" s="2"/>
      <c r="H73" s="3" t="s">
        <v>0</v>
      </c>
      <c r="I73" s="3" t="s">
        <v>1</v>
      </c>
      <c r="J73" s="4" t="s">
        <v>2</v>
      </c>
      <c r="L73" s="14" t="s">
        <v>79</v>
      </c>
      <c r="M73" t="s">
        <v>10</v>
      </c>
      <c r="N73" t="s">
        <v>12</v>
      </c>
      <c r="O73" t="s">
        <v>78</v>
      </c>
    </row>
    <row r="74" spans="2:15" ht="24">
      <c r="B74" s="5">
        <v>1</v>
      </c>
      <c r="C74" s="1" t="s">
        <v>49</v>
      </c>
      <c r="D74" s="1">
        <v>1.1299999999999999</v>
      </c>
      <c r="E74" s="6">
        <v>11137.287200000001</v>
      </c>
      <c r="G74" s="5">
        <v>1</v>
      </c>
      <c r="H74" s="1" t="s">
        <v>49</v>
      </c>
      <c r="I74" s="1">
        <v>1.1299999999999999</v>
      </c>
      <c r="J74" s="6">
        <v>11315.83</v>
      </c>
      <c r="L74" s="1" t="s">
        <v>49</v>
      </c>
      <c r="M74">
        <f>(E84-E74)</f>
        <v>1733.0635000000002</v>
      </c>
      <c r="N74">
        <f>(J84-J74)</f>
        <v>1789.3163000000004</v>
      </c>
      <c r="O74">
        <f>(N74-M74)/J84</f>
        <v>4.2924206042629382E-3</v>
      </c>
    </row>
    <row r="75" spans="2:15" ht="24">
      <c r="B75" s="5">
        <v>2</v>
      </c>
      <c r="C75" s="1" t="s">
        <v>50</v>
      </c>
      <c r="D75" s="1">
        <v>0.83</v>
      </c>
      <c r="E75" s="6">
        <v>8114.6547</v>
      </c>
      <c r="G75" s="5">
        <v>2</v>
      </c>
      <c r="H75" s="1" t="s">
        <v>50</v>
      </c>
      <c r="I75" s="1">
        <v>0.82</v>
      </c>
      <c r="J75" s="6">
        <v>8217.8084999999992</v>
      </c>
      <c r="L75" s="1" t="s">
        <v>50</v>
      </c>
      <c r="M75">
        <f t="shared" ref="M75:M81" si="16">(E85-E75)</f>
        <v>1042.3344000000006</v>
      </c>
      <c r="N75">
        <f t="shared" ref="N75:N81" si="17">(J85-J75)</f>
        <v>1071.1059000000005</v>
      </c>
      <c r="O75">
        <f t="shared" ref="O75:O81" si="18">(N75-M75)/J85</f>
        <v>3.0974017803415041E-3</v>
      </c>
    </row>
    <row r="76" spans="2:15" ht="24">
      <c r="B76" s="5">
        <v>3</v>
      </c>
      <c r="C76" s="1" t="s">
        <v>51</v>
      </c>
      <c r="D76" s="1">
        <v>1.8</v>
      </c>
      <c r="E76" s="6">
        <v>17684.999400000001</v>
      </c>
      <c r="G76" s="5">
        <v>3</v>
      </c>
      <c r="H76" s="1" t="s">
        <v>51</v>
      </c>
      <c r="I76" s="1">
        <v>1.77</v>
      </c>
      <c r="J76" s="6">
        <v>17772.659800000001</v>
      </c>
      <c r="L76" s="1" t="s">
        <v>51</v>
      </c>
      <c r="M76">
        <f t="shared" si="16"/>
        <v>2432.3184999999976</v>
      </c>
      <c r="N76">
        <f t="shared" si="17"/>
        <v>2525.1863999999987</v>
      </c>
      <c r="O76">
        <f t="shared" si="18"/>
        <v>4.5752588272149342E-3</v>
      </c>
    </row>
    <row r="77" spans="2:15" ht="24">
      <c r="B77" s="5">
        <v>4</v>
      </c>
      <c r="C77" s="1" t="s">
        <v>52</v>
      </c>
      <c r="D77" s="1">
        <v>7.78</v>
      </c>
      <c r="E77" s="6">
        <v>76384.3848</v>
      </c>
      <c r="G77" s="5">
        <v>4</v>
      </c>
      <c r="H77" s="1" t="s">
        <v>52</v>
      </c>
      <c r="I77" s="1">
        <v>7.78</v>
      </c>
      <c r="J77" s="6">
        <v>77979.546900000001</v>
      </c>
      <c r="L77" s="1" t="s">
        <v>52</v>
      </c>
      <c r="M77">
        <f t="shared" si="16"/>
        <v>11745.222299999994</v>
      </c>
      <c r="N77">
        <f t="shared" si="17"/>
        <v>12277.557700000005</v>
      </c>
      <c r="O77">
        <f t="shared" si="18"/>
        <v>5.8979888880682178E-3</v>
      </c>
    </row>
    <row r="78" spans="2:15" ht="24">
      <c r="B78" s="5">
        <v>5</v>
      </c>
      <c r="C78" s="1" t="s">
        <v>53</v>
      </c>
      <c r="D78" s="1">
        <v>1.0900000000000001</v>
      </c>
      <c r="E78" s="6">
        <v>10704.4493</v>
      </c>
      <c r="G78" s="5">
        <v>5</v>
      </c>
      <c r="H78" s="1" t="s">
        <v>53</v>
      </c>
      <c r="I78" s="1">
        <v>1.0900000000000001</v>
      </c>
      <c r="J78" s="6">
        <v>10943.254999999999</v>
      </c>
      <c r="L78" s="1" t="s">
        <v>53</v>
      </c>
      <c r="M78">
        <f t="shared" si="16"/>
        <v>1632.7746000000006</v>
      </c>
      <c r="N78">
        <f t="shared" si="17"/>
        <v>1697.3820000000014</v>
      </c>
      <c r="O78">
        <f t="shared" si="18"/>
        <v>5.1110873605500085E-3</v>
      </c>
    </row>
    <row r="79" spans="2:15" ht="24">
      <c r="B79" s="5">
        <v>6</v>
      </c>
      <c r="C79" s="1" t="s">
        <v>54</v>
      </c>
      <c r="D79" s="1">
        <v>5.2</v>
      </c>
      <c r="E79" s="6">
        <v>51076.337800000001</v>
      </c>
      <c r="G79" s="5">
        <v>6</v>
      </c>
      <c r="H79" s="1" t="s">
        <v>54</v>
      </c>
      <c r="I79" s="1">
        <v>5.23</v>
      </c>
      <c r="J79" s="6">
        <v>52417.465100000001</v>
      </c>
      <c r="L79" s="1" t="s">
        <v>54</v>
      </c>
      <c r="M79">
        <f t="shared" si="16"/>
        <v>7901.1676000000007</v>
      </c>
      <c r="N79">
        <f t="shared" si="17"/>
        <v>8346.0211999999956</v>
      </c>
      <c r="O79">
        <f t="shared" si="18"/>
        <v>7.3210677511766622E-3</v>
      </c>
    </row>
    <row r="80" spans="2:15" ht="24">
      <c r="B80" s="5">
        <v>7</v>
      </c>
      <c r="C80" s="1" t="s">
        <v>55</v>
      </c>
      <c r="D80" s="1">
        <v>1.24</v>
      </c>
      <c r="E80" s="6">
        <v>12197.7788</v>
      </c>
      <c r="G80" s="5">
        <v>7</v>
      </c>
      <c r="H80" s="1" t="s">
        <v>55</v>
      </c>
      <c r="I80" s="1">
        <v>1.25</v>
      </c>
      <c r="J80" s="6">
        <v>12566.0744</v>
      </c>
      <c r="L80" s="1" t="s">
        <v>55</v>
      </c>
      <c r="M80">
        <f t="shared" si="16"/>
        <v>2592.5889000000006</v>
      </c>
      <c r="N80">
        <f t="shared" si="17"/>
        <v>2741.3276999999998</v>
      </c>
      <c r="O80">
        <f t="shared" si="18"/>
        <v>9.7167892388479934E-3</v>
      </c>
    </row>
    <row r="81" spans="2:15" ht="24">
      <c r="B81" s="7">
        <v>8</v>
      </c>
      <c r="C81" s="8" t="s">
        <v>56</v>
      </c>
      <c r="D81" s="8">
        <v>1.92</v>
      </c>
      <c r="E81" s="9">
        <v>18891.242200000001</v>
      </c>
      <c r="G81" s="7">
        <v>8</v>
      </c>
      <c r="H81" s="8" t="s">
        <v>56</v>
      </c>
      <c r="I81" s="8">
        <v>1.93</v>
      </c>
      <c r="J81" s="9">
        <v>19318.299599999998</v>
      </c>
      <c r="L81" s="8" t="s">
        <v>56</v>
      </c>
      <c r="M81">
        <f t="shared" si="16"/>
        <v>1752.9508999999998</v>
      </c>
      <c r="N81">
        <f t="shared" si="17"/>
        <v>1818.3976000000002</v>
      </c>
      <c r="O81">
        <f t="shared" si="18"/>
        <v>3.096354145623112E-3</v>
      </c>
    </row>
    <row r="82" spans="2:15">
      <c r="B82">
        <v>1</v>
      </c>
      <c r="C82" s="10" t="s">
        <v>11</v>
      </c>
      <c r="D82" s="10" t="s">
        <v>10</v>
      </c>
      <c r="G82">
        <v>1</v>
      </c>
      <c r="H82" s="10" t="s">
        <v>11</v>
      </c>
      <c r="I82" s="10" t="s">
        <v>12</v>
      </c>
    </row>
    <row r="83" spans="2:15">
      <c r="B83" s="2"/>
      <c r="C83" s="3" t="s">
        <v>0</v>
      </c>
      <c r="D83" s="3" t="s">
        <v>1</v>
      </c>
      <c r="E83" s="4" t="s">
        <v>2</v>
      </c>
      <c r="G83" s="2"/>
      <c r="H83" s="3" t="s">
        <v>0</v>
      </c>
      <c r="I83" s="3" t="s">
        <v>1</v>
      </c>
      <c r="J83" s="4" t="s">
        <v>2</v>
      </c>
    </row>
    <row r="84" spans="2:15" ht="24">
      <c r="B84" s="5">
        <v>1</v>
      </c>
      <c r="C84" s="1" t="s">
        <v>49</v>
      </c>
      <c r="D84" s="1">
        <v>1.1399999999999999</v>
      </c>
      <c r="E84" s="6">
        <v>12870.350700000001</v>
      </c>
      <c r="G84" s="5">
        <v>1</v>
      </c>
      <c r="H84" s="1" t="s">
        <v>49</v>
      </c>
      <c r="I84" s="1">
        <v>1.1299999999999999</v>
      </c>
      <c r="J84" s="6">
        <v>13105.1463</v>
      </c>
    </row>
    <row r="85" spans="2:15" ht="24">
      <c r="B85" s="5">
        <v>2</v>
      </c>
      <c r="C85" s="1" t="s">
        <v>50</v>
      </c>
      <c r="D85" s="1">
        <v>0.81</v>
      </c>
      <c r="E85" s="6">
        <v>9156.9891000000007</v>
      </c>
      <c r="G85" s="5">
        <v>2</v>
      </c>
      <c r="H85" s="1" t="s">
        <v>50</v>
      </c>
      <c r="I85" s="1">
        <v>0.8</v>
      </c>
      <c r="J85" s="6">
        <v>9288.9143999999997</v>
      </c>
    </row>
    <row r="86" spans="2:15" ht="24">
      <c r="B86" s="5">
        <v>3</v>
      </c>
      <c r="C86" s="1" t="s">
        <v>51</v>
      </c>
      <c r="D86" s="1">
        <v>1.78</v>
      </c>
      <c r="E86" s="6">
        <v>20117.317899999998</v>
      </c>
      <c r="G86" s="5">
        <v>3</v>
      </c>
      <c r="H86" s="1" t="s">
        <v>51</v>
      </c>
      <c r="I86" s="1">
        <v>1.76</v>
      </c>
      <c r="J86" s="6">
        <v>20297.8462</v>
      </c>
    </row>
    <row r="87" spans="2:15" ht="24">
      <c r="B87" s="5">
        <v>4</v>
      </c>
      <c r="C87" s="1" t="s">
        <v>52</v>
      </c>
      <c r="D87" s="1">
        <v>7.81</v>
      </c>
      <c r="E87" s="6">
        <v>88129.607099999994</v>
      </c>
      <c r="G87" s="5">
        <v>4</v>
      </c>
      <c r="H87" s="1" t="s">
        <v>52</v>
      </c>
      <c r="I87" s="1">
        <v>7.81</v>
      </c>
      <c r="J87" s="6">
        <v>90257.104600000006</v>
      </c>
    </row>
    <row r="88" spans="2:15" ht="24">
      <c r="B88" s="5">
        <v>5</v>
      </c>
      <c r="C88" s="1" t="s">
        <v>53</v>
      </c>
      <c r="D88" s="1">
        <v>1.0900000000000001</v>
      </c>
      <c r="E88" s="6">
        <v>12337.223900000001</v>
      </c>
      <c r="G88" s="5">
        <v>5</v>
      </c>
      <c r="H88" s="1" t="s">
        <v>53</v>
      </c>
      <c r="I88" s="1">
        <v>1.0900000000000001</v>
      </c>
      <c r="J88" s="6">
        <v>12640.637000000001</v>
      </c>
    </row>
    <row r="89" spans="2:15" ht="24">
      <c r="B89" s="5">
        <v>6</v>
      </c>
      <c r="C89" s="1" t="s">
        <v>54</v>
      </c>
      <c r="D89" s="1">
        <v>5.23</v>
      </c>
      <c r="E89" s="6">
        <v>58977.505400000002</v>
      </c>
      <c r="G89" s="5">
        <v>6</v>
      </c>
      <c r="H89" s="1" t="s">
        <v>54</v>
      </c>
      <c r="I89" s="1">
        <v>5.26</v>
      </c>
      <c r="J89" s="6">
        <v>60763.486299999997</v>
      </c>
    </row>
    <row r="90" spans="2:15" ht="24">
      <c r="B90" s="5">
        <v>7</v>
      </c>
      <c r="C90" s="1" t="s">
        <v>55</v>
      </c>
      <c r="D90" s="1">
        <v>1.31</v>
      </c>
      <c r="E90" s="6">
        <v>14790.367700000001</v>
      </c>
      <c r="G90" s="5">
        <v>7</v>
      </c>
      <c r="H90" s="1" t="s">
        <v>55</v>
      </c>
      <c r="I90" s="1">
        <v>1.32</v>
      </c>
      <c r="J90" s="6">
        <v>15307.402099999999</v>
      </c>
    </row>
    <row r="91" spans="2:15" ht="24">
      <c r="B91" s="7">
        <v>8</v>
      </c>
      <c r="C91" s="8" t="s">
        <v>56</v>
      </c>
      <c r="D91" s="8">
        <v>1.83</v>
      </c>
      <c r="E91" s="9">
        <v>20644.1931</v>
      </c>
      <c r="G91" s="7">
        <v>8</v>
      </c>
      <c r="H91" s="8" t="s">
        <v>56</v>
      </c>
      <c r="I91" s="8">
        <v>1.83</v>
      </c>
      <c r="J91" s="9">
        <v>21136.697199999999</v>
      </c>
    </row>
    <row r="92" spans="2:15">
      <c r="B92">
        <v>1.25</v>
      </c>
      <c r="C92" s="10" t="s">
        <v>9</v>
      </c>
      <c r="D92" s="10" t="s">
        <v>10</v>
      </c>
      <c r="G92">
        <v>1.25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79</v>
      </c>
      <c r="M93" t="s">
        <v>10</v>
      </c>
      <c r="N93" t="s">
        <v>12</v>
      </c>
      <c r="O93" t="s">
        <v>78</v>
      </c>
    </row>
    <row r="94" spans="2:15" ht="24">
      <c r="B94" s="5">
        <v>1</v>
      </c>
      <c r="C94" s="1" t="s">
        <v>49</v>
      </c>
      <c r="D94" s="1">
        <v>1.1299999999999999</v>
      </c>
      <c r="E94" s="6">
        <v>10946.271699999999</v>
      </c>
      <c r="G94" s="5">
        <v>1</v>
      </c>
      <c r="H94" s="1" t="s">
        <v>49</v>
      </c>
      <c r="I94" s="1">
        <v>1.1299999999999999</v>
      </c>
      <c r="J94" s="6">
        <v>11107.8555</v>
      </c>
      <c r="L94" s="1" t="s">
        <v>49</v>
      </c>
      <c r="M94">
        <f>(E104-E94)</f>
        <v>1974.9452000000001</v>
      </c>
      <c r="N94">
        <f>(J104-J94)</f>
        <v>2005.7132000000001</v>
      </c>
      <c r="O94">
        <f>(N94-M94)/J104</f>
        <v>2.3462720716138871E-3</v>
      </c>
    </row>
    <row r="95" spans="2:15" ht="24">
      <c r="B95" s="5">
        <v>2</v>
      </c>
      <c r="C95" s="1" t="s">
        <v>50</v>
      </c>
      <c r="D95" s="1">
        <v>0.83</v>
      </c>
      <c r="E95" s="6">
        <v>7970.3094000000001</v>
      </c>
      <c r="G95" s="5">
        <v>2</v>
      </c>
      <c r="H95" s="1" t="s">
        <v>50</v>
      </c>
      <c r="I95" s="1">
        <v>0.82</v>
      </c>
      <c r="J95" s="6">
        <v>8084.1563999999998</v>
      </c>
      <c r="L95" s="1" t="s">
        <v>50</v>
      </c>
      <c r="M95">
        <f t="shared" ref="M95:M101" si="19">(E105-E95)</f>
        <v>1225.7978999999996</v>
      </c>
      <c r="N95">
        <f t="shared" ref="N95:N101" si="20">(J105-J95)</f>
        <v>1208.7766000000011</v>
      </c>
      <c r="O95">
        <f t="shared" ref="O95:O101" si="21">(N95-M95)/J105</f>
        <v>-1.8316391606394361E-3</v>
      </c>
    </row>
    <row r="96" spans="2:15" ht="24">
      <c r="B96" s="5">
        <v>3</v>
      </c>
      <c r="C96" s="1" t="s">
        <v>51</v>
      </c>
      <c r="D96" s="1">
        <v>1.81</v>
      </c>
      <c r="E96" s="6">
        <v>17443.327799999999</v>
      </c>
      <c r="G96" s="5">
        <v>3</v>
      </c>
      <c r="H96" s="1" t="s">
        <v>51</v>
      </c>
      <c r="I96" s="1">
        <v>1.78</v>
      </c>
      <c r="J96" s="6">
        <v>17580.077499999999</v>
      </c>
      <c r="L96" s="1" t="s">
        <v>51</v>
      </c>
      <c r="M96">
        <f t="shared" si="19"/>
        <v>2818.2888999999996</v>
      </c>
      <c r="N96">
        <f t="shared" si="20"/>
        <v>2772.6834999999992</v>
      </c>
      <c r="O96">
        <f t="shared" si="21"/>
        <v>-2.2407475821093941E-3</v>
      </c>
    </row>
    <row r="97" spans="2:15" ht="24">
      <c r="B97" s="5">
        <v>4</v>
      </c>
      <c r="C97" s="1" t="s">
        <v>52</v>
      </c>
      <c r="D97" s="1">
        <v>7.77</v>
      </c>
      <c r="E97" s="6">
        <v>74994.841100000005</v>
      </c>
      <c r="G97" s="5">
        <v>4</v>
      </c>
      <c r="H97" s="1" t="s">
        <v>52</v>
      </c>
      <c r="I97" s="1">
        <v>7.77</v>
      </c>
      <c r="J97" s="6">
        <v>76625.189199999993</v>
      </c>
      <c r="L97" s="1" t="s">
        <v>52</v>
      </c>
      <c r="M97">
        <f t="shared" si="19"/>
        <v>13757.626499999998</v>
      </c>
      <c r="N97">
        <f t="shared" si="20"/>
        <v>14157.429000000004</v>
      </c>
      <c r="O97">
        <f t="shared" si="21"/>
        <v>4.4039542803140401E-3</v>
      </c>
    </row>
    <row r="98" spans="2:15" ht="24">
      <c r="B98" s="5">
        <v>5</v>
      </c>
      <c r="C98" s="1" t="s">
        <v>53</v>
      </c>
      <c r="D98" s="1">
        <v>1.0900000000000001</v>
      </c>
      <c r="E98" s="6">
        <v>10528.5807</v>
      </c>
      <c r="G98" s="5">
        <v>5</v>
      </c>
      <c r="H98" s="1" t="s">
        <v>53</v>
      </c>
      <c r="I98" s="1">
        <v>1.0900000000000001</v>
      </c>
      <c r="J98" s="6">
        <v>10748.7207</v>
      </c>
      <c r="L98" s="1" t="s">
        <v>53</v>
      </c>
      <c r="M98">
        <f t="shared" si="19"/>
        <v>1872.2947999999997</v>
      </c>
      <c r="N98">
        <f t="shared" si="20"/>
        <v>1968.7252000000008</v>
      </c>
      <c r="O98">
        <f t="shared" si="21"/>
        <v>7.5825288157900551E-3</v>
      </c>
    </row>
    <row r="99" spans="2:15" ht="24">
      <c r="B99" s="5">
        <v>6</v>
      </c>
      <c r="C99" s="1" t="s">
        <v>54</v>
      </c>
      <c r="D99" s="1">
        <v>5.2</v>
      </c>
      <c r="E99" s="6">
        <v>50144.326500000003</v>
      </c>
      <c r="G99" s="5">
        <v>6</v>
      </c>
      <c r="H99" s="1" t="s">
        <v>54</v>
      </c>
      <c r="I99" s="1">
        <v>5.22</v>
      </c>
      <c r="J99" s="6">
        <v>51463.6944</v>
      </c>
      <c r="L99" s="1" t="s">
        <v>54</v>
      </c>
      <c r="M99">
        <f t="shared" si="19"/>
        <v>9101.9928</v>
      </c>
      <c r="N99">
        <f t="shared" si="20"/>
        <v>9596.7692000000025</v>
      </c>
      <c r="O99">
        <f t="shared" si="21"/>
        <v>8.1030567216329227E-3</v>
      </c>
    </row>
    <row r="100" spans="2:15" ht="24">
      <c r="B100" s="5">
        <v>7</v>
      </c>
      <c r="C100" s="1" t="s">
        <v>55</v>
      </c>
      <c r="D100" s="1">
        <v>1.24</v>
      </c>
      <c r="E100" s="6">
        <v>11933.6414</v>
      </c>
      <c r="G100" s="5">
        <v>7</v>
      </c>
      <c r="H100" s="1" t="s">
        <v>55</v>
      </c>
      <c r="I100" s="1">
        <v>1.24</v>
      </c>
      <c r="J100" s="6">
        <v>12266.6144</v>
      </c>
      <c r="L100" s="1" t="s">
        <v>55</v>
      </c>
      <c r="M100">
        <f t="shared" si="19"/>
        <v>2934.5903999999991</v>
      </c>
      <c r="N100">
        <f t="shared" si="20"/>
        <v>3163.0146000000004</v>
      </c>
      <c r="O100">
        <f t="shared" si="21"/>
        <v>1.480425744520502E-2</v>
      </c>
    </row>
    <row r="101" spans="2:15" ht="24">
      <c r="B101" s="7">
        <v>8</v>
      </c>
      <c r="C101" s="8" t="s">
        <v>56</v>
      </c>
      <c r="D101" s="8">
        <v>1.94</v>
      </c>
      <c r="E101" s="9">
        <v>18718.258900000001</v>
      </c>
      <c r="G101" s="7">
        <v>8</v>
      </c>
      <c r="H101" s="8" t="s">
        <v>56</v>
      </c>
      <c r="I101" s="8">
        <v>1.94</v>
      </c>
      <c r="J101" s="9">
        <v>19135.623599999999</v>
      </c>
      <c r="L101" s="8" t="s">
        <v>56</v>
      </c>
      <c r="M101">
        <f t="shared" si="19"/>
        <v>2043.2700999999979</v>
      </c>
      <c r="N101">
        <f t="shared" si="20"/>
        <v>2123.7335999999996</v>
      </c>
      <c r="O101">
        <f t="shared" si="21"/>
        <v>3.7848510302090255E-3</v>
      </c>
    </row>
    <row r="102" spans="2:15">
      <c r="B102">
        <v>1.25</v>
      </c>
      <c r="C102" s="10" t="s">
        <v>11</v>
      </c>
      <c r="D102" s="10" t="s">
        <v>10</v>
      </c>
      <c r="G102">
        <v>1.25</v>
      </c>
      <c r="H102" s="10" t="s">
        <v>11</v>
      </c>
      <c r="I102" s="10" t="s">
        <v>12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</row>
    <row r="104" spans="2:15" ht="24">
      <c r="B104" s="5">
        <v>1</v>
      </c>
      <c r="C104" s="1" t="s">
        <v>49</v>
      </c>
      <c r="D104" s="1">
        <v>1.1399999999999999</v>
      </c>
      <c r="E104" s="6">
        <v>12921.216899999999</v>
      </c>
      <c r="G104" s="5">
        <v>1</v>
      </c>
      <c r="H104" s="1" t="s">
        <v>49</v>
      </c>
      <c r="I104" s="1">
        <v>1.1299999999999999</v>
      </c>
      <c r="J104" s="6">
        <v>13113.5687</v>
      </c>
    </row>
    <row r="105" spans="2:15" ht="24">
      <c r="B105" s="5">
        <v>2</v>
      </c>
      <c r="C105" s="1" t="s">
        <v>50</v>
      </c>
      <c r="D105" s="1">
        <v>0.81</v>
      </c>
      <c r="E105" s="6">
        <v>9196.1072999999997</v>
      </c>
      <c r="G105" s="5">
        <v>2</v>
      </c>
      <c r="H105" s="1" t="s">
        <v>50</v>
      </c>
      <c r="I105" s="1">
        <v>0.8</v>
      </c>
      <c r="J105" s="6">
        <v>9292.9330000000009</v>
      </c>
    </row>
    <row r="106" spans="2:15" ht="24">
      <c r="B106" s="5">
        <v>3</v>
      </c>
      <c r="C106" s="1" t="s">
        <v>51</v>
      </c>
      <c r="D106" s="1">
        <v>1.78</v>
      </c>
      <c r="E106" s="6">
        <v>20261.616699999999</v>
      </c>
      <c r="G106" s="5">
        <v>3</v>
      </c>
      <c r="H106" s="1" t="s">
        <v>51</v>
      </c>
      <c r="I106" s="1">
        <v>1.75</v>
      </c>
      <c r="J106" s="6">
        <v>20352.760999999999</v>
      </c>
    </row>
    <row r="107" spans="2:15" ht="24">
      <c r="B107" s="5">
        <v>4</v>
      </c>
      <c r="C107" s="1" t="s">
        <v>52</v>
      </c>
      <c r="D107" s="1">
        <v>7.82</v>
      </c>
      <c r="E107" s="6">
        <v>88752.467600000004</v>
      </c>
      <c r="G107" s="5">
        <v>4</v>
      </c>
      <c r="H107" s="1" t="s">
        <v>52</v>
      </c>
      <c r="I107" s="1">
        <v>7.81</v>
      </c>
      <c r="J107" s="6">
        <v>90782.618199999997</v>
      </c>
    </row>
    <row r="108" spans="2:15" ht="24">
      <c r="B108" s="5">
        <v>5</v>
      </c>
      <c r="C108" s="1" t="s">
        <v>53</v>
      </c>
      <c r="D108" s="1">
        <v>1.0900000000000001</v>
      </c>
      <c r="E108" s="6">
        <v>12400.8755</v>
      </c>
      <c r="G108" s="5">
        <v>5</v>
      </c>
      <c r="H108" s="1" t="s">
        <v>53</v>
      </c>
      <c r="I108" s="1">
        <v>1.0900000000000001</v>
      </c>
      <c r="J108" s="6">
        <v>12717.445900000001</v>
      </c>
    </row>
    <row r="109" spans="2:15" ht="24">
      <c r="B109" s="5">
        <v>6</v>
      </c>
      <c r="C109" s="1" t="s">
        <v>54</v>
      </c>
      <c r="D109" s="1">
        <v>5.22</v>
      </c>
      <c r="E109" s="6">
        <v>59246.319300000003</v>
      </c>
      <c r="G109" s="5">
        <v>6</v>
      </c>
      <c r="H109" s="1" t="s">
        <v>54</v>
      </c>
      <c r="I109" s="1">
        <v>5.26</v>
      </c>
      <c r="J109" s="6">
        <v>61060.463600000003</v>
      </c>
    </row>
    <row r="110" spans="2:15" ht="24">
      <c r="B110" s="5">
        <v>7</v>
      </c>
      <c r="C110" s="1" t="s">
        <v>55</v>
      </c>
      <c r="D110" s="1">
        <v>1.31</v>
      </c>
      <c r="E110" s="6">
        <v>14868.2318</v>
      </c>
      <c r="G110" s="5">
        <v>7</v>
      </c>
      <c r="H110" s="1" t="s">
        <v>55</v>
      </c>
      <c r="I110" s="1">
        <v>1.33</v>
      </c>
      <c r="J110" s="6">
        <v>15429.629000000001</v>
      </c>
    </row>
    <row r="111" spans="2:15" ht="24">
      <c r="B111" s="7">
        <v>8</v>
      </c>
      <c r="C111" s="8" t="s">
        <v>56</v>
      </c>
      <c r="D111" s="8">
        <v>1.83</v>
      </c>
      <c r="E111" s="9">
        <v>20761.528999999999</v>
      </c>
      <c r="G111" s="7">
        <v>8</v>
      </c>
      <c r="H111" s="8" t="s">
        <v>56</v>
      </c>
      <c r="I111" s="8">
        <v>1.83</v>
      </c>
      <c r="J111" s="9">
        <v>21259.357199999999</v>
      </c>
    </row>
    <row r="112" spans="2:15">
      <c r="B112">
        <v>1.5</v>
      </c>
      <c r="C112" s="10" t="s">
        <v>9</v>
      </c>
      <c r="D112" s="10" t="s">
        <v>10</v>
      </c>
      <c r="G112">
        <v>1.5</v>
      </c>
      <c r="H112" s="10" t="s">
        <v>9</v>
      </c>
      <c r="I112" s="10" t="s">
        <v>12</v>
      </c>
    </row>
    <row r="113" spans="2:15">
      <c r="B113" s="2"/>
      <c r="C113" s="3" t="s">
        <v>0</v>
      </c>
      <c r="D113" s="3" t="s">
        <v>1</v>
      </c>
      <c r="E113" s="4" t="s">
        <v>2</v>
      </c>
      <c r="G113" s="2"/>
      <c r="H113" s="3" t="s">
        <v>0</v>
      </c>
      <c r="I113" s="3" t="s">
        <v>1</v>
      </c>
      <c r="J113" s="4" t="s">
        <v>2</v>
      </c>
      <c r="L113" s="14" t="s">
        <v>79</v>
      </c>
      <c r="M113" t="s">
        <v>10</v>
      </c>
      <c r="N113" t="s">
        <v>12</v>
      </c>
      <c r="O113" t="s">
        <v>78</v>
      </c>
    </row>
    <row r="114" spans="2:15" ht="24">
      <c r="B114" s="5">
        <v>1</v>
      </c>
      <c r="C114" s="1" t="s">
        <v>49</v>
      </c>
      <c r="D114" s="1">
        <v>1.1299999999999999</v>
      </c>
      <c r="E114" s="6">
        <v>10776.826499999999</v>
      </c>
      <c r="G114" s="5">
        <v>1</v>
      </c>
      <c r="H114" s="1" t="s">
        <v>49</v>
      </c>
      <c r="I114" s="1">
        <v>1.1200000000000001</v>
      </c>
      <c r="J114" s="6">
        <v>10920.5038</v>
      </c>
      <c r="L114" s="1" t="s">
        <v>49</v>
      </c>
      <c r="M114">
        <f>(E124-E114)</f>
        <v>2180.1500000000015</v>
      </c>
      <c r="N114">
        <f>(J124-J114)</f>
        <v>2217.4061999999994</v>
      </c>
      <c r="O114">
        <f>(N114-M114)/J124</f>
        <v>2.8357782935031516E-3</v>
      </c>
    </row>
    <row r="115" spans="2:15" ht="24">
      <c r="B115" s="5">
        <v>2</v>
      </c>
      <c r="C115" s="1" t="s">
        <v>50</v>
      </c>
      <c r="D115" s="1">
        <v>0.83</v>
      </c>
      <c r="E115" s="6">
        <v>7855.9449000000004</v>
      </c>
      <c r="G115" s="5">
        <v>2</v>
      </c>
      <c r="H115" s="1" t="s">
        <v>50</v>
      </c>
      <c r="I115" s="1">
        <v>0.82</v>
      </c>
      <c r="J115" s="6">
        <v>7927.0842000000002</v>
      </c>
      <c r="L115" s="1" t="s">
        <v>50</v>
      </c>
      <c r="M115">
        <f t="shared" ref="M115:M121" si="22">(E125-E115)</f>
        <v>1363.7518</v>
      </c>
      <c r="N115">
        <f t="shared" ref="N115:N121" si="23">(J125-J115)</f>
        <v>1381.7249999999995</v>
      </c>
      <c r="O115">
        <f t="shared" ref="O115:O121" si="24">(N115-M115)/J125</f>
        <v>1.9307732722676765E-3</v>
      </c>
    </row>
    <row r="116" spans="2:15" ht="24">
      <c r="B116" s="5">
        <v>3</v>
      </c>
      <c r="C116" s="1" t="s">
        <v>51</v>
      </c>
      <c r="D116" s="1">
        <v>1.81</v>
      </c>
      <c r="E116" s="6">
        <v>17244.626899999999</v>
      </c>
      <c r="G116" s="5">
        <v>3</v>
      </c>
      <c r="H116" s="1" t="s">
        <v>51</v>
      </c>
      <c r="I116" s="1">
        <v>1.79</v>
      </c>
      <c r="J116" s="6">
        <v>17337.634900000001</v>
      </c>
      <c r="L116" s="1" t="s">
        <v>51</v>
      </c>
      <c r="M116">
        <f t="shared" si="22"/>
        <v>3098.5214999999989</v>
      </c>
      <c r="N116">
        <f t="shared" si="23"/>
        <v>3104.1273999999976</v>
      </c>
      <c r="O116">
        <f t="shared" si="24"/>
        <v>2.7423760817327653E-4</v>
      </c>
    </row>
    <row r="117" spans="2:15" ht="24">
      <c r="B117" s="5">
        <v>4</v>
      </c>
      <c r="C117" s="1" t="s">
        <v>52</v>
      </c>
      <c r="D117" s="1">
        <v>7.76</v>
      </c>
      <c r="E117" s="6">
        <v>73841.839500000002</v>
      </c>
      <c r="G117" s="5">
        <v>4</v>
      </c>
      <c r="H117" s="1" t="s">
        <v>52</v>
      </c>
      <c r="I117" s="1">
        <v>7.76</v>
      </c>
      <c r="J117" s="6">
        <v>75358.265599999999</v>
      </c>
      <c r="L117" s="1" t="s">
        <v>52</v>
      </c>
      <c r="M117">
        <f t="shared" si="22"/>
        <v>15320.987200000003</v>
      </c>
      <c r="N117">
        <f t="shared" si="23"/>
        <v>15851.863400000002</v>
      </c>
      <c r="O117">
        <f t="shared" si="24"/>
        <v>5.8203645342941989E-3</v>
      </c>
    </row>
    <row r="118" spans="2:15" ht="24">
      <c r="B118" s="5">
        <v>5</v>
      </c>
      <c r="C118" s="1" t="s">
        <v>53</v>
      </c>
      <c r="D118" s="1">
        <v>1.0900000000000001</v>
      </c>
      <c r="E118" s="6">
        <v>10381.184999999999</v>
      </c>
      <c r="G118" s="5">
        <v>5</v>
      </c>
      <c r="H118" s="1" t="s">
        <v>53</v>
      </c>
      <c r="I118" s="1">
        <v>1.0900000000000001</v>
      </c>
      <c r="J118" s="6">
        <v>10623.206099999999</v>
      </c>
      <c r="L118" s="1" t="s">
        <v>53</v>
      </c>
      <c r="M118">
        <f t="shared" si="22"/>
        <v>2066.7029000000002</v>
      </c>
      <c r="N118">
        <f t="shared" si="23"/>
        <v>2139.4680000000008</v>
      </c>
      <c r="O118">
        <f t="shared" si="24"/>
        <v>5.7013992075532613E-3</v>
      </c>
    </row>
    <row r="119" spans="2:15" ht="24">
      <c r="B119" s="5">
        <v>6</v>
      </c>
      <c r="C119" s="1" t="s">
        <v>54</v>
      </c>
      <c r="D119" s="1">
        <v>5.19</v>
      </c>
      <c r="E119" s="6">
        <v>49367.505100000002</v>
      </c>
      <c r="G119" s="5">
        <v>6</v>
      </c>
      <c r="H119" s="1" t="s">
        <v>54</v>
      </c>
      <c r="I119" s="1">
        <v>5.22</v>
      </c>
      <c r="J119" s="6">
        <v>50680.5746</v>
      </c>
      <c r="L119" s="1" t="s">
        <v>54</v>
      </c>
      <c r="M119">
        <f t="shared" si="22"/>
        <v>10109.789400000001</v>
      </c>
      <c r="N119">
        <f t="shared" si="23"/>
        <v>10577.197200000002</v>
      </c>
      <c r="O119">
        <f t="shared" si="24"/>
        <v>7.6301795880861743E-3</v>
      </c>
    </row>
    <row r="120" spans="2:15" ht="24">
      <c r="B120" s="5">
        <v>7</v>
      </c>
      <c r="C120" s="1" t="s">
        <v>55</v>
      </c>
      <c r="D120" s="1">
        <v>1.23</v>
      </c>
      <c r="E120" s="6">
        <v>11702.326999999999</v>
      </c>
      <c r="G120" s="5">
        <v>7</v>
      </c>
      <c r="H120" s="1" t="s">
        <v>55</v>
      </c>
      <c r="I120" s="1">
        <v>1.24</v>
      </c>
      <c r="J120" s="6">
        <v>12086.4038</v>
      </c>
      <c r="L120" s="1" t="s">
        <v>55</v>
      </c>
      <c r="M120">
        <f t="shared" si="22"/>
        <v>3236.4261999999999</v>
      </c>
      <c r="N120">
        <f t="shared" si="23"/>
        <v>3406.0861000000004</v>
      </c>
      <c r="O120">
        <f t="shared" si="24"/>
        <v>1.0951106058168259E-2</v>
      </c>
    </row>
    <row r="121" spans="2:15" ht="24">
      <c r="B121" s="7">
        <v>8</v>
      </c>
      <c r="C121" s="8" t="s">
        <v>56</v>
      </c>
      <c r="D121" s="8">
        <v>1.95</v>
      </c>
      <c r="E121" s="9">
        <v>18578.1021</v>
      </c>
      <c r="G121" s="7">
        <v>8</v>
      </c>
      <c r="H121" s="8" t="s">
        <v>56</v>
      </c>
      <c r="I121" s="8">
        <v>1.96</v>
      </c>
      <c r="J121" s="9">
        <v>19006.812699999999</v>
      </c>
      <c r="L121" s="8" t="s">
        <v>56</v>
      </c>
      <c r="M121">
        <f t="shared" si="22"/>
        <v>2267.5358999999989</v>
      </c>
      <c r="N121">
        <f t="shared" si="23"/>
        <v>2332.9531999999999</v>
      </c>
      <c r="O121">
        <f t="shared" si="24"/>
        <v>3.0655116043236904E-3</v>
      </c>
    </row>
    <row r="122" spans="2:15">
      <c r="B122">
        <v>1.5</v>
      </c>
      <c r="C122" s="10" t="s">
        <v>11</v>
      </c>
      <c r="D122" s="10" t="s">
        <v>10</v>
      </c>
      <c r="G122">
        <v>1.5</v>
      </c>
      <c r="H122" s="10" t="s">
        <v>11</v>
      </c>
      <c r="I122" s="10" t="s">
        <v>12</v>
      </c>
    </row>
    <row r="123" spans="2:15">
      <c r="B123" s="2"/>
      <c r="C123" s="3" t="s">
        <v>0</v>
      </c>
      <c r="D123" s="3" t="s">
        <v>1</v>
      </c>
      <c r="E123" s="4" t="s">
        <v>2</v>
      </c>
      <c r="G123" s="2"/>
      <c r="H123" s="3" t="s">
        <v>0</v>
      </c>
      <c r="I123" s="3" t="s">
        <v>1</v>
      </c>
      <c r="J123" s="4" t="s">
        <v>2</v>
      </c>
    </row>
    <row r="124" spans="2:15" ht="24">
      <c r="B124" s="5">
        <v>1</v>
      </c>
      <c r="C124" s="1" t="s">
        <v>49</v>
      </c>
      <c r="D124" s="1">
        <v>1.1399999999999999</v>
      </c>
      <c r="E124" s="6">
        <v>12956.976500000001</v>
      </c>
      <c r="G124" s="5">
        <v>1</v>
      </c>
      <c r="H124" s="1" t="s">
        <v>49</v>
      </c>
      <c r="I124" s="1">
        <v>1.1299999999999999</v>
      </c>
      <c r="J124" s="6">
        <v>13137.91</v>
      </c>
    </row>
    <row r="125" spans="2:15" ht="24">
      <c r="B125" s="5">
        <v>2</v>
      </c>
      <c r="C125" s="1" t="s">
        <v>50</v>
      </c>
      <c r="D125" s="1">
        <v>0.81</v>
      </c>
      <c r="E125" s="6">
        <v>9219.6967000000004</v>
      </c>
      <c r="G125" s="5">
        <v>2</v>
      </c>
      <c r="H125" s="1" t="s">
        <v>50</v>
      </c>
      <c r="I125" s="1">
        <v>0.8</v>
      </c>
      <c r="J125" s="6">
        <v>9308.8091999999997</v>
      </c>
    </row>
    <row r="126" spans="2:15" ht="24">
      <c r="B126" s="5">
        <v>3</v>
      </c>
      <c r="C126" s="1" t="s">
        <v>51</v>
      </c>
      <c r="D126" s="1">
        <v>1.78</v>
      </c>
      <c r="E126" s="6">
        <v>20343.148399999998</v>
      </c>
      <c r="G126" s="5">
        <v>3</v>
      </c>
      <c r="H126" s="1" t="s">
        <v>51</v>
      </c>
      <c r="I126" s="1">
        <v>1.75</v>
      </c>
      <c r="J126" s="6">
        <v>20441.762299999999</v>
      </c>
    </row>
    <row r="127" spans="2:15" ht="24">
      <c r="B127" s="5">
        <v>4</v>
      </c>
      <c r="C127" s="1" t="s">
        <v>52</v>
      </c>
      <c r="D127" s="1">
        <v>7.82</v>
      </c>
      <c r="E127" s="6">
        <v>89162.826700000005</v>
      </c>
      <c r="G127" s="5">
        <v>4</v>
      </c>
      <c r="H127" s="1" t="s">
        <v>52</v>
      </c>
      <c r="I127" s="1">
        <v>7.82</v>
      </c>
      <c r="J127" s="6">
        <v>91210.129000000001</v>
      </c>
    </row>
    <row r="128" spans="2:15" ht="24">
      <c r="B128" s="5">
        <v>5</v>
      </c>
      <c r="C128" s="1" t="s">
        <v>53</v>
      </c>
      <c r="D128" s="1">
        <v>1.0900000000000001</v>
      </c>
      <c r="E128" s="6">
        <v>12447.8879</v>
      </c>
      <c r="G128" s="5">
        <v>5</v>
      </c>
      <c r="H128" s="1" t="s">
        <v>53</v>
      </c>
      <c r="I128" s="1">
        <v>1.0900000000000001</v>
      </c>
      <c r="J128" s="6">
        <v>12762.6741</v>
      </c>
    </row>
    <row r="129" spans="2:15" ht="24">
      <c r="B129" s="5">
        <v>6</v>
      </c>
      <c r="C129" s="1" t="s">
        <v>54</v>
      </c>
      <c r="D129" s="1">
        <v>5.22</v>
      </c>
      <c r="E129" s="6">
        <v>59477.294500000004</v>
      </c>
      <c r="G129" s="5">
        <v>6</v>
      </c>
      <c r="H129" s="1" t="s">
        <v>54</v>
      </c>
      <c r="I129" s="1">
        <v>5.25</v>
      </c>
      <c r="J129" s="6">
        <v>61257.771800000002</v>
      </c>
    </row>
    <row r="130" spans="2:15" ht="24">
      <c r="B130" s="5">
        <v>7</v>
      </c>
      <c r="C130" s="1" t="s">
        <v>55</v>
      </c>
      <c r="D130" s="1">
        <v>1.31</v>
      </c>
      <c r="E130" s="6">
        <v>14938.753199999999</v>
      </c>
      <c r="G130" s="5">
        <v>7</v>
      </c>
      <c r="H130" s="1" t="s">
        <v>55</v>
      </c>
      <c r="I130" s="1">
        <v>1.33</v>
      </c>
      <c r="J130" s="6">
        <v>15492.4899</v>
      </c>
    </row>
    <row r="131" spans="2:15" ht="24">
      <c r="B131" s="7">
        <v>8</v>
      </c>
      <c r="C131" s="8" t="s">
        <v>56</v>
      </c>
      <c r="D131" s="8">
        <v>1.83</v>
      </c>
      <c r="E131" s="9">
        <v>20845.637999999999</v>
      </c>
      <c r="G131" s="7">
        <v>8</v>
      </c>
      <c r="H131" s="8" t="s">
        <v>56</v>
      </c>
      <c r="I131" s="8">
        <v>1.83</v>
      </c>
      <c r="J131" s="9">
        <v>21339.765899999999</v>
      </c>
    </row>
    <row r="132" spans="2:15">
      <c r="B132">
        <v>1.75</v>
      </c>
      <c r="C132" s="10" t="s">
        <v>9</v>
      </c>
      <c r="D132" s="10" t="s">
        <v>10</v>
      </c>
      <c r="G132">
        <v>1.75</v>
      </c>
      <c r="H132" s="10" t="s">
        <v>9</v>
      </c>
      <c r="I132" s="10" t="s">
        <v>12</v>
      </c>
    </row>
    <row r="133" spans="2:15">
      <c r="B133" s="2"/>
      <c r="C133" s="3" t="s">
        <v>0</v>
      </c>
      <c r="D133" s="3" t="s">
        <v>1</v>
      </c>
      <c r="E133" s="4" t="s">
        <v>2</v>
      </c>
      <c r="G133" s="2"/>
      <c r="H133" s="3" t="s">
        <v>0</v>
      </c>
      <c r="I133" s="3" t="s">
        <v>1</v>
      </c>
      <c r="J133" s="4" t="s">
        <v>2</v>
      </c>
      <c r="L133" s="14" t="s">
        <v>79</v>
      </c>
      <c r="M133" t="s">
        <v>10</v>
      </c>
      <c r="N133" t="s">
        <v>12</v>
      </c>
      <c r="O133" t="s">
        <v>78</v>
      </c>
    </row>
    <row r="134" spans="2:15" ht="24">
      <c r="B134" s="5">
        <v>1</v>
      </c>
      <c r="C134" s="1" t="s">
        <v>49</v>
      </c>
      <c r="D134" s="1">
        <v>1.1299999999999999</v>
      </c>
      <c r="E134" s="6">
        <v>10651.965700000001</v>
      </c>
      <c r="G134" s="5">
        <v>1</v>
      </c>
      <c r="H134" s="1" t="s">
        <v>49</v>
      </c>
      <c r="I134" s="1">
        <v>1.1299999999999999</v>
      </c>
      <c r="J134" s="6">
        <v>10822.223</v>
      </c>
      <c r="L134" s="1" t="s">
        <v>49</v>
      </c>
      <c r="M134">
        <f>(E144-E134)</f>
        <v>2318.4152999999988</v>
      </c>
      <c r="N134">
        <f>(J144-J134)</f>
        <v>2369.5406000000003</v>
      </c>
      <c r="O134">
        <f>(N134-M134)/J144</f>
        <v>3.8755470117734308E-3</v>
      </c>
    </row>
    <row r="135" spans="2:15" ht="24">
      <c r="B135" s="5">
        <v>2</v>
      </c>
      <c r="C135" s="1" t="s">
        <v>50</v>
      </c>
      <c r="D135" s="1">
        <v>0.83</v>
      </c>
      <c r="E135" s="6">
        <v>7779.2048999999997</v>
      </c>
      <c r="G135" s="5">
        <v>2</v>
      </c>
      <c r="H135" s="1" t="s">
        <v>50</v>
      </c>
      <c r="I135" s="1">
        <v>0.82</v>
      </c>
      <c r="J135" s="6">
        <v>7861.8842000000004</v>
      </c>
      <c r="L135" s="1" t="s">
        <v>50</v>
      </c>
      <c r="M135">
        <f t="shared" ref="M135:M141" si="25">(E145-E135)</f>
        <v>1428.7282000000005</v>
      </c>
      <c r="N135">
        <f t="shared" ref="N135:N141" si="26">(J145-J135)</f>
        <v>1490.4563999999991</v>
      </c>
      <c r="O135">
        <f t="shared" ref="O135:O141" si="27">(N135-M135)/J145</f>
        <v>6.6002942621656291E-3</v>
      </c>
    </row>
    <row r="136" spans="2:15" ht="24">
      <c r="B136" s="5">
        <v>3</v>
      </c>
      <c r="C136" s="1" t="s">
        <v>51</v>
      </c>
      <c r="D136" s="1">
        <v>1.82</v>
      </c>
      <c r="E136" s="6">
        <v>17112.3789</v>
      </c>
      <c r="G136" s="5">
        <v>3</v>
      </c>
      <c r="H136" s="1" t="s">
        <v>51</v>
      </c>
      <c r="I136" s="1">
        <v>1.79</v>
      </c>
      <c r="J136" s="6">
        <v>17207.2372</v>
      </c>
      <c r="L136" s="1" t="s">
        <v>51</v>
      </c>
      <c r="M136">
        <f t="shared" si="25"/>
        <v>3249.0522999999994</v>
      </c>
      <c r="N136">
        <f t="shared" si="26"/>
        <v>3347.6504999999997</v>
      </c>
      <c r="O136">
        <f t="shared" si="27"/>
        <v>4.796825039331174E-3</v>
      </c>
    </row>
    <row r="137" spans="2:15" ht="24">
      <c r="B137" s="5">
        <v>4</v>
      </c>
      <c r="C137" s="1" t="s">
        <v>52</v>
      </c>
      <c r="D137" s="1">
        <v>7.76</v>
      </c>
      <c r="E137" s="6">
        <v>72939.204199999993</v>
      </c>
      <c r="G137" s="5">
        <v>4</v>
      </c>
      <c r="H137" s="1" t="s">
        <v>52</v>
      </c>
      <c r="I137" s="1">
        <v>7.75</v>
      </c>
      <c r="J137" s="6">
        <v>74405.742899999997</v>
      </c>
      <c r="L137" s="1" t="s">
        <v>52</v>
      </c>
      <c r="M137">
        <f t="shared" si="25"/>
        <v>16489.657700000011</v>
      </c>
      <c r="N137">
        <f t="shared" si="26"/>
        <v>17123.607199999999</v>
      </c>
      <c r="O137">
        <f t="shared" si="27"/>
        <v>6.9261881495648022E-3</v>
      </c>
    </row>
    <row r="138" spans="2:15" ht="24">
      <c r="B138" s="5">
        <v>5</v>
      </c>
      <c r="C138" s="1" t="s">
        <v>53</v>
      </c>
      <c r="D138" s="1">
        <v>1.0900000000000001</v>
      </c>
      <c r="E138" s="6">
        <v>10266.1325</v>
      </c>
      <c r="G138" s="5">
        <v>5</v>
      </c>
      <c r="H138" s="1" t="s">
        <v>53</v>
      </c>
      <c r="I138" s="1">
        <v>1.0900000000000001</v>
      </c>
      <c r="J138" s="6">
        <v>10486.246300000001</v>
      </c>
      <c r="L138" s="1" t="s">
        <v>53</v>
      </c>
      <c r="M138">
        <f t="shared" si="25"/>
        <v>2213.6611000000012</v>
      </c>
      <c r="N138">
        <f t="shared" si="26"/>
        <v>2298.8263999999999</v>
      </c>
      <c r="O138">
        <f t="shared" si="27"/>
        <v>6.6613074480209051E-3</v>
      </c>
    </row>
    <row r="139" spans="2:15" ht="24">
      <c r="B139" s="5">
        <v>6</v>
      </c>
      <c r="C139" s="1" t="s">
        <v>54</v>
      </c>
      <c r="D139" s="1">
        <v>5.18</v>
      </c>
      <c r="E139" s="6">
        <v>48717.265399999997</v>
      </c>
      <c r="G139" s="5">
        <v>6</v>
      </c>
      <c r="H139" s="1" t="s">
        <v>54</v>
      </c>
      <c r="I139" s="1">
        <v>5.21</v>
      </c>
      <c r="J139" s="6">
        <v>50007.464</v>
      </c>
      <c r="L139" s="1" t="s">
        <v>54</v>
      </c>
      <c r="M139">
        <f t="shared" si="25"/>
        <v>10946.285400000001</v>
      </c>
      <c r="N139">
        <f t="shared" si="26"/>
        <v>11398.230799999998</v>
      </c>
      <c r="O139">
        <f t="shared" si="27"/>
        <v>7.3599916338703639E-3</v>
      </c>
    </row>
    <row r="140" spans="2:15" ht="24">
      <c r="B140" s="5">
        <v>7</v>
      </c>
      <c r="C140" s="1" t="s">
        <v>55</v>
      </c>
      <c r="D140" s="1">
        <v>1.22</v>
      </c>
      <c r="E140" s="6">
        <v>11511.192800000001</v>
      </c>
      <c r="G140" s="5">
        <v>7</v>
      </c>
      <c r="H140" s="1" t="s">
        <v>55</v>
      </c>
      <c r="I140" s="1">
        <v>1.24</v>
      </c>
      <c r="J140" s="6">
        <v>11858.854499999999</v>
      </c>
      <c r="L140" s="1" t="s">
        <v>55</v>
      </c>
      <c r="M140">
        <f t="shared" si="25"/>
        <v>3506.5239999999994</v>
      </c>
      <c r="N140">
        <f t="shared" si="26"/>
        <v>3648.626400000001</v>
      </c>
      <c r="O140">
        <f t="shared" si="27"/>
        <v>9.1634741268648984E-3</v>
      </c>
    </row>
    <row r="141" spans="2:15" ht="24">
      <c r="B141" s="7">
        <v>8</v>
      </c>
      <c r="C141" s="8" t="s">
        <v>56</v>
      </c>
      <c r="D141" s="8">
        <v>1.97</v>
      </c>
      <c r="E141" s="9">
        <v>18480.481</v>
      </c>
      <c r="G141" s="7">
        <v>8</v>
      </c>
      <c r="H141" s="8" t="s">
        <v>56</v>
      </c>
      <c r="I141" s="8">
        <v>1.97</v>
      </c>
      <c r="J141" s="9">
        <v>18877.242399999999</v>
      </c>
      <c r="L141" s="8" t="s">
        <v>56</v>
      </c>
      <c r="M141">
        <f t="shared" si="25"/>
        <v>2425.7073000000019</v>
      </c>
      <c r="N141">
        <f t="shared" si="26"/>
        <v>2511.4099000000024</v>
      </c>
      <c r="O141">
        <f t="shared" si="27"/>
        <v>4.0069191269241642E-3</v>
      </c>
    </row>
    <row r="142" spans="2:15">
      <c r="B142">
        <v>1.75</v>
      </c>
      <c r="C142" s="10" t="s">
        <v>11</v>
      </c>
      <c r="D142" s="10" t="s">
        <v>10</v>
      </c>
      <c r="G142">
        <v>1.75</v>
      </c>
      <c r="H142" s="10" t="s">
        <v>11</v>
      </c>
      <c r="I142" s="10" t="s">
        <v>12</v>
      </c>
    </row>
    <row r="143" spans="2:15">
      <c r="B143" s="2"/>
      <c r="C143" s="3" t="s">
        <v>0</v>
      </c>
      <c r="D143" s="3" t="s">
        <v>1</v>
      </c>
      <c r="E143" s="4" t="s">
        <v>2</v>
      </c>
      <c r="G143" s="2"/>
      <c r="H143" s="3" t="s">
        <v>0</v>
      </c>
      <c r="I143" s="3" t="s">
        <v>1</v>
      </c>
      <c r="J143" s="4" t="s">
        <v>2</v>
      </c>
    </row>
    <row r="144" spans="2:15" ht="24">
      <c r="B144" s="5">
        <v>1</v>
      </c>
      <c r="C144" s="1" t="s">
        <v>49</v>
      </c>
      <c r="D144" s="1">
        <v>1.1299999999999999</v>
      </c>
      <c r="E144" s="6">
        <v>12970.380999999999</v>
      </c>
      <c r="G144" s="5">
        <v>1</v>
      </c>
      <c r="H144" s="1" t="s">
        <v>49</v>
      </c>
      <c r="I144" s="1">
        <v>1.1299999999999999</v>
      </c>
      <c r="J144" s="6">
        <v>13191.7636</v>
      </c>
    </row>
    <row r="145" spans="2:10" ht="24">
      <c r="B145" s="5">
        <v>2</v>
      </c>
      <c r="C145" s="1" t="s">
        <v>50</v>
      </c>
      <c r="D145" s="1">
        <v>0.81</v>
      </c>
      <c r="E145" s="6">
        <v>9207.9331000000002</v>
      </c>
      <c r="G145" s="5">
        <v>2</v>
      </c>
      <c r="H145" s="1" t="s">
        <v>50</v>
      </c>
      <c r="I145" s="1">
        <v>0.8</v>
      </c>
      <c r="J145" s="6">
        <v>9352.3405999999995</v>
      </c>
    </row>
    <row r="146" spans="2:10" ht="24">
      <c r="B146" s="5">
        <v>3</v>
      </c>
      <c r="C146" s="1" t="s">
        <v>51</v>
      </c>
      <c r="D146" s="1">
        <v>1.78</v>
      </c>
      <c r="E146" s="6">
        <v>20361.431199999999</v>
      </c>
      <c r="G146" s="5">
        <v>3</v>
      </c>
      <c r="H146" s="1" t="s">
        <v>51</v>
      </c>
      <c r="I146" s="1">
        <v>1.76</v>
      </c>
      <c r="J146" s="6">
        <v>20554.887699999999</v>
      </c>
    </row>
    <row r="147" spans="2:10" ht="24">
      <c r="B147" s="5">
        <v>4</v>
      </c>
      <c r="C147" s="1" t="s">
        <v>52</v>
      </c>
      <c r="D147" s="1">
        <v>7.82</v>
      </c>
      <c r="E147" s="6">
        <v>89428.861900000004</v>
      </c>
      <c r="G147" s="5">
        <v>4</v>
      </c>
      <c r="H147" s="1" t="s">
        <v>52</v>
      </c>
      <c r="I147" s="1">
        <v>7.82</v>
      </c>
      <c r="J147" s="6">
        <v>91529.350099999996</v>
      </c>
    </row>
    <row r="148" spans="2:10" ht="24">
      <c r="B148" s="5">
        <v>5</v>
      </c>
      <c r="C148" s="1" t="s">
        <v>53</v>
      </c>
      <c r="D148" s="1">
        <v>1.0900000000000001</v>
      </c>
      <c r="E148" s="6">
        <v>12479.793600000001</v>
      </c>
      <c r="G148" s="5">
        <v>5</v>
      </c>
      <c r="H148" s="1" t="s">
        <v>53</v>
      </c>
      <c r="I148" s="1">
        <v>1.0900000000000001</v>
      </c>
      <c r="J148" s="6">
        <v>12785.072700000001</v>
      </c>
    </row>
    <row r="149" spans="2:10" ht="24">
      <c r="B149" s="5">
        <v>6</v>
      </c>
      <c r="C149" s="1" t="s">
        <v>54</v>
      </c>
      <c r="D149" s="1">
        <v>5.22</v>
      </c>
      <c r="E149" s="6">
        <v>59663.550799999997</v>
      </c>
      <c r="G149" s="5">
        <v>6</v>
      </c>
      <c r="H149" s="1" t="s">
        <v>54</v>
      </c>
      <c r="I149" s="1">
        <v>5.25</v>
      </c>
      <c r="J149" s="6">
        <v>61405.694799999997</v>
      </c>
    </row>
    <row r="150" spans="2:10" ht="24">
      <c r="B150" s="5">
        <v>7</v>
      </c>
      <c r="C150" s="1" t="s">
        <v>55</v>
      </c>
      <c r="D150" s="1">
        <v>1.31</v>
      </c>
      <c r="E150" s="6">
        <v>15017.7168</v>
      </c>
      <c r="G150" s="5">
        <v>7</v>
      </c>
      <c r="H150" s="1" t="s">
        <v>55</v>
      </c>
      <c r="I150" s="1">
        <v>1.33</v>
      </c>
      <c r="J150" s="6">
        <v>15507.4809</v>
      </c>
    </row>
    <row r="151" spans="2:10" ht="24">
      <c r="B151" s="7">
        <v>8</v>
      </c>
      <c r="C151" s="8" t="s">
        <v>56</v>
      </c>
      <c r="D151" s="8">
        <v>1.83</v>
      </c>
      <c r="E151" s="9">
        <v>20906.188300000002</v>
      </c>
      <c r="G151" s="7">
        <v>8</v>
      </c>
      <c r="H151" s="8" t="s">
        <v>56</v>
      </c>
      <c r="I151" s="8">
        <v>1.83</v>
      </c>
      <c r="J151" s="9">
        <v>21388.652300000002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EEA9-47F3-4BA2-8E68-9F5A044BDCB0}">
  <dimension ref="A1:Y138"/>
  <sheetViews>
    <sheetView topLeftCell="A116" workbookViewId="0">
      <selection activeCell="H130" sqref="H130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20</v>
      </c>
    </row>
    <row r="2" spans="1:25">
      <c r="B2" t="s">
        <v>135</v>
      </c>
    </row>
    <row r="3" spans="1:25">
      <c r="A3">
        <v>0.89</v>
      </c>
      <c r="B3" t="s">
        <v>24</v>
      </c>
      <c r="F3">
        <v>4.3</v>
      </c>
      <c r="G3" t="s">
        <v>137</v>
      </c>
    </row>
    <row r="4" spans="1:25">
      <c r="A4">
        <v>1.07</v>
      </c>
      <c r="B4" t="s">
        <v>24</v>
      </c>
      <c r="F4">
        <v>4.08</v>
      </c>
      <c r="G4" t="s">
        <v>139</v>
      </c>
    </row>
    <row r="5" spans="1:25">
      <c r="A5">
        <v>3.23</v>
      </c>
      <c r="B5" t="s">
        <v>136</v>
      </c>
      <c r="F5">
        <v>3.82</v>
      </c>
      <c r="G5" t="s">
        <v>138</v>
      </c>
    </row>
    <row r="6" spans="1:25">
      <c r="A6">
        <v>3.68</v>
      </c>
      <c r="B6" t="s">
        <v>137</v>
      </c>
      <c r="F6">
        <v>3.68</v>
      </c>
      <c r="G6" t="s">
        <v>137</v>
      </c>
    </row>
    <row r="7" spans="1:25">
      <c r="A7">
        <v>3.82</v>
      </c>
      <c r="B7" t="s">
        <v>138</v>
      </c>
      <c r="F7">
        <v>3.23</v>
      </c>
      <c r="G7" t="s">
        <v>136</v>
      </c>
    </row>
    <row r="8" spans="1:25">
      <c r="A8">
        <v>4.08</v>
      </c>
      <c r="B8" t="s">
        <v>139</v>
      </c>
      <c r="F8">
        <v>1.07</v>
      </c>
      <c r="G8" t="s">
        <v>24</v>
      </c>
    </row>
    <row r="9" spans="1:25">
      <c r="A9">
        <v>4.3</v>
      </c>
      <c r="B9" t="s">
        <v>137</v>
      </c>
      <c r="F9">
        <v>0.89</v>
      </c>
      <c r="G9" t="s">
        <v>24</v>
      </c>
    </row>
    <row r="10" spans="1:25" ht="16.5" customHeight="1"/>
    <row r="13" spans="1:25">
      <c r="B13" s="10">
        <v>0.25</v>
      </c>
      <c r="C13" s="10" t="s">
        <v>9</v>
      </c>
      <c r="D13" s="10" t="s">
        <v>10</v>
      </c>
      <c r="E13" s="10"/>
      <c r="F13" s="10"/>
      <c r="G13" s="10">
        <v>0.25</v>
      </c>
      <c r="H13" s="10" t="s">
        <v>9</v>
      </c>
      <c r="I13" s="10" t="s">
        <v>12</v>
      </c>
      <c r="J13" s="10"/>
    </row>
    <row r="14" spans="1:2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79</v>
      </c>
      <c r="M14" t="s">
        <v>10</v>
      </c>
      <c r="N14" t="s">
        <v>12</v>
      </c>
      <c r="O14" t="s">
        <v>78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24">
      <c r="B15" s="5">
        <v>1</v>
      </c>
      <c r="C15" s="1" t="s">
        <v>140</v>
      </c>
      <c r="D15" s="1">
        <v>1.8</v>
      </c>
      <c r="E15" s="6">
        <v>7749.1566000000003</v>
      </c>
      <c r="F15" s="12"/>
      <c r="G15" s="5">
        <v>1</v>
      </c>
      <c r="H15" s="1" t="s">
        <v>140</v>
      </c>
      <c r="I15" s="1">
        <v>1.79</v>
      </c>
      <c r="J15" s="6">
        <v>7819.1872999999996</v>
      </c>
      <c r="L15" s="1" t="s">
        <v>140</v>
      </c>
      <c r="M15">
        <f t="shared" ref="M15:M21" si="0">(E24-E15)</f>
        <v>309.16769999999997</v>
      </c>
      <c r="N15">
        <f t="shared" ref="N15:N21" si="1">(J24-J15)</f>
        <v>403.39910000000054</v>
      </c>
      <c r="O15">
        <f t="shared" ref="O15:O21" si="2">(N15-M15)/J24</f>
        <v>1.1460068087578937E-2</v>
      </c>
      <c r="R15" s="1" t="s">
        <v>140</v>
      </c>
      <c r="S15">
        <f t="shared" ref="S15:S21" si="3">O15</f>
        <v>1.1460068087578937E-2</v>
      </c>
      <c r="T15">
        <f t="shared" ref="T15:T21" si="4">O33</f>
        <v>-1.0344988274626437E-2</v>
      </c>
      <c r="U15">
        <f t="shared" ref="U15:U21" si="5">O51</f>
        <v>-2.4628144715661648E-3</v>
      </c>
      <c r="V15">
        <f t="shared" ref="V15:V21" si="6">O69</f>
        <v>1.5129550637996288E-3</v>
      </c>
      <c r="W15">
        <f t="shared" ref="W15:W21" si="7">O87</f>
        <v>-2.4332056295446837E-3</v>
      </c>
      <c r="X15">
        <f t="shared" ref="X15:X21" si="8">O105</f>
        <v>-3.3777123920344615E-3</v>
      </c>
      <c r="Y15">
        <f t="shared" ref="Y15:Y21" si="9">O123</f>
        <v>6.1347627653912861E-3</v>
      </c>
    </row>
    <row r="16" spans="1:25" ht="24">
      <c r="B16" s="5">
        <v>2</v>
      </c>
      <c r="C16" s="1" t="s">
        <v>141</v>
      </c>
      <c r="D16" s="1">
        <v>2.82</v>
      </c>
      <c r="E16" s="6">
        <v>12151.9794</v>
      </c>
      <c r="F16" s="12"/>
      <c r="G16" s="5">
        <v>2</v>
      </c>
      <c r="H16" s="1" t="s">
        <v>141</v>
      </c>
      <c r="I16" s="1">
        <v>2.8</v>
      </c>
      <c r="J16" s="6">
        <v>12205.513999999999</v>
      </c>
      <c r="L16" s="1" t="s">
        <v>141</v>
      </c>
      <c r="M16">
        <f t="shared" si="0"/>
        <v>1295.0383999999995</v>
      </c>
      <c r="N16">
        <f t="shared" si="1"/>
        <v>1350.0149000000001</v>
      </c>
      <c r="O16">
        <f t="shared" si="2"/>
        <v>4.0556514176293534E-3</v>
      </c>
      <c r="R16" s="1" t="s">
        <v>141</v>
      </c>
      <c r="S16">
        <f t="shared" si="3"/>
        <v>4.0556514176293534E-3</v>
      </c>
      <c r="T16">
        <f t="shared" si="4"/>
        <v>9.9072983728324933E-4</v>
      </c>
      <c r="U16">
        <f t="shared" si="5"/>
        <v>1.7407433094092587E-3</v>
      </c>
      <c r="V16">
        <f t="shared" si="6"/>
        <v>4.2086752705846218E-3</v>
      </c>
      <c r="W16">
        <f t="shared" si="7"/>
        <v>2.2973481370631519E-3</v>
      </c>
      <c r="X16">
        <f t="shared" si="8"/>
        <v>2.2422487263004352E-3</v>
      </c>
      <c r="Y16">
        <f t="shared" si="9"/>
        <v>4.7442986766720119E-3</v>
      </c>
    </row>
    <row r="17" spans="2:25" ht="24">
      <c r="B17" s="5">
        <v>3</v>
      </c>
      <c r="C17" s="1" t="s">
        <v>142</v>
      </c>
      <c r="D17" s="1">
        <v>2.66</v>
      </c>
      <c r="E17" s="6">
        <v>11447.7947</v>
      </c>
      <c r="F17" s="12"/>
      <c r="G17" s="5">
        <v>3</v>
      </c>
      <c r="H17" s="1" t="s">
        <v>142</v>
      </c>
      <c r="I17" s="1">
        <v>2.63</v>
      </c>
      <c r="J17" s="6">
        <v>11453.090200000001</v>
      </c>
      <c r="L17" s="1" t="s">
        <v>142</v>
      </c>
      <c r="M17">
        <f t="shared" si="0"/>
        <v>1282.8842999999997</v>
      </c>
      <c r="N17">
        <f t="shared" si="1"/>
        <v>1331.9980999999989</v>
      </c>
      <c r="O17">
        <f t="shared" si="2"/>
        <v>3.8414908718306762E-3</v>
      </c>
      <c r="R17" s="1" t="s">
        <v>142</v>
      </c>
      <c r="S17">
        <f t="shared" si="3"/>
        <v>3.8414908718306762E-3</v>
      </c>
      <c r="T17">
        <f t="shared" si="4"/>
        <v>-8.5080438480734894E-5</v>
      </c>
      <c r="U17">
        <f t="shared" si="5"/>
        <v>4.4529365680534031E-3</v>
      </c>
      <c r="V17">
        <f t="shared" si="6"/>
        <v>6.6556785726847737E-3</v>
      </c>
      <c r="W17">
        <f t="shared" si="7"/>
        <v>5.7868605078125329E-3</v>
      </c>
      <c r="X17">
        <f t="shared" si="8"/>
        <v>4.4194735004317379E-3</v>
      </c>
      <c r="Y17">
        <f t="shared" si="9"/>
        <v>7.4300471090097088E-3</v>
      </c>
    </row>
    <row r="18" spans="2:25" ht="24">
      <c r="B18" s="5">
        <v>4</v>
      </c>
      <c r="C18" s="1" t="s">
        <v>143</v>
      </c>
      <c r="D18" s="1">
        <v>1.98</v>
      </c>
      <c r="E18" s="6">
        <v>8526.7870000000003</v>
      </c>
      <c r="F18" s="12"/>
      <c r="G18" s="5">
        <v>4</v>
      </c>
      <c r="H18" s="1" t="s">
        <v>143</v>
      </c>
      <c r="I18" s="1">
        <v>1.99</v>
      </c>
      <c r="J18" s="6">
        <v>8656.9483</v>
      </c>
      <c r="L18" s="1" t="s">
        <v>143</v>
      </c>
      <c r="M18">
        <f t="shared" si="0"/>
        <v>236.53009999999995</v>
      </c>
      <c r="N18">
        <f t="shared" si="1"/>
        <v>205.1296999999995</v>
      </c>
      <c r="O18">
        <f t="shared" si="2"/>
        <v>-3.5432321854987564E-3</v>
      </c>
      <c r="R18" s="1" t="s">
        <v>143</v>
      </c>
      <c r="S18">
        <f t="shared" si="3"/>
        <v>-3.5432321854987564E-3</v>
      </c>
      <c r="T18">
        <f t="shared" si="4"/>
        <v>2.4420347018037861E-3</v>
      </c>
      <c r="U18">
        <f t="shared" si="5"/>
        <v>1.9215257520210007E-3</v>
      </c>
      <c r="V18">
        <f t="shared" si="6"/>
        <v>4.8652351719757712E-3</v>
      </c>
      <c r="W18">
        <f t="shared" si="7"/>
        <v>3.8078863260376569E-3</v>
      </c>
      <c r="X18">
        <f t="shared" si="8"/>
        <v>2.5824056237249695E-3</v>
      </c>
      <c r="Y18">
        <f t="shared" si="9"/>
        <v>2.0436926965452891E-3</v>
      </c>
    </row>
    <row r="19" spans="2:25" ht="24">
      <c r="B19" s="5">
        <v>5</v>
      </c>
      <c r="C19" s="1" t="s">
        <v>144</v>
      </c>
      <c r="D19" s="1">
        <v>11.92</v>
      </c>
      <c r="E19" s="6">
        <v>51366.0311</v>
      </c>
      <c r="F19" s="12"/>
      <c r="G19" s="5">
        <v>5</v>
      </c>
      <c r="H19" s="1" t="s">
        <v>144</v>
      </c>
      <c r="I19" s="1">
        <v>11.98</v>
      </c>
      <c r="J19" s="6">
        <v>52203.7906</v>
      </c>
      <c r="L19" s="1" t="s">
        <v>144</v>
      </c>
      <c r="M19">
        <f t="shared" si="0"/>
        <v>946.74859999999899</v>
      </c>
      <c r="N19">
        <f t="shared" si="1"/>
        <v>898.84019999999873</v>
      </c>
      <c r="O19">
        <f t="shared" si="2"/>
        <v>-9.0218505709137591E-4</v>
      </c>
      <c r="R19" s="1" t="s">
        <v>144</v>
      </c>
      <c r="S19">
        <f t="shared" si="3"/>
        <v>-9.0218505709137591E-4</v>
      </c>
      <c r="T19">
        <f t="shared" si="4"/>
        <v>1.8522911863591166E-3</v>
      </c>
      <c r="U19">
        <f t="shared" si="5"/>
        <v>1.5894392850502178E-3</v>
      </c>
      <c r="V19">
        <f t="shared" si="6"/>
        <v>2.3136421260515137E-3</v>
      </c>
      <c r="W19">
        <f t="shared" si="7"/>
        <v>2.5215700427239146E-3</v>
      </c>
      <c r="X19">
        <f t="shared" si="8"/>
        <v>3.0028050336926458E-3</v>
      </c>
      <c r="Y19">
        <f t="shared" si="9"/>
        <v>1.9484476817021369E-3</v>
      </c>
    </row>
    <row r="20" spans="2:25" ht="24">
      <c r="B20" s="5">
        <v>6</v>
      </c>
      <c r="C20" s="1" t="s">
        <v>145</v>
      </c>
      <c r="D20" s="1">
        <v>1.03</v>
      </c>
      <c r="E20" s="6">
        <v>4453.3109999999997</v>
      </c>
      <c r="F20" s="12"/>
      <c r="G20" s="5">
        <v>6</v>
      </c>
      <c r="H20" s="1" t="s">
        <v>145</v>
      </c>
      <c r="I20" s="1">
        <v>1.03</v>
      </c>
      <c r="J20" s="6">
        <v>4470.6275999999998</v>
      </c>
      <c r="L20" s="1" t="s">
        <v>145</v>
      </c>
      <c r="M20">
        <f t="shared" si="0"/>
        <v>839.45560000000023</v>
      </c>
      <c r="N20">
        <f t="shared" si="1"/>
        <v>871.58510000000024</v>
      </c>
      <c r="O20">
        <f t="shared" si="2"/>
        <v>6.0142682076286492E-3</v>
      </c>
      <c r="R20" s="1" t="s">
        <v>145</v>
      </c>
      <c r="S20">
        <f t="shared" si="3"/>
        <v>6.0142682076286492E-3</v>
      </c>
      <c r="T20">
        <f t="shared" si="4"/>
        <v>3.8696758785457751E-3</v>
      </c>
      <c r="U20">
        <f t="shared" si="5"/>
        <v>3.0256867291117342E-3</v>
      </c>
      <c r="V20">
        <f t="shared" si="6"/>
        <v>7.2973928103581536E-3</v>
      </c>
      <c r="W20">
        <f t="shared" si="7"/>
        <v>4.1526151857056255E-3</v>
      </c>
      <c r="X20">
        <f t="shared" si="8"/>
        <v>4.4184475295711879E-3</v>
      </c>
      <c r="Y20">
        <f t="shared" si="9"/>
        <v>2.658765059189131E-3</v>
      </c>
    </row>
    <row r="21" spans="2:25" ht="24">
      <c r="B21" s="7">
        <v>7</v>
      </c>
      <c r="C21" s="8" t="s">
        <v>146</v>
      </c>
      <c r="D21" s="8">
        <v>1.8</v>
      </c>
      <c r="E21" s="9">
        <v>7738.6651000000002</v>
      </c>
      <c r="F21" s="12"/>
      <c r="G21" s="7">
        <v>7</v>
      </c>
      <c r="H21" s="8" t="s">
        <v>146</v>
      </c>
      <c r="I21" s="8">
        <v>1.78</v>
      </c>
      <c r="J21" s="9">
        <v>7748.3148000000001</v>
      </c>
      <c r="L21" s="8" t="s">
        <v>146</v>
      </c>
      <c r="M21">
        <f t="shared" si="0"/>
        <v>1471.9791999999998</v>
      </c>
      <c r="N21">
        <f t="shared" si="1"/>
        <v>1454.7014999999992</v>
      </c>
      <c r="O21">
        <f t="shared" si="2"/>
        <v>-1.8773953491748735E-3</v>
      </c>
      <c r="R21" s="8" t="s">
        <v>146</v>
      </c>
      <c r="S21">
        <f t="shared" si="3"/>
        <v>-1.8773953491748735E-3</v>
      </c>
      <c r="T21">
        <f t="shared" si="4"/>
        <v>1.0563334396188428E-2</v>
      </c>
      <c r="U21">
        <f t="shared" si="5"/>
        <v>8.7468319735972185E-3</v>
      </c>
      <c r="V21">
        <f t="shared" si="6"/>
        <v>9.5782311796860607E-3</v>
      </c>
      <c r="W21">
        <f t="shared" si="7"/>
        <v>9.9941972128571085E-3</v>
      </c>
      <c r="X21">
        <f t="shared" si="8"/>
        <v>9.4026488282816009E-3</v>
      </c>
      <c r="Y21">
        <f t="shared" si="9"/>
        <v>4.5418591489615962E-3</v>
      </c>
    </row>
    <row r="22" spans="2:25">
      <c r="B22" s="10">
        <v>0.25</v>
      </c>
      <c r="C22" s="10" t="s">
        <v>11</v>
      </c>
      <c r="D22" s="10" t="s">
        <v>10</v>
      </c>
      <c r="E22" s="10"/>
      <c r="F22" s="10"/>
      <c r="G22" s="10">
        <v>0.25</v>
      </c>
      <c r="H22" s="10" t="s">
        <v>11</v>
      </c>
      <c r="I22" s="10" t="s">
        <v>12</v>
      </c>
      <c r="J22" s="10"/>
    </row>
    <row r="23" spans="2:2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24">
      <c r="B24" s="5">
        <v>1</v>
      </c>
      <c r="C24" s="1" t="s">
        <v>140</v>
      </c>
      <c r="D24" s="1">
        <v>1.1000000000000001</v>
      </c>
      <c r="E24" s="6">
        <v>8058.3243000000002</v>
      </c>
      <c r="F24" s="10"/>
      <c r="G24" s="5">
        <v>1</v>
      </c>
      <c r="H24" s="1" t="s">
        <v>140</v>
      </c>
      <c r="I24" s="1">
        <v>1.1100000000000001</v>
      </c>
      <c r="J24" s="6">
        <v>8222.5864000000001</v>
      </c>
    </row>
    <row r="25" spans="2:25" ht="24">
      <c r="B25" s="5">
        <v>2</v>
      </c>
      <c r="C25" s="1" t="s">
        <v>141</v>
      </c>
      <c r="D25" s="1">
        <v>1.84</v>
      </c>
      <c r="E25" s="6">
        <v>13447.0178</v>
      </c>
      <c r="F25" s="10"/>
      <c r="G25" s="5">
        <v>2</v>
      </c>
      <c r="H25" s="1" t="s">
        <v>141</v>
      </c>
      <c r="I25" s="1">
        <v>1.83</v>
      </c>
      <c r="J25" s="6">
        <v>13555.528899999999</v>
      </c>
    </row>
    <row r="26" spans="2:25" ht="24">
      <c r="B26" s="5">
        <v>3</v>
      </c>
      <c r="C26" s="1" t="s">
        <v>142</v>
      </c>
      <c r="D26" s="1">
        <v>1.74</v>
      </c>
      <c r="E26" s="6">
        <v>12730.679</v>
      </c>
      <c r="F26" s="10"/>
      <c r="G26" s="5">
        <v>3</v>
      </c>
      <c r="H26" s="1" t="s">
        <v>142</v>
      </c>
      <c r="I26" s="1">
        <v>1.73</v>
      </c>
      <c r="J26" s="6">
        <v>12785.088299999999</v>
      </c>
    </row>
    <row r="27" spans="2:25" ht="24">
      <c r="B27" s="5">
        <v>4</v>
      </c>
      <c r="C27" s="1" t="s">
        <v>143</v>
      </c>
      <c r="D27" s="1">
        <v>1.2</v>
      </c>
      <c r="E27" s="6">
        <v>8763.3171000000002</v>
      </c>
      <c r="F27" s="10"/>
      <c r="G27" s="5">
        <v>4</v>
      </c>
      <c r="H27" s="1" t="s">
        <v>143</v>
      </c>
      <c r="I27" s="1">
        <v>1.2</v>
      </c>
      <c r="J27" s="6">
        <v>8862.0779999999995</v>
      </c>
    </row>
    <row r="28" spans="2:25" ht="24">
      <c r="B28" s="5">
        <v>5</v>
      </c>
      <c r="C28" s="1" t="s">
        <v>144</v>
      </c>
      <c r="D28" s="1">
        <v>7.15</v>
      </c>
      <c r="E28" s="6">
        <v>52312.779699999999</v>
      </c>
      <c r="F28" s="10"/>
      <c r="G28" s="5">
        <v>5</v>
      </c>
      <c r="H28" s="1" t="s">
        <v>144</v>
      </c>
      <c r="I28" s="1">
        <v>7.17</v>
      </c>
      <c r="J28" s="6">
        <v>53102.630799999999</v>
      </c>
    </row>
    <row r="29" spans="2:25" ht="24">
      <c r="B29" s="5">
        <v>6</v>
      </c>
      <c r="C29" s="1" t="s">
        <v>145</v>
      </c>
      <c r="D29" s="1">
        <v>0.72</v>
      </c>
      <c r="E29" s="6">
        <v>5292.7665999999999</v>
      </c>
      <c r="F29" s="10"/>
      <c r="G29" s="5">
        <v>6</v>
      </c>
      <c r="H29" s="1" t="s">
        <v>145</v>
      </c>
      <c r="I29" s="1">
        <v>0.72</v>
      </c>
      <c r="J29" s="6">
        <v>5342.2127</v>
      </c>
    </row>
    <row r="30" spans="2:25" ht="24">
      <c r="B30" s="7">
        <v>7</v>
      </c>
      <c r="C30" s="8" t="s">
        <v>146</v>
      </c>
      <c r="D30" s="8">
        <v>1.26</v>
      </c>
      <c r="E30" s="9">
        <v>9210.6442999999999</v>
      </c>
      <c r="F30" s="10"/>
      <c r="G30" s="7">
        <v>7</v>
      </c>
      <c r="H30" s="8" t="s">
        <v>146</v>
      </c>
      <c r="I30" s="8">
        <v>1.24</v>
      </c>
      <c r="J30" s="9">
        <v>9203.0162999999993</v>
      </c>
    </row>
    <row r="31" spans="2:25">
      <c r="B31" s="10">
        <v>0.5</v>
      </c>
      <c r="C31" s="10" t="s">
        <v>9</v>
      </c>
      <c r="D31" s="10" t="s">
        <v>10</v>
      </c>
      <c r="E31" s="10"/>
      <c r="F31" s="10"/>
      <c r="G31" s="10">
        <v>0.5</v>
      </c>
      <c r="H31" s="10" t="s">
        <v>9</v>
      </c>
      <c r="I31" s="10" t="s">
        <v>12</v>
      </c>
      <c r="J31" s="10"/>
    </row>
    <row r="32" spans="2:2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79</v>
      </c>
      <c r="M32" t="s">
        <v>10</v>
      </c>
      <c r="N32" t="s">
        <v>12</v>
      </c>
      <c r="O32" t="s">
        <v>78</v>
      </c>
    </row>
    <row r="33" spans="2:15" ht="24">
      <c r="B33" s="5">
        <v>1</v>
      </c>
      <c r="C33" s="1" t="s">
        <v>140</v>
      </c>
      <c r="D33" s="1">
        <v>1.96</v>
      </c>
      <c r="E33" s="6">
        <v>7596.4697999999999</v>
      </c>
      <c r="F33" s="10"/>
      <c r="G33" s="5">
        <v>1</v>
      </c>
      <c r="H33" s="1" t="s">
        <v>140</v>
      </c>
      <c r="I33" s="1">
        <v>1.97</v>
      </c>
      <c r="J33" s="6">
        <v>7721.8014999999996</v>
      </c>
      <c r="L33" s="1" t="s">
        <v>140</v>
      </c>
      <c r="M33">
        <f t="shared" ref="M33:M39" si="10">(E42-E33)</f>
        <v>686.24139999999989</v>
      </c>
      <c r="N33">
        <f t="shared" ref="N33:N39" si="11">(J42-J33)</f>
        <v>600.15090000000055</v>
      </c>
      <c r="O33">
        <f t="shared" ref="O33:O39" si="12">(N33-M33)/J42</f>
        <v>-1.0344988274626437E-2</v>
      </c>
    </row>
    <row r="34" spans="2:15" ht="24">
      <c r="B34" s="5">
        <v>2</v>
      </c>
      <c r="C34" s="1" t="s">
        <v>141</v>
      </c>
      <c r="D34" s="1">
        <v>2.89</v>
      </c>
      <c r="E34" s="6">
        <v>11217.2528</v>
      </c>
      <c r="F34" s="10"/>
      <c r="G34" s="5">
        <v>2</v>
      </c>
      <c r="H34" s="1" t="s">
        <v>141</v>
      </c>
      <c r="I34" s="1">
        <v>2.88</v>
      </c>
      <c r="J34" s="6">
        <v>11261.185299999999</v>
      </c>
      <c r="L34" s="1" t="s">
        <v>141</v>
      </c>
      <c r="M34">
        <f t="shared" si="10"/>
        <v>2476.2657999999992</v>
      </c>
      <c r="N34">
        <f t="shared" si="11"/>
        <v>2489.8894</v>
      </c>
      <c r="O34">
        <f t="shared" si="12"/>
        <v>9.9072983728324933E-4</v>
      </c>
    </row>
    <row r="35" spans="2:15" ht="24">
      <c r="B35" s="5">
        <v>3</v>
      </c>
      <c r="C35" s="1" t="s">
        <v>142</v>
      </c>
      <c r="D35" s="1">
        <v>2.7</v>
      </c>
      <c r="E35" s="6">
        <v>10481.4498</v>
      </c>
      <c r="F35" s="10"/>
      <c r="G35" s="5">
        <v>3</v>
      </c>
      <c r="H35" s="1" t="s">
        <v>142</v>
      </c>
      <c r="I35" s="1">
        <v>2.68</v>
      </c>
      <c r="J35" s="6">
        <v>10479.8552</v>
      </c>
      <c r="L35" s="1" t="s">
        <v>142</v>
      </c>
      <c r="M35">
        <f t="shared" si="10"/>
        <v>2519.5381999999991</v>
      </c>
      <c r="N35">
        <f t="shared" si="11"/>
        <v>2518.4323000000004</v>
      </c>
      <c r="O35">
        <f t="shared" si="12"/>
        <v>-8.5080438480734894E-5</v>
      </c>
    </row>
    <row r="36" spans="2:15" ht="24">
      <c r="B36" s="5">
        <v>4</v>
      </c>
      <c r="C36" s="1" t="s">
        <v>143</v>
      </c>
      <c r="D36" s="1">
        <v>2.2200000000000002</v>
      </c>
      <c r="E36" s="6">
        <v>8593.4315000000006</v>
      </c>
      <c r="F36" s="10"/>
      <c r="G36" s="5">
        <v>4</v>
      </c>
      <c r="H36" s="1" t="s">
        <v>143</v>
      </c>
      <c r="I36" s="1">
        <v>2.2200000000000002</v>
      </c>
      <c r="J36" s="6">
        <v>8704.4984999999997</v>
      </c>
      <c r="L36" s="1" t="s">
        <v>143</v>
      </c>
      <c r="M36">
        <f t="shared" si="10"/>
        <v>413.71349999999984</v>
      </c>
      <c r="N36">
        <f t="shared" si="11"/>
        <v>436.03499999999985</v>
      </c>
      <c r="O36">
        <f t="shared" si="12"/>
        <v>2.4420347018037861E-3</v>
      </c>
    </row>
    <row r="37" spans="2:15" ht="24">
      <c r="B37" s="5">
        <v>5</v>
      </c>
      <c r="C37" s="1" t="s">
        <v>144</v>
      </c>
      <c r="D37" s="1">
        <v>13.41</v>
      </c>
      <c r="E37" s="6">
        <v>52004.190600000002</v>
      </c>
      <c r="F37" s="10"/>
      <c r="G37" s="5">
        <v>5</v>
      </c>
      <c r="H37" s="1" t="s">
        <v>144</v>
      </c>
      <c r="I37" s="1">
        <v>13.47</v>
      </c>
      <c r="J37" s="6">
        <v>52740.548900000002</v>
      </c>
      <c r="L37" s="1" t="s">
        <v>144</v>
      </c>
      <c r="M37">
        <f t="shared" si="10"/>
        <v>1506.5556999999972</v>
      </c>
      <c r="N37">
        <f t="shared" si="11"/>
        <v>1607.2235999999975</v>
      </c>
      <c r="O37">
        <f t="shared" si="12"/>
        <v>1.8522911863591166E-3</v>
      </c>
    </row>
    <row r="38" spans="2:15" ht="24">
      <c r="B38" s="5">
        <v>6</v>
      </c>
      <c r="C38" s="1" t="s">
        <v>145</v>
      </c>
      <c r="D38" s="1">
        <v>1.03</v>
      </c>
      <c r="E38" s="6">
        <v>4005.1876999999999</v>
      </c>
      <c r="F38" s="10"/>
      <c r="G38" s="5">
        <v>6</v>
      </c>
      <c r="H38" s="1" t="s">
        <v>145</v>
      </c>
      <c r="I38" s="1">
        <v>1.03</v>
      </c>
      <c r="J38" s="6">
        <v>4017.9151000000002</v>
      </c>
      <c r="L38" s="1" t="s">
        <v>145</v>
      </c>
      <c r="M38">
        <f t="shared" si="10"/>
        <v>1425.0158999999999</v>
      </c>
      <c r="N38">
        <f t="shared" si="11"/>
        <v>1446.1601000000001</v>
      </c>
      <c r="O38">
        <f t="shared" si="12"/>
        <v>3.8696758785457751E-3</v>
      </c>
    </row>
    <row r="39" spans="2:15" ht="24">
      <c r="B39" s="7">
        <v>7</v>
      </c>
      <c r="C39" s="8" t="s">
        <v>146</v>
      </c>
      <c r="D39" s="8">
        <v>1.78</v>
      </c>
      <c r="E39" s="9">
        <v>6920.8900999999996</v>
      </c>
      <c r="F39" s="10"/>
      <c r="G39" s="7">
        <v>7</v>
      </c>
      <c r="H39" s="8" t="s">
        <v>146</v>
      </c>
      <c r="I39" s="8">
        <v>1.76</v>
      </c>
      <c r="J39" s="9">
        <v>6883.5514000000003</v>
      </c>
      <c r="L39" s="8" t="s">
        <v>146</v>
      </c>
      <c r="M39">
        <f t="shared" si="10"/>
        <v>2538.9445000000005</v>
      </c>
      <c r="N39">
        <f t="shared" si="11"/>
        <v>2639.5401000000002</v>
      </c>
      <c r="O39">
        <f t="shared" si="12"/>
        <v>1.0563334396188428E-2</v>
      </c>
    </row>
    <row r="40" spans="2:15">
      <c r="B40" s="10">
        <v>0.5</v>
      </c>
      <c r="C40" s="10" t="s">
        <v>11</v>
      </c>
      <c r="D40" s="10" t="s">
        <v>10</v>
      </c>
      <c r="E40" s="10"/>
      <c r="F40" s="10"/>
      <c r="G40" s="10">
        <v>0.5</v>
      </c>
      <c r="H40" s="10" t="s">
        <v>11</v>
      </c>
      <c r="I40" s="10" t="s">
        <v>12</v>
      </c>
      <c r="J40" s="10"/>
    </row>
    <row r="41" spans="2:1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24">
      <c r="B42" s="5">
        <v>1</v>
      </c>
      <c r="C42" s="1" t="s">
        <v>140</v>
      </c>
      <c r="D42" s="1">
        <v>1.1100000000000001</v>
      </c>
      <c r="E42" s="6">
        <v>8282.7111999999997</v>
      </c>
      <c r="F42" s="10"/>
      <c r="G42" s="5">
        <v>1</v>
      </c>
      <c r="H42" s="1" t="s">
        <v>140</v>
      </c>
      <c r="I42" s="1">
        <v>1.1000000000000001</v>
      </c>
      <c r="J42" s="6">
        <v>8321.9524000000001</v>
      </c>
    </row>
    <row r="43" spans="2:15" ht="24">
      <c r="B43" s="5">
        <v>2</v>
      </c>
      <c r="C43" s="1" t="s">
        <v>141</v>
      </c>
      <c r="D43" s="1">
        <v>1.83</v>
      </c>
      <c r="E43" s="6">
        <v>13693.518599999999</v>
      </c>
      <c r="F43" s="10"/>
      <c r="G43" s="5">
        <v>2</v>
      </c>
      <c r="H43" s="1" t="s">
        <v>141</v>
      </c>
      <c r="I43" s="1">
        <v>1.82</v>
      </c>
      <c r="J43" s="6">
        <v>13751.074699999999</v>
      </c>
    </row>
    <row r="44" spans="2:15" ht="24">
      <c r="B44" s="5">
        <v>3</v>
      </c>
      <c r="C44" s="1" t="s">
        <v>142</v>
      </c>
      <c r="D44" s="1">
        <v>1.74</v>
      </c>
      <c r="E44" s="6">
        <v>13000.987999999999</v>
      </c>
      <c r="F44" s="10"/>
      <c r="G44" s="5">
        <v>3</v>
      </c>
      <c r="H44" s="1" t="s">
        <v>142</v>
      </c>
      <c r="I44" s="1">
        <v>1.72</v>
      </c>
      <c r="J44" s="6">
        <v>12998.2875</v>
      </c>
    </row>
    <row r="45" spans="2:15" ht="24">
      <c r="B45" s="5">
        <v>4</v>
      </c>
      <c r="C45" s="1" t="s">
        <v>143</v>
      </c>
      <c r="D45" s="1">
        <v>1.2</v>
      </c>
      <c r="E45" s="6">
        <v>9007.1450000000004</v>
      </c>
      <c r="F45" s="10"/>
      <c r="G45" s="5">
        <v>4</v>
      </c>
      <c r="H45" s="1" t="s">
        <v>143</v>
      </c>
      <c r="I45" s="1">
        <v>1.21</v>
      </c>
      <c r="J45" s="6">
        <v>9140.5334999999995</v>
      </c>
    </row>
    <row r="46" spans="2:15" ht="24">
      <c r="B46" s="5">
        <v>5</v>
      </c>
      <c r="C46" s="1" t="s">
        <v>144</v>
      </c>
      <c r="D46" s="1">
        <v>7.14</v>
      </c>
      <c r="E46" s="6">
        <v>53510.746299999999</v>
      </c>
      <c r="F46" s="10"/>
      <c r="G46" s="5">
        <v>5</v>
      </c>
      <c r="H46" s="1" t="s">
        <v>144</v>
      </c>
      <c r="I46" s="1">
        <v>7.18</v>
      </c>
      <c r="J46" s="6">
        <v>54347.772499999999</v>
      </c>
    </row>
    <row r="47" spans="2:15" ht="24">
      <c r="B47" s="5">
        <v>6</v>
      </c>
      <c r="C47" s="1" t="s">
        <v>145</v>
      </c>
      <c r="D47" s="1">
        <v>0.72</v>
      </c>
      <c r="E47" s="6">
        <v>5430.2035999999998</v>
      </c>
      <c r="F47" s="10"/>
      <c r="G47" s="5">
        <v>6</v>
      </c>
      <c r="H47" s="1" t="s">
        <v>145</v>
      </c>
      <c r="I47" s="1">
        <v>0.72</v>
      </c>
      <c r="J47" s="6">
        <v>5464.0752000000002</v>
      </c>
    </row>
    <row r="48" spans="2:15" ht="24">
      <c r="B48" s="7">
        <v>7</v>
      </c>
      <c r="C48" s="8" t="s">
        <v>146</v>
      </c>
      <c r="D48" s="8">
        <v>1.26</v>
      </c>
      <c r="E48" s="9">
        <v>9459.8346000000001</v>
      </c>
      <c r="F48" s="10"/>
      <c r="G48" s="7">
        <v>7</v>
      </c>
      <c r="H48" s="8" t="s">
        <v>146</v>
      </c>
      <c r="I48" s="8">
        <v>1.26</v>
      </c>
      <c r="J48" s="9">
        <v>9523.0915000000005</v>
      </c>
    </row>
    <row r="49" spans="2:15">
      <c r="B49" s="10">
        <v>0.75</v>
      </c>
      <c r="C49" s="10" t="s">
        <v>9</v>
      </c>
      <c r="D49" s="10" t="s">
        <v>10</v>
      </c>
      <c r="E49" s="10"/>
      <c r="F49" s="10"/>
      <c r="G49" s="10">
        <v>0.75</v>
      </c>
      <c r="H49" s="10" t="s">
        <v>9</v>
      </c>
      <c r="I49" s="10" t="s">
        <v>12</v>
      </c>
      <c r="J49" s="10"/>
    </row>
    <row r="50" spans="2:1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79</v>
      </c>
      <c r="M50" t="s">
        <v>10</v>
      </c>
      <c r="N50" t="s">
        <v>12</v>
      </c>
      <c r="O50" t="s">
        <v>78</v>
      </c>
    </row>
    <row r="51" spans="2:15" ht="24">
      <c r="B51" s="5">
        <v>1</v>
      </c>
      <c r="C51" s="1" t="s">
        <v>140</v>
      </c>
      <c r="D51" s="1">
        <v>2.0499999999999998</v>
      </c>
      <c r="E51" s="6">
        <v>7471.4668000000001</v>
      </c>
      <c r="F51" s="10"/>
      <c r="G51" s="5">
        <v>1</v>
      </c>
      <c r="H51" s="1" t="s">
        <v>140</v>
      </c>
      <c r="I51" s="1">
        <v>0.15</v>
      </c>
      <c r="J51" s="6">
        <v>7507.4422000000004</v>
      </c>
      <c r="L51" s="1" t="s">
        <v>140</v>
      </c>
      <c r="M51">
        <f t="shared" ref="M51:M57" si="13">(E60-E51)</f>
        <v>954.17669999999998</v>
      </c>
      <c r="N51">
        <f t="shared" ref="N51:N57" si="14">(J60-J51)</f>
        <v>933.38850000000002</v>
      </c>
      <c r="O51">
        <f t="shared" ref="O51:O57" si="15">(N51-M51)/J60</f>
        <v>-2.4628144715661648E-3</v>
      </c>
    </row>
    <row r="52" spans="2:15" ht="24">
      <c r="B52" s="5">
        <v>2</v>
      </c>
      <c r="C52" s="1" t="s">
        <v>141</v>
      </c>
      <c r="D52" s="1">
        <v>2.87</v>
      </c>
      <c r="E52" s="6">
        <v>10456.704100000001</v>
      </c>
      <c r="F52" s="10"/>
      <c r="G52" s="5">
        <v>2</v>
      </c>
      <c r="H52" s="1" t="s">
        <v>141</v>
      </c>
      <c r="I52" s="1">
        <v>0.21</v>
      </c>
      <c r="J52" s="6">
        <v>10451.8297</v>
      </c>
      <c r="L52" s="1" t="s">
        <v>141</v>
      </c>
      <c r="M52">
        <f t="shared" si="13"/>
        <v>3380.4867999999988</v>
      </c>
      <c r="N52">
        <f t="shared" si="14"/>
        <v>3404.6072999999997</v>
      </c>
      <c r="O52">
        <f t="shared" si="15"/>
        <v>1.7407433094092587E-3</v>
      </c>
    </row>
    <row r="53" spans="2:15" ht="24">
      <c r="B53" s="5">
        <v>3</v>
      </c>
      <c r="C53" s="1" t="s">
        <v>142</v>
      </c>
      <c r="D53" s="1">
        <v>2.68</v>
      </c>
      <c r="E53" s="6">
        <v>9763.4889999999996</v>
      </c>
      <c r="F53" s="10"/>
      <c r="G53" s="5">
        <v>3</v>
      </c>
      <c r="H53" s="1" t="s">
        <v>142</v>
      </c>
      <c r="I53" s="1">
        <v>0.2</v>
      </c>
      <c r="J53" s="6">
        <v>9675.5761000000002</v>
      </c>
      <c r="L53" s="1" t="s">
        <v>142</v>
      </c>
      <c r="M53">
        <f t="shared" si="13"/>
        <v>3394.625</v>
      </c>
      <c r="N53">
        <f t="shared" si="14"/>
        <v>3453.0861000000004</v>
      </c>
      <c r="O53">
        <f t="shared" si="15"/>
        <v>4.4529365680534031E-3</v>
      </c>
    </row>
    <row r="54" spans="2:15" ht="24">
      <c r="B54" s="5">
        <v>4</v>
      </c>
      <c r="C54" s="1" t="s">
        <v>143</v>
      </c>
      <c r="D54" s="1">
        <v>2.34</v>
      </c>
      <c r="E54" s="6">
        <v>8542.5059999999994</v>
      </c>
      <c r="F54" s="10"/>
      <c r="G54" s="5">
        <v>4</v>
      </c>
      <c r="H54" s="1" t="s">
        <v>143</v>
      </c>
      <c r="I54" s="1">
        <v>0.17</v>
      </c>
      <c r="J54" s="6">
        <v>8640.0671999999995</v>
      </c>
      <c r="L54" s="1" t="s">
        <v>143</v>
      </c>
      <c r="M54">
        <f t="shared" si="13"/>
        <v>590.38580000000002</v>
      </c>
      <c r="N54">
        <f t="shared" si="14"/>
        <v>608.15650000000096</v>
      </c>
      <c r="O54">
        <f t="shared" si="15"/>
        <v>1.9215257520210007E-3</v>
      </c>
    </row>
    <row r="55" spans="2:15" ht="24">
      <c r="B55" s="5">
        <v>5</v>
      </c>
      <c r="C55" s="1" t="s">
        <v>144</v>
      </c>
      <c r="D55" s="1">
        <v>14.29</v>
      </c>
      <c r="E55" s="6">
        <v>52116.329100000003</v>
      </c>
      <c r="F55" s="10"/>
      <c r="G55" s="5">
        <v>5</v>
      </c>
      <c r="H55" s="1" t="s">
        <v>144</v>
      </c>
      <c r="I55" s="1">
        <v>1.06</v>
      </c>
      <c r="J55" s="6">
        <v>52792.472000000002</v>
      </c>
      <c r="L55" s="1" t="s">
        <v>144</v>
      </c>
      <c r="M55">
        <f t="shared" si="13"/>
        <v>2008.0710999999937</v>
      </c>
      <c r="N55">
        <f t="shared" si="14"/>
        <v>2095.3119000000006</v>
      </c>
      <c r="O55">
        <f t="shared" si="15"/>
        <v>1.5894392850502178E-3</v>
      </c>
    </row>
    <row r="56" spans="2:15" ht="24">
      <c r="B56" s="5">
        <v>6</v>
      </c>
      <c r="C56" s="1" t="s">
        <v>145</v>
      </c>
      <c r="D56" s="1">
        <v>1.03</v>
      </c>
      <c r="E56" s="6">
        <v>3741.0958000000001</v>
      </c>
      <c r="F56" s="10"/>
      <c r="G56" s="5">
        <v>6</v>
      </c>
      <c r="H56" s="1" t="s">
        <v>145</v>
      </c>
      <c r="I56" s="1">
        <v>0.08</v>
      </c>
      <c r="J56" s="6">
        <v>3738.5985999999998</v>
      </c>
      <c r="L56" s="1" t="s">
        <v>145</v>
      </c>
      <c r="M56">
        <f t="shared" si="13"/>
        <v>1768.5907999999999</v>
      </c>
      <c r="N56">
        <f t="shared" si="14"/>
        <v>1785.3044000000004</v>
      </c>
      <c r="O56">
        <f t="shared" si="15"/>
        <v>3.0256867291117342E-3</v>
      </c>
    </row>
    <row r="57" spans="2:15" ht="24">
      <c r="B57" s="7">
        <v>7</v>
      </c>
      <c r="C57" s="8" t="s">
        <v>146</v>
      </c>
      <c r="D57" s="8">
        <v>1.75</v>
      </c>
      <c r="E57" s="9">
        <v>6386.6805999999997</v>
      </c>
      <c r="F57" s="10"/>
      <c r="G57" s="7">
        <v>7</v>
      </c>
      <c r="H57" s="8" t="s">
        <v>146</v>
      </c>
      <c r="I57" s="8">
        <v>0.13</v>
      </c>
      <c r="J57" s="9">
        <v>6349.1866</v>
      </c>
      <c r="L57" s="8" t="s">
        <v>146</v>
      </c>
      <c r="M57">
        <f t="shared" si="13"/>
        <v>3192.7972000000009</v>
      </c>
      <c r="N57">
        <f t="shared" si="14"/>
        <v>3276.9957999999997</v>
      </c>
      <c r="O57">
        <f t="shared" si="15"/>
        <v>8.7468319735972185E-3</v>
      </c>
    </row>
    <row r="58" spans="2:15">
      <c r="B58" s="10">
        <v>0.75</v>
      </c>
      <c r="C58" s="10" t="s">
        <v>11</v>
      </c>
      <c r="D58" s="10" t="s">
        <v>10</v>
      </c>
      <c r="E58" s="10"/>
      <c r="F58" s="10"/>
      <c r="G58" s="10">
        <v>0.75</v>
      </c>
      <c r="H58" s="10" t="s">
        <v>11</v>
      </c>
      <c r="I58" s="10" t="s">
        <v>12</v>
      </c>
      <c r="J58" s="10"/>
    </row>
    <row r="59" spans="2:1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24">
      <c r="B60" s="5">
        <v>1</v>
      </c>
      <c r="C60" s="1" t="s">
        <v>140</v>
      </c>
      <c r="D60" s="1">
        <v>1.1100000000000001</v>
      </c>
      <c r="E60" s="6">
        <v>8425.6435000000001</v>
      </c>
      <c r="F60" s="10"/>
      <c r="G60" s="5">
        <v>1</v>
      </c>
      <c r="H60" s="1" t="s">
        <v>140</v>
      </c>
      <c r="I60" s="1">
        <v>1.1000000000000001</v>
      </c>
      <c r="J60" s="6">
        <v>8440.8307000000004</v>
      </c>
    </row>
    <row r="61" spans="2:15" ht="24">
      <c r="B61" s="5">
        <v>2</v>
      </c>
      <c r="C61" s="1" t="s">
        <v>141</v>
      </c>
      <c r="D61" s="1">
        <v>1.82</v>
      </c>
      <c r="E61" s="6">
        <v>13837.1909</v>
      </c>
      <c r="F61" s="10"/>
      <c r="G61" s="5">
        <v>2</v>
      </c>
      <c r="H61" s="1" t="s">
        <v>141</v>
      </c>
      <c r="I61" s="1">
        <v>1.81</v>
      </c>
      <c r="J61" s="6">
        <v>13856.437</v>
      </c>
    </row>
    <row r="62" spans="2:15" ht="24">
      <c r="B62" s="5">
        <v>3</v>
      </c>
      <c r="C62" s="1" t="s">
        <v>142</v>
      </c>
      <c r="D62" s="1">
        <v>1.73</v>
      </c>
      <c r="E62" s="6">
        <v>13158.114</v>
      </c>
      <c r="F62" s="10"/>
      <c r="G62" s="5">
        <v>3</v>
      </c>
      <c r="H62" s="1" t="s">
        <v>142</v>
      </c>
      <c r="I62" s="1">
        <v>1.72</v>
      </c>
      <c r="J62" s="6">
        <v>13128.662200000001</v>
      </c>
    </row>
    <row r="63" spans="2:15" ht="24">
      <c r="B63" s="5">
        <v>4</v>
      </c>
      <c r="C63" s="1" t="s">
        <v>143</v>
      </c>
      <c r="D63" s="1">
        <v>1.2</v>
      </c>
      <c r="E63" s="6">
        <v>9132.8917999999994</v>
      </c>
      <c r="F63" s="10"/>
      <c r="G63" s="5">
        <v>4</v>
      </c>
      <c r="H63" s="1" t="s">
        <v>143</v>
      </c>
      <c r="I63" s="1">
        <v>1.21</v>
      </c>
      <c r="J63" s="6">
        <v>9248.2237000000005</v>
      </c>
    </row>
    <row r="64" spans="2:15" ht="24">
      <c r="B64" s="5">
        <v>5</v>
      </c>
      <c r="C64" s="1" t="s">
        <v>144</v>
      </c>
      <c r="D64" s="1">
        <v>7.14</v>
      </c>
      <c r="E64" s="6">
        <v>54124.400199999996</v>
      </c>
      <c r="F64" s="10"/>
      <c r="G64" s="5">
        <v>5</v>
      </c>
      <c r="H64" s="1" t="s">
        <v>144</v>
      </c>
      <c r="I64" s="1">
        <v>7.18</v>
      </c>
      <c r="J64" s="6">
        <v>54887.783900000002</v>
      </c>
    </row>
    <row r="65" spans="2:15" ht="24">
      <c r="B65" s="5">
        <v>6</v>
      </c>
      <c r="C65" s="1" t="s">
        <v>145</v>
      </c>
      <c r="D65" s="1">
        <v>0.73</v>
      </c>
      <c r="E65" s="6">
        <v>5509.6866</v>
      </c>
      <c r="F65" s="10"/>
      <c r="G65" s="5">
        <v>6</v>
      </c>
      <c r="H65" s="1" t="s">
        <v>145</v>
      </c>
      <c r="I65" s="1">
        <v>0.72</v>
      </c>
      <c r="J65" s="6">
        <v>5523.9030000000002</v>
      </c>
    </row>
    <row r="66" spans="2:15" ht="24">
      <c r="B66" s="7">
        <v>7</v>
      </c>
      <c r="C66" s="8" t="s">
        <v>146</v>
      </c>
      <c r="D66" s="8">
        <v>1.26</v>
      </c>
      <c r="E66" s="9">
        <v>9579.4778000000006</v>
      </c>
      <c r="F66" s="10"/>
      <c r="G66" s="7">
        <v>7</v>
      </c>
      <c r="H66" s="8" t="s">
        <v>146</v>
      </c>
      <c r="I66" s="8">
        <v>1.26</v>
      </c>
      <c r="J66" s="9">
        <v>9626.1823999999997</v>
      </c>
    </row>
    <row r="67" spans="2:15">
      <c r="B67" s="10">
        <v>1</v>
      </c>
      <c r="C67" s="10" t="s">
        <v>9</v>
      </c>
      <c r="D67" s="10" t="s">
        <v>10</v>
      </c>
      <c r="E67" s="10"/>
      <c r="F67" s="10"/>
      <c r="G67" s="10">
        <v>1</v>
      </c>
      <c r="H67" s="10" t="s">
        <v>9</v>
      </c>
      <c r="I67" s="10" t="s">
        <v>12</v>
      </c>
      <c r="J67" s="10"/>
    </row>
    <row r="68" spans="2:1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79</v>
      </c>
      <c r="M68" t="s">
        <v>10</v>
      </c>
      <c r="N68" t="s">
        <v>12</v>
      </c>
      <c r="O68" t="s">
        <v>78</v>
      </c>
    </row>
    <row r="69" spans="2:15" ht="24">
      <c r="B69" s="5">
        <v>1</v>
      </c>
      <c r="C69" s="1" t="s">
        <v>140</v>
      </c>
      <c r="D69" s="1">
        <v>0.15</v>
      </c>
      <c r="E69" s="6">
        <v>7309.4348</v>
      </c>
      <c r="F69" s="10"/>
      <c r="G69" s="5">
        <v>1</v>
      </c>
      <c r="H69" s="1" t="s">
        <v>140</v>
      </c>
      <c r="I69" s="1">
        <v>0.15</v>
      </c>
      <c r="J69" s="6">
        <v>7323.4350999999997</v>
      </c>
      <c r="L69" s="1" t="s">
        <v>140</v>
      </c>
      <c r="M69">
        <f t="shared" ref="M69:M75" si="16">(E78-E69)</f>
        <v>1179.0698999999995</v>
      </c>
      <c r="N69">
        <f t="shared" ref="N69:N75" si="17">(J78-J69)</f>
        <v>1191.9533000000001</v>
      </c>
      <c r="O69">
        <f t="shared" ref="O69:O75" si="18">(N69-M69)/J78</f>
        <v>1.5129550637996288E-3</v>
      </c>
    </row>
    <row r="70" spans="2:15" ht="24">
      <c r="B70" s="5">
        <v>2</v>
      </c>
      <c r="C70" s="1" t="s">
        <v>141</v>
      </c>
      <c r="D70" s="1">
        <v>0.2</v>
      </c>
      <c r="E70" s="6">
        <v>9909.2484999999997</v>
      </c>
      <c r="F70" s="10"/>
      <c r="G70" s="5">
        <v>2</v>
      </c>
      <c r="H70" s="1" t="s">
        <v>141</v>
      </c>
      <c r="I70" s="1">
        <v>0.2</v>
      </c>
      <c r="J70" s="6">
        <v>9880.8829000000005</v>
      </c>
      <c r="L70" s="1" t="s">
        <v>141</v>
      </c>
      <c r="M70">
        <f t="shared" si="16"/>
        <v>4004.9830999999995</v>
      </c>
      <c r="N70">
        <f t="shared" si="17"/>
        <v>4063.6711999999989</v>
      </c>
      <c r="O70">
        <f t="shared" si="18"/>
        <v>4.2086752705846218E-3</v>
      </c>
    </row>
    <row r="71" spans="2:15" ht="24">
      <c r="B71" s="5">
        <v>3</v>
      </c>
      <c r="C71" s="1" t="s">
        <v>142</v>
      </c>
      <c r="D71" s="1">
        <v>0.19</v>
      </c>
      <c r="E71" s="6">
        <v>9234.5164999999997</v>
      </c>
      <c r="F71" s="10"/>
      <c r="G71" s="5">
        <v>3</v>
      </c>
      <c r="H71" s="1" t="s">
        <v>142</v>
      </c>
      <c r="I71" s="1">
        <v>0.19</v>
      </c>
      <c r="J71" s="6">
        <v>9120.4503000000004</v>
      </c>
      <c r="L71" s="1" t="s">
        <v>142</v>
      </c>
      <c r="M71">
        <f t="shared" si="16"/>
        <v>4008.2527000000009</v>
      </c>
      <c r="N71">
        <f t="shared" si="17"/>
        <v>4096.2186000000002</v>
      </c>
      <c r="O71">
        <f t="shared" si="18"/>
        <v>6.6556785726847737E-3</v>
      </c>
    </row>
    <row r="72" spans="2:15" ht="24">
      <c r="B72" s="5">
        <v>4</v>
      </c>
      <c r="C72" s="1" t="s">
        <v>143</v>
      </c>
      <c r="D72" s="1">
        <v>0.18</v>
      </c>
      <c r="E72" s="6">
        <v>8480.0282000000007</v>
      </c>
      <c r="F72" s="10"/>
      <c r="G72" s="5">
        <v>4</v>
      </c>
      <c r="H72" s="1" t="s">
        <v>143</v>
      </c>
      <c r="I72" s="1">
        <v>0.18</v>
      </c>
      <c r="J72" s="6">
        <v>8554.2721999999994</v>
      </c>
      <c r="L72" s="1" t="s">
        <v>143</v>
      </c>
      <c r="M72">
        <f t="shared" si="16"/>
        <v>726.86939999999959</v>
      </c>
      <c r="N72">
        <f t="shared" si="17"/>
        <v>772.24510000000009</v>
      </c>
      <c r="O72">
        <f t="shared" si="18"/>
        <v>4.8652351719757712E-3</v>
      </c>
    </row>
    <row r="73" spans="2:15" ht="24">
      <c r="B73" s="5">
        <v>5</v>
      </c>
      <c r="C73" s="1" t="s">
        <v>144</v>
      </c>
      <c r="D73" s="1">
        <v>1.08</v>
      </c>
      <c r="E73" s="6">
        <v>52115.439200000001</v>
      </c>
      <c r="F73" s="10"/>
      <c r="G73" s="5">
        <v>5</v>
      </c>
      <c r="H73" s="1" t="s">
        <v>144</v>
      </c>
      <c r="I73" s="1">
        <v>1.0900000000000001</v>
      </c>
      <c r="J73" s="6">
        <v>52700.726600000002</v>
      </c>
      <c r="L73" s="1" t="s">
        <v>144</v>
      </c>
      <c r="M73">
        <f t="shared" si="16"/>
        <v>2406.2108000000007</v>
      </c>
      <c r="N73">
        <f t="shared" si="17"/>
        <v>2534.0041999999958</v>
      </c>
      <c r="O73">
        <f t="shared" si="18"/>
        <v>2.3136421260515137E-3</v>
      </c>
    </row>
    <row r="74" spans="2:15" ht="24">
      <c r="B74" s="5">
        <v>6</v>
      </c>
      <c r="C74" s="1" t="s">
        <v>145</v>
      </c>
      <c r="D74" s="1">
        <v>7.0000000000000007E-2</v>
      </c>
      <c r="E74" s="6">
        <v>3584.3986</v>
      </c>
      <c r="F74" s="10"/>
      <c r="G74" s="5">
        <v>6</v>
      </c>
      <c r="H74" s="1" t="s">
        <v>145</v>
      </c>
      <c r="I74" s="1">
        <v>7.0000000000000007E-2</v>
      </c>
      <c r="J74" s="6">
        <v>3561.9209000000001</v>
      </c>
      <c r="L74" s="1" t="s">
        <v>145</v>
      </c>
      <c r="M74">
        <f t="shared" si="16"/>
        <v>1970.4420000000005</v>
      </c>
      <c r="N74">
        <f t="shared" si="17"/>
        <v>2011.1106</v>
      </c>
      <c r="O74">
        <f t="shared" si="18"/>
        <v>7.2973928103581536E-3</v>
      </c>
    </row>
    <row r="75" spans="2:15" ht="24">
      <c r="B75" s="7">
        <v>7</v>
      </c>
      <c r="C75" s="8" t="s">
        <v>146</v>
      </c>
      <c r="D75" s="8">
        <v>0.13</v>
      </c>
      <c r="E75" s="9">
        <v>6057.1806999999999</v>
      </c>
      <c r="F75" s="10"/>
      <c r="G75" s="7">
        <v>7</v>
      </c>
      <c r="H75" s="8" t="s">
        <v>146</v>
      </c>
      <c r="I75" s="8">
        <v>0.12</v>
      </c>
      <c r="J75" s="9">
        <v>5994.7502999999997</v>
      </c>
      <c r="L75" s="8" t="s">
        <v>146</v>
      </c>
      <c r="M75">
        <f t="shared" si="16"/>
        <v>3607.2179999999998</v>
      </c>
      <c r="N75">
        <f t="shared" si="17"/>
        <v>3700.0773000000008</v>
      </c>
      <c r="O75">
        <f t="shared" si="18"/>
        <v>9.5782311796860607E-3</v>
      </c>
    </row>
    <row r="76" spans="2:15">
      <c r="B76" s="10">
        <v>1</v>
      </c>
      <c r="C76" s="10" t="s">
        <v>11</v>
      </c>
      <c r="D76" s="10" t="s">
        <v>10</v>
      </c>
      <c r="E76" s="10"/>
      <c r="F76" s="10"/>
      <c r="G76" s="10">
        <v>1</v>
      </c>
      <c r="H76" s="10" t="s">
        <v>11</v>
      </c>
      <c r="I76" s="10" t="s">
        <v>12</v>
      </c>
      <c r="J76" s="10"/>
    </row>
    <row r="77" spans="2:1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24">
      <c r="B78" s="5">
        <v>1</v>
      </c>
      <c r="C78" s="1" t="s">
        <v>140</v>
      </c>
      <c r="D78" s="1">
        <v>1.1100000000000001</v>
      </c>
      <c r="E78" s="6">
        <v>8488.5046999999995</v>
      </c>
      <c r="F78" s="10"/>
      <c r="G78" s="5">
        <v>1</v>
      </c>
      <c r="H78" s="1" t="s">
        <v>140</v>
      </c>
      <c r="I78" s="1">
        <v>1.1100000000000001</v>
      </c>
      <c r="J78" s="6">
        <v>8515.3883999999998</v>
      </c>
    </row>
    <row r="79" spans="2:15" ht="24">
      <c r="B79" s="5">
        <v>2</v>
      </c>
      <c r="C79" s="1" t="s">
        <v>141</v>
      </c>
      <c r="D79" s="1">
        <v>1.82</v>
      </c>
      <c r="E79" s="6">
        <v>13914.231599999999</v>
      </c>
      <c r="F79" s="10"/>
      <c r="G79" s="5">
        <v>2</v>
      </c>
      <c r="H79" s="1" t="s">
        <v>141</v>
      </c>
      <c r="I79" s="1">
        <v>1.81</v>
      </c>
      <c r="J79" s="6">
        <v>13944.554099999999</v>
      </c>
    </row>
    <row r="80" spans="2:15" ht="24">
      <c r="B80" s="5">
        <v>3</v>
      </c>
      <c r="C80" s="1" t="s">
        <v>142</v>
      </c>
      <c r="D80" s="1">
        <v>1.73</v>
      </c>
      <c r="E80" s="6">
        <v>13242.769200000001</v>
      </c>
      <c r="F80" s="10"/>
      <c r="G80" s="5">
        <v>3</v>
      </c>
      <c r="H80" s="1" t="s">
        <v>142</v>
      </c>
      <c r="I80" s="1">
        <v>1.72</v>
      </c>
      <c r="J80" s="6">
        <v>13216.668900000001</v>
      </c>
    </row>
    <row r="81" spans="2:15" ht="24">
      <c r="B81" s="5">
        <v>4</v>
      </c>
      <c r="C81" s="1" t="s">
        <v>143</v>
      </c>
      <c r="D81" s="1">
        <v>1.21</v>
      </c>
      <c r="E81" s="6">
        <v>9206.8976000000002</v>
      </c>
      <c r="F81" s="10"/>
      <c r="G81" s="5">
        <v>4</v>
      </c>
      <c r="H81" s="1" t="s">
        <v>143</v>
      </c>
      <c r="I81" s="1">
        <v>1.21</v>
      </c>
      <c r="J81" s="6">
        <v>9326.5172999999995</v>
      </c>
    </row>
    <row r="82" spans="2:15" ht="24">
      <c r="B82" s="5">
        <v>5</v>
      </c>
      <c r="C82" s="1" t="s">
        <v>144</v>
      </c>
      <c r="D82" s="1">
        <v>7.14</v>
      </c>
      <c r="E82" s="6">
        <v>54521.65</v>
      </c>
      <c r="F82" s="10"/>
      <c r="G82" s="5">
        <v>5</v>
      </c>
      <c r="H82" s="1" t="s">
        <v>144</v>
      </c>
      <c r="I82" s="1">
        <v>7.17</v>
      </c>
      <c r="J82" s="6">
        <v>55234.730799999998</v>
      </c>
    </row>
    <row r="83" spans="2:15" ht="24">
      <c r="B83" s="5">
        <v>6</v>
      </c>
      <c r="C83" s="1" t="s">
        <v>145</v>
      </c>
      <c r="D83" s="1">
        <v>0.73</v>
      </c>
      <c r="E83" s="6">
        <v>5554.8406000000004</v>
      </c>
      <c r="F83" s="10"/>
      <c r="G83" s="5">
        <v>6</v>
      </c>
      <c r="H83" s="1" t="s">
        <v>145</v>
      </c>
      <c r="I83" s="1">
        <v>0.72</v>
      </c>
      <c r="J83" s="6">
        <v>5573.0315000000001</v>
      </c>
    </row>
    <row r="84" spans="2:15" ht="24">
      <c r="B84" s="7">
        <v>7</v>
      </c>
      <c r="C84" s="8" t="s">
        <v>146</v>
      </c>
      <c r="D84" s="8">
        <v>1.27</v>
      </c>
      <c r="E84" s="9">
        <v>9664.3986999999997</v>
      </c>
      <c r="F84" s="10"/>
      <c r="G84" s="7">
        <v>7</v>
      </c>
      <c r="H84" s="8" t="s">
        <v>146</v>
      </c>
      <c r="I84" s="8">
        <v>1.26</v>
      </c>
      <c r="J84" s="9">
        <v>9694.8276000000005</v>
      </c>
    </row>
    <row r="85" spans="2:15">
      <c r="B85" s="10">
        <v>1.25</v>
      </c>
      <c r="C85" s="10" t="s">
        <v>9</v>
      </c>
      <c r="D85" s="10" t="s">
        <v>10</v>
      </c>
      <c r="E85" s="10"/>
      <c r="F85" s="10"/>
      <c r="G85" s="10">
        <v>1.25</v>
      </c>
      <c r="H85" s="10" t="s">
        <v>9</v>
      </c>
      <c r="I85" s="10" t="s">
        <v>12</v>
      </c>
      <c r="J85" s="10"/>
    </row>
    <row r="86" spans="2:1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79</v>
      </c>
      <c r="M86" t="s">
        <v>10</v>
      </c>
      <c r="N86" t="s">
        <v>12</v>
      </c>
      <c r="O86" t="s">
        <v>78</v>
      </c>
    </row>
    <row r="87" spans="2:15" ht="24">
      <c r="B87" s="5">
        <v>1</v>
      </c>
      <c r="C87" s="1" t="s">
        <v>140</v>
      </c>
      <c r="D87" s="1">
        <v>0.15</v>
      </c>
      <c r="E87" s="6">
        <v>7208.4119000000001</v>
      </c>
      <c r="F87" s="10"/>
      <c r="G87" s="5">
        <v>1</v>
      </c>
      <c r="H87" s="1" t="s">
        <v>140</v>
      </c>
      <c r="I87" s="1">
        <v>0.15</v>
      </c>
      <c r="J87" s="6">
        <v>7225.2106000000003</v>
      </c>
      <c r="L87" s="1" t="s">
        <v>140</v>
      </c>
      <c r="M87">
        <f t="shared" ref="M87:M93" si="19">(E96-E87)</f>
        <v>1321.4890999999998</v>
      </c>
      <c r="N87">
        <f t="shared" ref="N87:N93" si="20">(J96-J87)</f>
        <v>1300.7436999999991</v>
      </c>
      <c r="O87">
        <f t="shared" ref="O87:O93" si="21">(N87-M87)/J96</f>
        <v>-2.4332056295446837E-3</v>
      </c>
    </row>
    <row r="88" spans="2:15" ht="24">
      <c r="B88" s="5">
        <v>2</v>
      </c>
      <c r="C88" s="1" t="s">
        <v>141</v>
      </c>
      <c r="D88" s="1">
        <v>0.2</v>
      </c>
      <c r="E88" s="6">
        <v>9548.0478000000003</v>
      </c>
      <c r="F88" s="10"/>
      <c r="G88" s="5">
        <v>2</v>
      </c>
      <c r="H88" s="1" t="s">
        <v>141</v>
      </c>
      <c r="I88" s="1">
        <v>0.2</v>
      </c>
      <c r="J88" s="6">
        <v>9518.1944999999996</v>
      </c>
      <c r="L88" s="1" t="s">
        <v>141</v>
      </c>
      <c r="M88">
        <f t="shared" si="19"/>
        <v>4422.8585999999996</v>
      </c>
      <c r="N88">
        <f t="shared" si="20"/>
        <v>4454.9598000000005</v>
      </c>
      <c r="O88">
        <f t="shared" si="21"/>
        <v>2.2973481370631519E-3</v>
      </c>
    </row>
    <row r="89" spans="2:15" ht="24">
      <c r="B89" s="5">
        <v>3</v>
      </c>
      <c r="C89" s="1" t="s">
        <v>142</v>
      </c>
      <c r="D89" s="1">
        <v>0.19</v>
      </c>
      <c r="E89" s="6">
        <v>8894.2778999999991</v>
      </c>
      <c r="F89" s="10"/>
      <c r="G89" s="5">
        <v>3</v>
      </c>
      <c r="H89" s="1" t="s">
        <v>142</v>
      </c>
      <c r="I89" s="1">
        <v>0.18</v>
      </c>
      <c r="J89" s="6">
        <v>8769.4955000000009</v>
      </c>
      <c r="L89" s="1" t="s">
        <v>142</v>
      </c>
      <c r="M89">
        <f t="shared" si="19"/>
        <v>4409.6525000000001</v>
      </c>
      <c r="N89">
        <f t="shared" si="20"/>
        <v>4486.3622999999989</v>
      </c>
      <c r="O89">
        <f t="shared" si="21"/>
        <v>5.7868605078125329E-3</v>
      </c>
    </row>
    <row r="90" spans="2:15" ht="24">
      <c r="B90" s="5">
        <v>4</v>
      </c>
      <c r="C90" s="1" t="s">
        <v>143</v>
      </c>
      <c r="D90" s="1">
        <v>0.18</v>
      </c>
      <c r="E90" s="6">
        <v>8440.4357</v>
      </c>
      <c r="F90" s="10"/>
      <c r="G90" s="5">
        <v>4</v>
      </c>
      <c r="H90" s="1" t="s">
        <v>143</v>
      </c>
      <c r="I90" s="1">
        <v>0.18</v>
      </c>
      <c r="J90" s="6">
        <v>8509.8389000000006</v>
      </c>
      <c r="L90" s="1" t="s">
        <v>143</v>
      </c>
      <c r="M90">
        <f t="shared" si="19"/>
        <v>833.29889999999978</v>
      </c>
      <c r="N90">
        <f t="shared" si="20"/>
        <v>869.01249999999891</v>
      </c>
      <c r="O90">
        <f t="shared" si="21"/>
        <v>3.8078863260376569E-3</v>
      </c>
    </row>
    <row r="91" spans="2:15" ht="24">
      <c r="B91" s="5">
        <v>5</v>
      </c>
      <c r="C91" s="1" t="s">
        <v>144</v>
      </c>
      <c r="D91" s="1">
        <v>1.0900000000000001</v>
      </c>
      <c r="E91" s="6">
        <v>52151.603000000003</v>
      </c>
      <c r="F91" s="10"/>
      <c r="G91" s="5">
        <v>5</v>
      </c>
      <c r="H91" s="1" t="s">
        <v>144</v>
      </c>
      <c r="I91" s="1">
        <v>1.1000000000000001</v>
      </c>
      <c r="J91" s="6">
        <v>52676.426399999997</v>
      </c>
      <c r="L91" s="1" t="s">
        <v>144</v>
      </c>
      <c r="M91">
        <f t="shared" si="19"/>
        <v>2703.6674999999959</v>
      </c>
      <c r="N91">
        <f t="shared" si="20"/>
        <v>2843.6653000000006</v>
      </c>
      <c r="O91">
        <f t="shared" si="21"/>
        <v>2.5215700427239146E-3</v>
      </c>
    </row>
    <row r="92" spans="2:15" ht="24">
      <c r="B92" s="5">
        <v>6</v>
      </c>
      <c r="C92" s="1" t="s">
        <v>145</v>
      </c>
      <c r="D92" s="1">
        <v>7.0000000000000007E-2</v>
      </c>
      <c r="E92" s="6">
        <v>3483.0898999999999</v>
      </c>
      <c r="F92" s="10"/>
      <c r="G92" s="5">
        <v>6</v>
      </c>
      <c r="H92" s="1" t="s">
        <v>145</v>
      </c>
      <c r="I92" s="1">
        <v>7.0000000000000007E-2</v>
      </c>
      <c r="J92" s="6">
        <v>3471.8344999999999</v>
      </c>
      <c r="L92" s="1" t="s">
        <v>145</v>
      </c>
      <c r="M92">
        <f t="shared" si="19"/>
        <v>2103.4372000000003</v>
      </c>
      <c r="N92">
        <f t="shared" si="20"/>
        <v>2126.6857</v>
      </c>
      <c r="O92">
        <f t="shared" si="21"/>
        <v>4.1526151857056255E-3</v>
      </c>
    </row>
    <row r="93" spans="2:15" ht="24">
      <c r="B93" s="7">
        <v>7</v>
      </c>
      <c r="C93" s="8" t="s">
        <v>146</v>
      </c>
      <c r="D93" s="8">
        <v>0.12</v>
      </c>
      <c r="E93" s="9">
        <v>5847.6382999999996</v>
      </c>
      <c r="F93" s="10"/>
      <c r="G93" s="7">
        <v>7</v>
      </c>
      <c r="H93" s="8" t="s">
        <v>146</v>
      </c>
      <c r="I93" s="8">
        <v>0.12</v>
      </c>
      <c r="J93" s="9">
        <v>5785.2329</v>
      </c>
      <c r="L93" s="8" t="s">
        <v>146</v>
      </c>
      <c r="M93">
        <f t="shared" si="19"/>
        <v>3889.3023999999996</v>
      </c>
      <c r="N93">
        <f t="shared" si="20"/>
        <v>3986.9677000000001</v>
      </c>
      <c r="O93">
        <f t="shared" si="21"/>
        <v>9.9941972128571085E-3</v>
      </c>
    </row>
    <row r="94" spans="2:15">
      <c r="B94" s="10">
        <v>1.25</v>
      </c>
      <c r="C94" s="10" t="s">
        <v>11</v>
      </c>
      <c r="D94" s="10" t="s">
        <v>10</v>
      </c>
      <c r="E94" s="10"/>
      <c r="F94" s="10"/>
      <c r="G94" s="10">
        <v>1.25</v>
      </c>
      <c r="H94" s="10" t="s">
        <v>11</v>
      </c>
      <c r="I94" s="10" t="s">
        <v>12</v>
      </c>
      <c r="J94" s="10"/>
    </row>
    <row r="95" spans="2:1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24">
      <c r="B96" s="5">
        <v>1</v>
      </c>
      <c r="C96" s="1" t="s">
        <v>140</v>
      </c>
      <c r="D96" s="1">
        <v>1.1100000000000001</v>
      </c>
      <c r="E96" s="6">
        <v>8529.9009999999998</v>
      </c>
      <c r="F96" s="10"/>
      <c r="G96" s="5">
        <v>1</v>
      </c>
      <c r="H96" s="1" t="s">
        <v>140</v>
      </c>
      <c r="I96" s="1">
        <v>1.1000000000000001</v>
      </c>
      <c r="J96" s="6">
        <v>8525.9542999999994</v>
      </c>
    </row>
    <row r="97" spans="2:15" ht="24">
      <c r="B97" s="5">
        <v>2</v>
      </c>
      <c r="C97" s="1" t="s">
        <v>141</v>
      </c>
      <c r="D97" s="1">
        <v>1.82</v>
      </c>
      <c r="E97" s="6">
        <v>13970.9064</v>
      </c>
      <c r="F97" s="10"/>
      <c r="G97" s="5">
        <v>2</v>
      </c>
      <c r="H97" s="1" t="s">
        <v>141</v>
      </c>
      <c r="I97" s="1">
        <v>1.81</v>
      </c>
      <c r="J97" s="6">
        <v>13973.1543</v>
      </c>
    </row>
    <row r="98" spans="2:15" ht="24">
      <c r="B98" s="5">
        <v>3</v>
      </c>
      <c r="C98" s="1" t="s">
        <v>142</v>
      </c>
      <c r="D98" s="1">
        <v>1.73</v>
      </c>
      <c r="E98" s="6">
        <v>13303.930399999999</v>
      </c>
      <c r="F98" s="10"/>
      <c r="G98" s="5">
        <v>3</v>
      </c>
      <c r="H98" s="1" t="s">
        <v>142</v>
      </c>
      <c r="I98" s="1">
        <v>1.71</v>
      </c>
      <c r="J98" s="6">
        <v>13255.8578</v>
      </c>
    </row>
    <row r="99" spans="2:15" ht="24">
      <c r="B99" s="5">
        <v>4</v>
      </c>
      <c r="C99" s="1" t="s">
        <v>143</v>
      </c>
      <c r="D99" s="1">
        <v>1.21</v>
      </c>
      <c r="E99" s="6">
        <v>9273.7345999999998</v>
      </c>
      <c r="F99" s="10"/>
      <c r="G99" s="5">
        <v>4</v>
      </c>
      <c r="H99" s="1" t="s">
        <v>143</v>
      </c>
      <c r="I99" s="1">
        <v>1.21</v>
      </c>
      <c r="J99" s="6">
        <v>9378.8513999999996</v>
      </c>
    </row>
    <row r="100" spans="2:15" ht="24">
      <c r="B100" s="5">
        <v>5</v>
      </c>
      <c r="C100" s="1" t="s">
        <v>144</v>
      </c>
      <c r="D100" s="1">
        <v>7.14</v>
      </c>
      <c r="E100" s="6">
        <v>54855.270499999999</v>
      </c>
      <c r="F100" s="10"/>
      <c r="G100" s="5">
        <v>5</v>
      </c>
      <c r="H100" s="1" t="s">
        <v>144</v>
      </c>
      <c r="I100" s="1">
        <v>7.18</v>
      </c>
      <c r="J100" s="6">
        <v>55520.091699999997</v>
      </c>
    </row>
    <row r="101" spans="2:15" ht="24">
      <c r="B101" s="5">
        <v>6</v>
      </c>
      <c r="C101" s="1" t="s">
        <v>145</v>
      </c>
      <c r="D101" s="1">
        <v>0.73</v>
      </c>
      <c r="E101" s="6">
        <v>5586.5271000000002</v>
      </c>
      <c r="F101" s="10"/>
      <c r="G101" s="5">
        <v>6</v>
      </c>
      <c r="H101" s="1" t="s">
        <v>145</v>
      </c>
      <c r="I101" s="1">
        <v>0.72</v>
      </c>
      <c r="J101" s="6">
        <v>5598.5201999999999</v>
      </c>
    </row>
    <row r="102" spans="2:15" ht="24">
      <c r="B102" s="7">
        <v>7</v>
      </c>
      <c r="C102" s="8" t="s">
        <v>146</v>
      </c>
      <c r="D102" s="8">
        <v>1.27</v>
      </c>
      <c r="E102" s="9">
        <v>9736.9406999999992</v>
      </c>
      <c r="F102" s="10"/>
      <c r="G102" s="7">
        <v>7</v>
      </c>
      <c r="H102" s="8" t="s">
        <v>146</v>
      </c>
      <c r="I102" s="8">
        <v>1.26</v>
      </c>
      <c r="J102" s="9">
        <v>9772.2006000000001</v>
      </c>
    </row>
    <row r="103" spans="2:15">
      <c r="B103" s="10">
        <v>1.5</v>
      </c>
      <c r="C103" s="10" t="s">
        <v>9</v>
      </c>
      <c r="D103" s="10" t="s">
        <v>10</v>
      </c>
      <c r="E103" s="10"/>
      <c r="F103" s="10"/>
      <c r="G103" s="10">
        <v>1.5</v>
      </c>
      <c r="H103" s="10" t="s">
        <v>9</v>
      </c>
      <c r="I103" s="10" t="s">
        <v>12</v>
      </c>
      <c r="J103" s="10"/>
    </row>
    <row r="104" spans="2:1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79</v>
      </c>
      <c r="M104" t="s">
        <v>10</v>
      </c>
      <c r="N104" t="s">
        <v>12</v>
      </c>
      <c r="O104" t="s">
        <v>78</v>
      </c>
    </row>
    <row r="105" spans="2:15" ht="24">
      <c r="B105" s="5">
        <v>1</v>
      </c>
      <c r="C105" s="1" t="s">
        <v>140</v>
      </c>
      <c r="D105" s="1">
        <v>0.15</v>
      </c>
      <c r="E105" s="6">
        <v>7135.9264999999996</v>
      </c>
      <c r="F105" s="10"/>
      <c r="G105" s="5">
        <v>1</v>
      </c>
      <c r="H105" s="1" t="s">
        <v>140</v>
      </c>
      <c r="I105" s="1">
        <v>0.15</v>
      </c>
      <c r="J105" s="6">
        <v>7181.384</v>
      </c>
      <c r="L105" s="1" t="s">
        <v>140</v>
      </c>
      <c r="M105">
        <f t="shared" ref="M105:M111" si="22">(E114-E105)</f>
        <v>1431.1993999999995</v>
      </c>
      <c r="N105">
        <f t="shared" ref="N105:N111" si="23">(J114-J105)</f>
        <v>1402.2065000000002</v>
      </c>
      <c r="O105">
        <f t="shared" ref="O105:O111" si="24">(N105-M105)/J114</f>
        <v>-3.3777123920344615E-3</v>
      </c>
    </row>
    <row r="106" spans="2:15" ht="24">
      <c r="B106" s="5">
        <v>2</v>
      </c>
      <c r="C106" s="1" t="s">
        <v>141</v>
      </c>
      <c r="D106" s="1">
        <v>0.2</v>
      </c>
      <c r="E106" s="6">
        <v>9303.4634999999998</v>
      </c>
      <c r="F106" s="10"/>
      <c r="G106" s="5">
        <v>2</v>
      </c>
      <c r="H106" s="1" t="s">
        <v>141</v>
      </c>
      <c r="I106" s="1">
        <v>0.2</v>
      </c>
      <c r="J106" s="6">
        <v>9282.8711000000003</v>
      </c>
      <c r="L106" s="1" t="s">
        <v>141</v>
      </c>
      <c r="M106">
        <f t="shared" si="22"/>
        <v>4712.5331999999999</v>
      </c>
      <c r="N106">
        <f t="shared" si="23"/>
        <v>4743.9848999999995</v>
      </c>
      <c r="O106">
        <f t="shared" si="24"/>
        <v>2.2422487263004352E-3</v>
      </c>
    </row>
    <row r="107" spans="2:15" ht="24">
      <c r="B107" s="5">
        <v>3</v>
      </c>
      <c r="C107" s="1" t="s">
        <v>142</v>
      </c>
      <c r="D107" s="1">
        <v>0.18</v>
      </c>
      <c r="E107" s="6">
        <v>8671.9706999999999</v>
      </c>
      <c r="F107" s="10"/>
      <c r="G107" s="5">
        <v>3</v>
      </c>
      <c r="H107" s="1" t="s">
        <v>142</v>
      </c>
      <c r="I107" s="1">
        <v>0.18</v>
      </c>
      <c r="J107" s="6">
        <v>8559.1195000000007</v>
      </c>
      <c r="L107" s="1" t="s">
        <v>142</v>
      </c>
      <c r="M107">
        <f t="shared" si="22"/>
        <v>4677.5740999999998</v>
      </c>
      <c r="N107">
        <f t="shared" si="23"/>
        <v>4736.3329999999987</v>
      </c>
      <c r="O107">
        <f t="shared" si="24"/>
        <v>4.4194735004317379E-3</v>
      </c>
    </row>
    <row r="108" spans="2:15" ht="24">
      <c r="B108" s="5">
        <v>4</v>
      </c>
      <c r="C108" s="1" t="s">
        <v>143</v>
      </c>
      <c r="D108" s="1">
        <v>0.18</v>
      </c>
      <c r="E108" s="6">
        <v>8400.0234999999993</v>
      </c>
      <c r="F108" s="10"/>
      <c r="G108" s="5">
        <v>4</v>
      </c>
      <c r="H108" s="1" t="s">
        <v>143</v>
      </c>
      <c r="I108" s="1">
        <v>0.18</v>
      </c>
      <c r="J108" s="6">
        <v>8462.7559999999994</v>
      </c>
      <c r="L108" s="1" t="s">
        <v>143</v>
      </c>
      <c r="M108">
        <f t="shared" si="22"/>
        <v>916.20880000000034</v>
      </c>
      <c r="N108">
        <f t="shared" si="23"/>
        <v>940.49179999999978</v>
      </c>
      <c r="O108">
        <f t="shared" si="24"/>
        <v>2.5824056237249695E-3</v>
      </c>
    </row>
    <row r="109" spans="2:15" ht="24">
      <c r="B109" s="5">
        <v>5</v>
      </c>
      <c r="C109" s="1" t="s">
        <v>144</v>
      </c>
      <c r="D109" s="1">
        <v>1.1000000000000001</v>
      </c>
      <c r="E109" s="6">
        <v>52152.950400000002</v>
      </c>
      <c r="F109" s="10"/>
      <c r="G109" s="5">
        <v>5</v>
      </c>
      <c r="H109" s="1" t="s">
        <v>144</v>
      </c>
      <c r="I109" s="1">
        <v>1.1100000000000001</v>
      </c>
      <c r="J109" s="6">
        <v>52624.559200000003</v>
      </c>
      <c r="L109" s="1" t="s">
        <v>144</v>
      </c>
      <c r="M109">
        <f t="shared" si="22"/>
        <v>2905.8470000000016</v>
      </c>
      <c r="N109">
        <f t="shared" si="23"/>
        <v>3073.0962</v>
      </c>
      <c r="O109">
        <f t="shared" si="24"/>
        <v>3.0028050336926458E-3</v>
      </c>
    </row>
    <row r="110" spans="2:15" ht="24">
      <c r="B110" s="5">
        <v>6</v>
      </c>
      <c r="C110" s="1" t="s">
        <v>145</v>
      </c>
      <c r="D110" s="1">
        <v>7.0000000000000007E-2</v>
      </c>
      <c r="E110" s="6">
        <v>3415.8737999999998</v>
      </c>
      <c r="F110" s="10"/>
      <c r="G110" s="5">
        <v>6</v>
      </c>
      <c r="H110" s="1" t="s">
        <v>145</v>
      </c>
      <c r="I110" s="1">
        <v>7.0000000000000007E-2</v>
      </c>
      <c r="J110" s="6">
        <v>3400.277</v>
      </c>
      <c r="L110" s="1" t="s">
        <v>145</v>
      </c>
      <c r="M110">
        <f t="shared" si="22"/>
        <v>2199.6061999999997</v>
      </c>
      <c r="N110">
        <f t="shared" si="23"/>
        <v>2224.4588000000003</v>
      </c>
      <c r="O110">
        <f t="shared" si="24"/>
        <v>4.4184475295711879E-3</v>
      </c>
    </row>
    <row r="111" spans="2:15" ht="24">
      <c r="B111" s="7">
        <v>7</v>
      </c>
      <c r="C111" s="8" t="s">
        <v>146</v>
      </c>
      <c r="D111" s="8">
        <v>0.12</v>
      </c>
      <c r="E111" s="9">
        <v>5703.8001000000004</v>
      </c>
      <c r="F111" s="10"/>
      <c r="G111" s="7">
        <v>7</v>
      </c>
      <c r="H111" s="8" t="s">
        <v>146</v>
      </c>
      <c r="I111" s="8">
        <v>0.12</v>
      </c>
      <c r="J111" s="9">
        <v>5623.6198999999997</v>
      </c>
      <c r="L111" s="8" t="s">
        <v>146</v>
      </c>
      <c r="M111">
        <f t="shared" si="22"/>
        <v>4075.0727999999999</v>
      </c>
      <c r="N111">
        <f t="shared" si="23"/>
        <v>4167.131800000001</v>
      </c>
      <c r="O111">
        <f t="shared" si="24"/>
        <v>9.4026488282816009E-3</v>
      </c>
    </row>
    <row r="112" spans="2:15">
      <c r="B112" s="10">
        <v>1.5</v>
      </c>
      <c r="C112" s="10" t="s">
        <v>11</v>
      </c>
      <c r="D112" s="10" t="s">
        <v>10</v>
      </c>
      <c r="E112" s="10"/>
      <c r="F112" s="10"/>
      <c r="G112" s="10">
        <v>1.5</v>
      </c>
      <c r="H112" s="10" t="s">
        <v>11</v>
      </c>
      <c r="I112" s="10" t="s">
        <v>12</v>
      </c>
      <c r="J112" s="10"/>
    </row>
    <row r="113" spans="2:1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24">
      <c r="B114" s="5">
        <v>1</v>
      </c>
      <c r="C114" s="1" t="s">
        <v>140</v>
      </c>
      <c r="D114" s="1">
        <v>1.1100000000000001</v>
      </c>
      <c r="E114" s="6">
        <v>8567.1258999999991</v>
      </c>
      <c r="F114" s="10"/>
      <c r="G114" s="5">
        <v>1</v>
      </c>
      <c r="H114" s="1" t="s">
        <v>140</v>
      </c>
      <c r="I114" s="1">
        <v>1.1100000000000001</v>
      </c>
      <c r="J114" s="6">
        <v>8583.5905000000002</v>
      </c>
    </row>
    <row r="115" spans="2:15" ht="24">
      <c r="B115" s="5">
        <v>2</v>
      </c>
      <c r="C115" s="1" t="s">
        <v>141</v>
      </c>
      <c r="D115" s="1">
        <v>1.82</v>
      </c>
      <c r="E115" s="6">
        <v>14015.9967</v>
      </c>
      <c r="F115" s="10"/>
      <c r="G115" s="5">
        <v>2</v>
      </c>
      <c r="H115" s="1" t="s">
        <v>141</v>
      </c>
      <c r="I115" s="1">
        <v>1.81</v>
      </c>
      <c r="J115" s="6">
        <v>14026.856</v>
      </c>
    </row>
    <row r="116" spans="2:15" ht="24">
      <c r="B116" s="5">
        <v>3</v>
      </c>
      <c r="C116" s="1" t="s">
        <v>142</v>
      </c>
      <c r="D116" s="1">
        <v>1.73</v>
      </c>
      <c r="E116" s="6">
        <v>13349.5448</v>
      </c>
      <c r="F116" s="10"/>
      <c r="G116" s="5">
        <v>3</v>
      </c>
      <c r="H116" s="1" t="s">
        <v>142</v>
      </c>
      <c r="I116" s="1">
        <v>1.71</v>
      </c>
      <c r="J116" s="6">
        <v>13295.452499999999</v>
      </c>
    </row>
    <row r="117" spans="2:15" ht="24">
      <c r="B117" s="5">
        <v>4</v>
      </c>
      <c r="C117" s="1" t="s">
        <v>143</v>
      </c>
      <c r="D117" s="1">
        <v>1.21</v>
      </c>
      <c r="E117" s="6">
        <v>9316.2322999999997</v>
      </c>
      <c r="F117" s="10"/>
      <c r="G117" s="5">
        <v>4</v>
      </c>
      <c r="H117" s="1" t="s">
        <v>143</v>
      </c>
      <c r="I117" s="1">
        <v>1.21</v>
      </c>
      <c r="J117" s="6">
        <v>9403.2477999999992</v>
      </c>
    </row>
    <row r="118" spans="2:15" ht="24">
      <c r="B118" s="5">
        <v>5</v>
      </c>
      <c r="C118" s="1" t="s">
        <v>144</v>
      </c>
      <c r="D118" s="1">
        <v>7.14</v>
      </c>
      <c r="E118" s="6">
        <v>55058.797400000003</v>
      </c>
      <c r="F118" s="10"/>
      <c r="G118" s="5">
        <v>5</v>
      </c>
      <c r="H118" s="1" t="s">
        <v>144</v>
      </c>
      <c r="I118" s="1">
        <v>7.18</v>
      </c>
      <c r="J118" s="6">
        <v>55697.655400000003</v>
      </c>
    </row>
    <row r="119" spans="2:15" ht="24">
      <c r="B119" s="5">
        <v>6</v>
      </c>
      <c r="C119" s="1" t="s">
        <v>145</v>
      </c>
      <c r="D119" s="1">
        <v>0.73</v>
      </c>
      <c r="E119" s="6">
        <v>5615.48</v>
      </c>
      <c r="F119" s="10"/>
      <c r="G119" s="5">
        <v>6</v>
      </c>
      <c r="H119" s="1" t="s">
        <v>145</v>
      </c>
      <c r="I119" s="1">
        <v>0.72</v>
      </c>
      <c r="J119" s="6">
        <v>5624.7358000000004</v>
      </c>
    </row>
    <row r="120" spans="2:15" ht="24">
      <c r="B120" s="7">
        <v>7</v>
      </c>
      <c r="C120" s="8" t="s">
        <v>146</v>
      </c>
      <c r="D120" s="8">
        <v>1.27</v>
      </c>
      <c r="E120" s="9">
        <v>9778.8729000000003</v>
      </c>
      <c r="F120" s="10"/>
      <c r="G120" s="7">
        <v>7</v>
      </c>
      <c r="H120" s="8" t="s">
        <v>146</v>
      </c>
      <c r="I120" s="8">
        <v>1.26</v>
      </c>
      <c r="J120" s="9">
        <v>9790.7517000000007</v>
      </c>
    </row>
    <row r="121" spans="2:15">
      <c r="B121" s="10">
        <v>1.75</v>
      </c>
      <c r="C121" s="10" t="s">
        <v>9</v>
      </c>
      <c r="D121" s="10" t="s">
        <v>10</v>
      </c>
      <c r="E121" s="10"/>
      <c r="F121" s="10"/>
      <c r="G121" s="10">
        <v>1.75</v>
      </c>
      <c r="H121" s="10" t="s">
        <v>9</v>
      </c>
      <c r="I121" s="10" t="s">
        <v>12</v>
      </c>
      <c r="J121" s="10"/>
    </row>
    <row r="122" spans="2:1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79</v>
      </c>
      <c r="M122" t="s">
        <v>10</v>
      </c>
      <c r="N122" t="s">
        <v>12</v>
      </c>
      <c r="O122" t="s">
        <v>78</v>
      </c>
    </row>
    <row r="123" spans="2:15" ht="24">
      <c r="B123" s="5">
        <v>1</v>
      </c>
      <c r="C123" s="1" t="s">
        <v>140</v>
      </c>
      <c r="D123" s="1">
        <v>0.15</v>
      </c>
      <c r="E123" s="6">
        <v>7064.8618999999999</v>
      </c>
      <c r="F123" s="10"/>
      <c r="G123" s="5">
        <v>1</v>
      </c>
      <c r="H123" s="1" t="s">
        <v>140</v>
      </c>
      <c r="I123" s="1">
        <v>0.15</v>
      </c>
      <c r="J123" s="6">
        <v>7070.8478999999998</v>
      </c>
      <c r="L123" s="1" t="s">
        <v>140</v>
      </c>
      <c r="M123">
        <f t="shared" ref="M123:M129" si="25">(E132-E123)</f>
        <v>1510.1777999999995</v>
      </c>
      <c r="N123">
        <f t="shared" ref="N123:N129" si="26">(J132-J123)</f>
        <v>1563.145300000001</v>
      </c>
      <c r="O123">
        <f t="shared" ref="O123:O129" si="27">(N123-M123)/J132</f>
        <v>6.1347627653912861E-3</v>
      </c>
    </row>
    <row r="124" spans="2:15" ht="24">
      <c r="B124" s="5">
        <v>2</v>
      </c>
      <c r="C124" s="1" t="s">
        <v>141</v>
      </c>
      <c r="D124" s="1">
        <v>0.19</v>
      </c>
      <c r="E124" s="6">
        <v>9128.9236000000001</v>
      </c>
      <c r="F124" s="10"/>
      <c r="G124" s="5">
        <v>2</v>
      </c>
      <c r="H124" s="1" t="s">
        <v>141</v>
      </c>
      <c r="I124" s="1">
        <v>0.19</v>
      </c>
      <c r="J124" s="6">
        <v>9082.3469999999998</v>
      </c>
      <c r="L124" s="1" t="s">
        <v>141</v>
      </c>
      <c r="M124">
        <f t="shared" si="25"/>
        <v>4912.9328000000005</v>
      </c>
      <c r="N124">
        <f t="shared" si="26"/>
        <v>4979.6471000000001</v>
      </c>
      <c r="O124">
        <f t="shared" si="27"/>
        <v>4.7442986766720119E-3</v>
      </c>
    </row>
    <row r="125" spans="2:15" ht="24">
      <c r="B125" s="5">
        <v>3</v>
      </c>
      <c r="C125" s="1" t="s">
        <v>142</v>
      </c>
      <c r="D125" s="1">
        <v>0.18</v>
      </c>
      <c r="E125" s="6">
        <v>8512.7666000000008</v>
      </c>
      <c r="F125" s="10"/>
      <c r="G125" s="5">
        <v>3</v>
      </c>
      <c r="H125" s="1" t="s">
        <v>142</v>
      </c>
      <c r="I125" s="1">
        <v>0.18</v>
      </c>
      <c r="J125" s="6">
        <v>8371.9017000000003</v>
      </c>
      <c r="L125" s="1" t="s">
        <v>142</v>
      </c>
      <c r="M125">
        <f t="shared" si="25"/>
        <v>4870.0730999999996</v>
      </c>
      <c r="N125">
        <f t="shared" si="26"/>
        <v>4969.1980999999996</v>
      </c>
      <c r="O125">
        <f t="shared" si="27"/>
        <v>7.4300471090097088E-3</v>
      </c>
    </row>
    <row r="126" spans="2:15" ht="24">
      <c r="B126" s="5">
        <v>4</v>
      </c>
      <c r="C126" s="1" t="s">
        <v>143</v>
      </c>
      <c r="D126" s="1">
        <v>0.18</v>
      </c>
      <c r="E126" s="6">
        <v>8371.1875999999993</v>
      </c>
      <c r="F126" s="10"/>
      <c r="G126" s="5">
        <v>4</v>
      </c>
      <c r="H126" s="1" t="s">
        <v>143</v>
      </c>
      <c r="I126" s="1">
        <v>0.18</v>
      </c>
      <c r="J126" s="6">
        <v>8424.3050000000003</v>
      </c>
      <c r="L126" s="1" t="s">
        <v>143</v>
      </c>
      <c r="M126">
        <f t="shared" si="25"/>
        <v>990.07450000000063</v>
      </c>
      <c r="N126">
        <f t="shared" si="26"/>
        <v>1009.3539999999994</v>
      </c>
      <c r="O126">
        <f t="shared" si="27"/>
        <v>2.0436926965452891E-3</v>
      </c>
    </row>
    <row r="127" spans="2:15" ht="24">
      <c r="B127" s="5">
        <v>5</v>
      </c>
      <c r="C127" s="1" t="s">
        <v>144</v>
      </c>
      <c r="D127" s="1">
        <v>1.1100000000000001</v>
      </c>
      <c r="E127" s="6">
        <v>52198.780299999999</v>
      </c>
      <c r="F127" s="10"/>
      <c r="G127" s="5">
        <v>5</v>
      </c>
      <c r="H127" s="1" t="s">
        <v>144</v>
      </c>
      <c r="I127" s="1">
        <v>1.1100000000000001</v>
      </c>
      <c r="J127" s="6">
        <v>52640.562700000002</v>
      </c>
      <c r="L127" s="1" t="s">
        <v>144</v>
      </c>
      <c r="M127">
        <f t="shared" si="25"/>
        <v>3115.2646999999997</v>
      </c>
      <c r="N127">
        <f t="shared" si="26"/>
        <v>3224.1140999999989</v>
      </c>
      <c r="O127">
        <f t="shared" si="27"/>
        <v>1.9484476817021369E-3</v>
      </c>
    </row>
    <row r="128" spans="2:15" ht="24">
      <c r="B128" s="5">
        <v>6</v>
      </c>
      <c r="C128" s="1" t="s">
        <v>145</v>
      </c>
      <c r="D128" s="1">
        <v>7.0000000000000007E-2</v>
      </c>
      <c r="E128" s="6">
        <v>3366.3645000000001</v>
      </c>
      <c r="F128" s="10"/>
      <c r="G128" s="5">
        <v>6</v>
      </c>
      <c r="H128" s="1" t="s">
        <v>145</v>
      </c>
      <c r="I128" s="1">
        <v>7.0000000000000007E-2</v>
      </c>
      <c r="J128" s="6">
        <v>3348.9421000000002</v>
      </c>
      <c r="L128" s="1" t="s">
        <v>145</v>
      </c>
      <c r="M128">
        <f t="shared" si="25"/>
        <v>2274.2112999999995</v>
      </c>
      <c r="N128">
        <f t="shared" si="26"/>
        <v>2289.2017999999998</v>
      </c>
      <c r="O128">
        <f t="shared" si="27"/>
        <v>2.658765059189131E-3</v>
      </c>
    </row>
    <row r="129" spans="2:15" ht="24">
      <c r="B129" s="7">
        <v>7</v>
      </c>
      <c r="C129" s="8" t="s">
        <v>146</v>
      </c>
      <c r="D129" s="8">
        <v>0.12</v>
      </c>
      <c r="E129" s="9">
        <v>5613.3076000000001</v>
      </c>
      <c r="F129" s="10"/>
      <c r="G129" s="7">
        <v>7</v>
      </c>
      <c r="H129" s="8" t="s">
        <v>146</v>
      </c>
      <c r="I129" s="8">
        <v>0.12</v>
      </c>
      <c r="J129" s="9">
        <v>5532.2469000000001</v>
      </c>
      <c r="L129" s="8" t="s">
        <v>146</v>
      </c>
      <c r="M129">
        <f t="shared" si="25"/>
        <v>4229.4411999999993</v>
      </c>
      <c r="N129">
        <f t="shared" si="26"/>
        <v>4273.9796999999999</v>
      </c>
      <c r="O129">
        <f t="shared" si="27"/>
        <v>4.5418591489615962E-3</v>
      </c>
    </row>
    <row r="130" spans="2:15">
      <c r="B130" s="10">
        <v>1.75</v>
      </c>
      <c r="C130" s="10" t="s">
        <v>11</v>
      </c>
      <c r="D130" s="10" t="s">
        <v>10</v>
      </c>
      <c r="E130" s="10"/>
      <c r="F130" s="10"/>
      <c r="G130" s="10">
        <v>1.75</v>
      </c>
      <c r="H130" s="10" t="s">
        <v>11</v>
      </c>
      <c r="I130" s="10" t="s">
        <v>12</v>
      </c>
      <c r="J130" s="10"/>
    </row>
    <row r="131" spans="2:1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24">
      <c r="B132" s="5">
        <v>1</v>
      </c>
      <c r="C132" s="1" t="s">
        <v>140</v>
      </c>
      <c r="D132" s="1">
        <v>1.1100000000000001</v>
      </c>
      <c r="E132" s="6">
        <v>8575.0396999999994</v>
      </c>
      <c r="F132" s="10"/>
      <c r="G132" s="5">
        <v>1</v>
      </c>
      <c r="H132" s="1" t="s">
        <v>140</v>
      </c>
      <c r="I132" s="1">
        <v>1.1100000000000001</v>
      </c>
      <c r="J132" s="6">
        <v>8633.9932000000008</v>
      </c>
    </row>
    <row r="133" spans="2:15" ht="24">
      <c r="B133" s="5">
        <v>2</v>
      </c>
      <c r="C133" s="1" t="s">
        <v>141</v>
      </c>
      <c r="D133" s="1">
        <v>1.81</v>
      </c>
      <c r="E133" s="6">
        <v>14041.856400000001</v>
      </c>
      <c r="F133" s="10"/>
      <c r="G133" s="5">
        <v>2</v>
      </c>
      <c r="H133" s="1" t="s">
        <v>141</v>
      </c>
      <c r="I133" s="1">
        <v>1.81</v>
      </c>
      <c r="J133" s="6">
        <v>14061.9941</v>
      </c>
    </row>
    <row r="134" spans="2:15" ht="24">
      <c r="B134" s="5">
        <v>3</v>
      </c>
      <c r="C134" s="1" t="s">
        <v>142</v>
      </c>
      <c r="D134" s="1">
        <v>1.73</v>
      </c>
      <c r="E134" s="6">
        <v>13382.8397</v>
      </c>
      <c r="F134" s="10"/>
      <c r="G134" s="5">
        <v>3</v>
      </c>
      <c r="H134" s="1" t="s">
        <v>142</v>
      </c>
      <c r="I134" s="1">
        <v>1.71</v>
      </c>
      <c r="J134" s="6">
        <v>13341.0998</v>
      </c>
    </row>
    <row r="135" spans="2:15" ht="24">
      <c r="B135" s="5">
        <v>4</v>
      </c>
      <c r="C135" s="1" t="s">
        <v>143</v>
      </c>
      <c r="D135" s="1">
        <v>1.21</v>
      </c>
      <c r="E135" s="6">
        <v>9361.2620999999999</v>
      </c>
      <c r="F135" s="10"/>
      <c r="G135" s="5">
        <v>4</v>
      </c>
      <c r="H135" s="1" t="s">
        <v>143</v>
      </c>
      <c r="I135" s="1">
        <v>1.21</v>
      </c>
      <c r="J135" s="6">
        <v>9433.6589999999997</v>
      </c>
    </row>
    <row r="136" spans="2:15" ht="24">
      <c r="B136" s="5">
        <v>5</v>
      </c>
      <c r="C136" s="1" t="s">
        <v>144</v>
      </c>
      <c r="D136" s="1">
        <v>7.14</v>
      </c>
      <c r="E136" s="6">
        <v>55314.044999999998</v>
      </c>
      <c r="F136" s="10"/>
      <c r="G136" s="5">
        <v>5</v>
      </c>
      <c r="H136" s="1" t="s">
        <v>144</v>
      </c>
      <c r="I136" s="1">
        <v>7.18</v>
      </c>
      <c r="J136" s="6">
        <v>55864.676800000001</v>
      </c>
    </row>
    <row r="137" spans="2:15" ht="24">
      <c r="B137" s="5">
        <v>6</v>
      </c>
      <c r="C137" s="1" t="s">
        <v>145</v>
      </c>
      <c r="D137" s="1">
        <v>0.73</v>
      </c>
      <c r="E137" s="6">
        <v>5640.5757999999996</v>
      </c>
      <c r="F137" s="10"/>
      <c r="G137" s="5">
        <v>6</v>
      </c>
      <c r="H137" s="1" t="s">
        <v>145</v>
      </c>
      <c r="I137" s="1">
        <v>0.72</v>
      </c>
      <c r="J137" s="6">
        <v>5638.1439</v>
      </c>
    </row>
    <row r="138" spans="2:15" ht="24">
      <c r="B138" s="7">
        <v>7</v>
      </c>
      <c r="C138" s="8" t="s">
        <v>146</v>
      </c>
      <c r="D138" s="8">
        <v>1.27</v>
      </c>
      <c r="E138" s="9">
        <v>9842.7487999999994</v>
      </c>
      <c r="F138" s="10"/>
      <c r="G138" s="7">
        <v>7</v>
      </c>
      <c r="H138" s="8" t="s">
        <v>146</v>
      </c>
      <c r="I138" s="8">
        <v>1.26</v>
      </c>
      <c r="J138" s="9">
        <v>9806.2266</v>
      </c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78AA-AD4B-4665-B710-5DA7EB3E219F}">
  <dimension ref="C3:AE71"/>
  <sheetViews>
    <sheetView topLeftCell="L18" zoomScale="55" zoomScaleNormal="55" workbookViewId="0">
      <selection activeCell="X72" sqref="X72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7" max="27" width="12" bestFit="1" customWidth="1"/>
    <col min="31" max="31" width="11.83203125" customWidth="1"/>
  </cols>
  <sheetData>
    <row r="3" spans="3:21">
      <c r="C3" t="s">
        <v>81</v>
      </c>
    </row>
    <row r="4" spans="3:21">
      <c r="D4">
        <v>0.25</v>
      </c>
      <c r="E4">
        <v>0.5</v>
      </c>
      <c r="F4">
        <v>0.75</v>
      </c>
      <c r="G4">
        <v>1</v>
      </c>
      <c r="H4">
        <v>1.25</v>
      </c>
      <c r="I4">
        <v>1.5</v>
      </c>
      <c r="J4">
        <v>1.75</v>
      </c>
    </row>
    <row r="5" spans="3:21">
      <c r="C5" s="1" t="s">
        <v>140</v>
      </c>
      <c r="D5">
        <v>3.9483089504194595E-3</v>
      </c>
      <c r="E5">
        <v>2.1486618727214785E-3</v>
      </c>
      <c r="F5">
        <v>1.7000421996641086E-4</v>
      </c>
      <c r="G5">
        <v>3.1957011522770668E-3</v>
      </c>
      <c r="H5">
        <v>3.7020345724590939E-3</v>
      </c>
      <c r="I5">
        <v>4.2147194709391926E-3</v>
      </c>
      <c r="J5">
        <v>4.4089919988929702E-3</v>
      </c>
    </row>
    <row r="6" spans="3:21">
      <c r="C6" s="1" t="s">
        <v>141</v>
      </c>
      <c r="D6">
        <v>-4.3258970711506613E-3</v>
      </c>
      <c r="E6">
        <v>2.3981439824651177E-3</v>
      </c>
      <c r="F6">
        <v>3.0627545166586343E-3</v>
      </c>
      <c r="G6">
        <v>4.9955830764209742E-3</v>
      </c>
      <c r="H6">
        <v>4.8641663929491685E-3</v>
      </c>
      <c r="I6">
        <v>4.7120678553476568E-3</v>
      </c>
      <c r="J6">
        <v>5.1665488100602463E-3</v>
      </c>
    </row>
    <row r="7" spans="3:21">
      <c r="C7" s="1" t="s">
        <v>142</v>
      </c>
      <c r="D7">
        <v>-1.4855549271468491E-3</v>
      </c>
      <c r="E7">
        <v>2.4302378301362553E-3</v>
      </c>
      <c r="F7">
        <v>2.9868939762530723E-3</v>
      </c>
      <c r="G7">
        <v>4.3268943665906168E-3</v>
      </c>
      <c r="H7">
        <v>4.8656212611540095E-3</v>
      </c>
      <c r="I7">
        <v>5.8978104105602358E-3</v>
      </c>
      <c r="J7">
        <v>6.3902432627288772E-3</v>
      </c>
    </row>
    <row r="8" spans="3:21">
      <c r="C8" s="1" t="s">
        <v>143</v>
      </c>
      <c r="D8">
        <v>2.253048708534574E-3</v>
      </c>
      <c r="E8">
        <v>2.4480666665624637E-3</v>
      </c>
      <c r="F8">
        <v>2.1872164829098775E-3</v>
      </c>
      <c r="G8">
        <v>2.6507438760675016E-3</v>
      </c>
      <c r="H8">
        <v>2.219477804576998E-3</v>
      </c>
      <c r="I8">
        <v>1.6960479957531835E-3</v>
      </c>
      <c r="J8">
        <v>4.4497278410679181E-3</v>
      </c>
    </row>
    <row r="9" spans="3:21">
      <c r="C9" s="1" t="s">
        <v>144</v>
      </c>
      <c r="D9">
        <v>-2.2799272861030585E-3</v>
      </c>
      <c r="E9">
        <v>1.2894063226743056E-3</v>
      </c>
      <c r="F9">
        <v>2.4424919413401241E-3</v>
      </c>
      <c r="G9">
        <v>2.4018789484244211E-3</v>
      </c>
      <c r="H9">
        <v>2.8314825146553034E-3</v>
      </c>
      <c r="I9">
        <v>2.5514738830816446E-3</v>
      </c>
      <c r="J9">
        <v>3.2695142016569432E-3</v>
      </c>
    </row>
    <row r="10" spans="3:21">
      <c r="C10" s="1" t="s">
        <v>145</v>
      </c>
      <c r="D10">
        <v>-2.5940242285048478E-3</v>
      </c>
      <c r="E10">
        <v>3.3096478212452296E-3</v>
      </c>
      <c r="F10">
        <v>4.7892651090835105E-3</v>
      </c>
      <c r="G10">
        <v>4.5113582622123951E-3</v>
      </c>
      <c r="H10">
        <v>5.7024046863565284E-3</v>
      </c>
      <c r="I10">
        <v>6.9172713724534231E-3</v>
      </c>
      <c r="J10">
        <v>6.6427508805914177E-3</v>
      </c>
    </row>
    <row r="11" spans="3:21">
      <c r="C11" s="1" t="s">
        <v>146</v>
      </c>
      <c r="D11">
        <v>-2.9451153865975507E-3</v>
      </c>
      <c r="E11">
        <v>4.0336673156537925E-3</v>
      </c>
      <c r="F11">
        <v>6.9357954211763401E-3</v>
      </c>
      <c r="G11">
        <v>5.0386241634193417E-3</v>
      </c>
      <c r="H11">
        <v>5.0669533106410952E-3</v>
      </c>
      <c r="I11">
        <v>6.0485408877852765E-3</v>
      </c>
      <c r="J11">
        <v>7.290693337271217E-3</v>
      </c>
    </row>
    <row r="13" spans="3:21">
      <c r="C13" t="s">
        <v>81</v>
      </c>
      <c r="L13" t="s">
        <v>83</v>
      </c>
      <c r="U13" t="s">
        <v>86</v>
      </c>
    </row>
    <row r="14" spans="3:21">
      <c r="D14">
        <v>0.25</v>
      </c>
      <c r="E14">
        <v>0.5</v>
      </c>
      <c r="F14">
        <v>0.75</v>
      </c>
      <c r="G14">
        <v>1</v>
      </c>
      <c r="H14">
        <v>1.25</v>
      </c>
      <c r="I14">
        <v>1.5</v>
      </c>
      <c r="J14">
        <v>1.75</v>
      </c>
      <c r="M14">
        <v>0.25</v>
      </c>
      <c r="N14">
        <v>0.5</v>
      </c>
      <c r="O14">
        <v>0.75</v>
      </c>
      <c r="P14">
        <v>1</v>
      </c>
      <c r="Q14">
        <v>1.25</v>
      </c>
      <c r="R14">
        <v>1.5</v>
      </c>
      <c r="S14">
        <v>1.75</v>
      </c>
      <c r="U14">
        <f>_xlfn.T.INV.2T(0.05,3)</f>
        <v>3.1824463052837091</v>
      </c>
    </row>
    <row r="15" spans="3:21">
      <c r="C15" s="1" t="s">
        <v>140</v>
      </c>
      <c r="D15">
        <v>1.1166548812949866E-3</v>
      </c>
      <c r="E15">
        <v>1.4153491337201426E-3</v>
      </c>
      <c r="F15">
        <v>-7.9849810057221074E-4</v>
      </c>
      <c r="G15">
        <v>1.9361081640069881E-3</v>
      </c>
      <c r="H15">
        <v>-1.5888370632513586E-3</v>
      </c>
      <c r="I15">
        <v>-2.8622514292235752E-4</v>
      </c>
      <c r="J15">
        <v>1.6275375665953089E-3</v>
      </c>
      <c r="L15" t="s">
        <v>140</v>
      </c>
      <c r="M15">
        <f>AVERAGE(D5,D15,D25,D35)</f>
        <v>3.9634647043714274E-3</v>
      </c>
      <c r="N15">
        <f t="shared" ref="N15:S21" si="0">AVERAGE(E5,E15,E25,E35)</f>
        <v>1.9802908522970021E-4</v>
      </c>
      <c r="O15">
        <f t="shared" si="0"/>
        <v>7.2355667911234002E-4</v>
      </c>
      <c r="P15">
        <f t="shared" si="0"/>
        <v>4.3829386486729464E-3</v>
      </c>
      <c r="Q15">
        <f t="shared" si="0"/>
        <v>2.1818508407031043E-3</v>
      </c>
      <c r="R15">
        <f t="shared" si="0"/>
        <v>2.7477925872575995E-3</v>
      </c>
      <c r="S15">
        <f t="shared" si="0"/>
        <v>4.963646373063943E-3</v>
      </c>
    </row>
    <row r="16" spans="3:21">
      <c r="C16" s="1" t="s">
        <v>141</v>
      </c>
      <c r="D16">
        <v>-8.6459970443565832E-4</v>
      </c>
      <c r="E16">
        <v>-3.5892029836596972E-3</v>
      </c>
      <c r="F16">
        <v>-4.6708101787490399E-3</v>
      </c>
      <c r="G16">
        <v>-4.1303368960305033E-3</v>
      </c>
      <c r="H16">
        <v>-5.875607415670385E-3</v>
      </c>
      <c r="I16">
        <v>-5.9208976801724614E-3</v>
      </c>
      <c r="J16">
        <v>-4.6303857961727882E-3</v>
      </c>
      <c r="L16" t="s">
        <v>141</v>
      </c>
      <c r="M16">
        <f t="shared" ref="M16:M21" si="1">AVERAGE(D6,D16,D26,D36)</f>
        <v>-4.4358466317603157E-4</v>
      </c>
      <c r="N16">
        <f t="shared" si="0"/>
        <v>-8.9895430157613764E-4</v>
      </c>
      <c r="O16">
        <f t="shared" si="0"/>
        <v>-1.6320289034164723E-3</v>
      </c>
      <c r="P16">
        <f t="shared" si="0"/>
        <v>-3.2280886523005487E-4</v>
      </c>
      <c r="Q16">
        <f t="shared" si="0"/>
        <v>-1.3706249560711413E-3</v>
      </c>
      <c r="R16">
        <f t="shared" si="0"/>
        <v>-1.8634145115921366E-3</v>
      </c>
      <c r="S16">
        <f t="shared" si="0"/>
        <v>-1.0451671035923602E-3</v>
      </c>
    </row>
    <row r="17" spans="3:31">
      <c r="C17" s="1" t="s">
        <v>142</v>
      </c>
      <c r="D17">
        <v>2.3048742562009855E-4</v>
      </c>
      <c r="E17">
        <v>-1.65934323322093E-3</v>
      </c>
      <c r="F17">
        <v>-3.222542808859355E-3</v>
      </c>
      <c r="G17">
        <v>-2.4236607060128448E-3</v>
      </c>
      <c r="H17">
        <v>-4.3803584837569737E-3</v>
      </c>
      <c r="I17">
        <v>-3.606266898665438E-3</v>
      </c>
      <c r="J17">
        <v>-2.6038591298628015E-3</v>
      </c>
      <c r="L17" t="s">
        <v>142</v>
      </c>
      <c r="M17">
        <f t="shared" si="1"/>
        <v>-1.1915839916080766E-4</v>
      </c>
      <c r="N17">
        <f t="shared" si="0"/>
        <v>-7.2240651705394424E-4</v>
      </c>
      <c r="O17">
        <f t="shared" si="0"/>
        <v>-7.427905885765355E-4</v>
      </c>
      <c r="P17">
        <f t="shared" si="0"/>
        <v>6.125651759723925E-4</v>
      </c>
      <c r="Q17">
        <f t="shared" si="0"/>
        <v>-2.9570388808409218E-4</v>
      </c>
      <c r="R17">
        <f t="shared" si="0"/>
        <v>-1.2069621578677733E-4</v>
      </c>
      <c r="S17">
        <f t="shared" si="0"/>
        <v>3.8310674640085868E-4</v>
      </c>
    </row>
    <row r="18" spans="3:31">
      <c r="C18" s="1" t="s">
        <v>143</v>
      </c>
      <c r="D18">
        <v>1.4538858360782199E-3</v>
      </c>
      <c r="E18">
        <v>2.2557248262459967E-3</v>
      </c>
      <c r="F18">
        <v>3.4833933688304011E-3</v>
      </c>
      <c r="G18">
        <v>3.7371926495898549E-3</v>
      </c>
      <c r="H18">
        <v>4.1909680824791682E-3</v>
      </c>
      <c r="I18">
        <v>3.9317226795413107E-3</v>
      </c>
      <c r="J18">
        <v>4.4933299582511485E-3</v>
      </c>
      <c r="L18" t="s">
        <v>143</v>
      </c>
      <c r="M18">
        <f t="shared" si="1"/>
        <v>8.2674362957732843E-4</v>
      </c>
      <c r="N18">
        <f t="shared" si="0"/>
        <v>2.6495316617462157E-3</v>
      </c>
      <c r="O18">
        <f t="shared" si="0"/>
        <v>2.8655321370269081E-3</v>
      </c>
      <c r="P18">
        <f t="shared" si="0"/>
        <v>3.7197810754853789E-3</v>
      </c>
      <c r="Q18">
        <f t="shared" si="0"/>
        <v>3.6209750870920955E-3</v>
      </c>
      <c r="R18">
        <f t="shared" si="0"/>
        <v>2.947549187261163E-3</v>
      </c>
      <c r="S18">
        <f t="shared" si="0"/>
        <v>4.2573981931943467E-3</v>
      </c>
    </row>
    <row r="19" spans="3:31">
      <c r="C19" s="1" t="s">
        <v>144</v>
      </c>
      <c r="D19">
        <v>7.2918619808006141E-4</v>
      </c>
      <c r="E19">
        <v>1.0027851066388316E-3</v>
      </c>
      <c r="F19">
        <v>1.6750541936256563E-3</v>
      </c>
      <c r="G19">
        <v>1.9873749672514977E-3</v>
      </c>
      <c r="H19">
        <v>2.3599484594386917E-3</v>
      </c>
      <c r="I19">
        <v>2.6224131614136993E-3</v>
      </c>
      <c r="J19">
        <v>2.4957212028270987E-3</v>
      </c>
      <c r="L19" t="s">
        <v>144</v>
      </c>
      <c r="M19">
        <f t="shared" si="1"/>
        <v>2.5329588400820145E-4</v>
      </c>
      <c r="N19">
        <f t="shared" si="0"/>
        <v>2.0290553956026042E-3</v>
      </c>
      <c r="O19">
        <f t="shared" si="0"/>
        <v>2.532482588637335E-3</v>
      </c>
      <c r="P19">
        <f t="shared" si="0"/>
        <v>2.9085162695416554E-3</v>
      </c>
      <c r="Q19">
        <f t="shared" si="0"/>
        <v>3.4040480092351454E-3</v>
      </c>
      <c r="R19">
        <f t="shared" si="0"/>
        <v>3.5463004277886453E-3</v>
      </c>
      <c r="S19">
        <f t="shared" si="0"/>
        <v>3.6263448533775818E-3</v>
      </c>
    </row>
    <row r="20" spans="3:31">
      <c r="C20" s="1" t="s">
        <v>145</v>
      </c>
      <c r="D20">
        <v>-3.7978000918990136E-3</v>
      </c>
      <c r="E20">
        <v>-7.1989657074452732E-3</v>
      </c>
      <c r="F20">
        <v>-9.6280491273137477E-3</v>
      </c>
      <c r="G20">
        <v>-9.628838379559879E-3</v>
      </c>
      <c r="H20">
        <v>-1.1030495127133735E-2</v>
      </c>
      <c r="I20">
        <v>-1.1804291863228079E-2</v>
      </c>
      <c r="J20">
        <v>-9.7520400902046094E-3</v>
      </c>
      <c r="L20" t="s">
        <v>145</v>
      </c>
      <c r="M20">
        <f t="shared" si="1"/>
        <v>-7.1561701586159263E-4</v>
      </c>
      <c r="N20">
        <f t="shared" si="0"/>
        <v>-7.6188932236787032E-4</v>
      </c>
      <c r="O20">
        <f t="shared" si="0"/>
        <v>-2.094541004006599E-3</v>
      </c>
      <c r="P20">
        <f t="shared" si="0"/>
        <v>-7.5221751721247327E-4</v>
      </c>
      <c r="Q20">
        <f t="shared" si="0"/>
        <v>-2.1127240951441294E-3</v>
      </c>
      <c r="R20">
        <f t="shared" si="0"/>
        <v>-1.2160484849643187E-3</v>
      </c>
      <c r="S20">
        <f t="shared" si="0"/>
        <v>-1.7393318547514898E-3</v>
      </c>
    </row>
    <row r="21" spans="3:31">
      <c r="C21" s="1" t="s">
        <v>146</v>
      </c>
      <c r="D21">
        <v>-4.3937454004784248E-3</v>
      </c>
      <c r="E21">
        <v>-7.0632454994773606E-3</v>
      </c>
      <c r="F21">
        <v>-9.1270994919728753E-3</v>
      </c>
      <c r="G21">
        <v>-1.0801852539409873E-2</v>
      </c>
      <c r="H21">
        <v>-1.0320512815861582E-2</v>
      </c>
      <c r="I21">
        <v>-1.2317785852324433E-2</v>
      </c>
      <c r="J21">
        <v>-1.0987718817378167E-2</v>
      </c>
      <c r="L21" t="s">
        <v>146</v>
      </c>
      <c r="M21">
        <f t="shared" si="1"/>
        <v>-3.3425768351344181E-3</v>
      </c>
      <c r="N21">
        <f t="shared" si="0"/>
        <v>-1.1111682313781975E-3</v>
      </c>
      <c r="O21">
        <f t="shared" si="0"/>
        <v>-2.5179428431398349E-3</v>
      </c>
      <c r="P21">
        <f t="shared" si="0"/>
        <v>-3.6084346916216122E-3</v>
      </c>
      <c r="Q21">
        <f t="shared" si="0"/>
        <v>-3.7000782888279835E-3</v>
      </c>
      <c r="R21">
        <f t="shared" si="0"/>
        <v>-3.9580759573926462E-3</v>
      </c>
      <c r="S21">
        <f t="shared" si="0"/>
        <v>-4.2399796238914095E-3</v>
      </c>
    </row>
    <row r="23" spans="3:31">
      <c r="C23" t="s">
        <v>82</v>
      </c>
      <c r="L23" t="s">
        <v>84</v>
      </c>
      <c r="U23" t="s">
        <v>85</v>
      </c>
    </row>
    <row r="24" spans="3:31">
      <c r="D24">
        <v>0.25</v>
      </c>
      <c r="E24">
        <v>0.5</v>
      </c>
      <c r="F24">
        <v>0.75</v>
      </c>
      <c r="G24">
        <v>1</v>
      </c>
      <c r="H24">
        <v>1.25</v>
      </c>
      <c r="I24">
        <v>1.5</v>
      </c>
      <c r="J24">
        <v>1.75</v>
      </c>
      <c r="M24">
        <v>0.25</v>
      </c>
      <c r="N24">
        <v>0.5</v>
      </c>
      <c r="O24">
        <v>0.75</v>
      </c>
      <c r="P24">
        <v>1</v>
      </c>
      <c r="Q24">
        <v>1.25</v>
      </c>
      <c r="R24">
        <v>1.5</v>
      </c>
      <c r="S24">
        <v>1.75</v>
      </c>
      <c r="V24">
        <v>0.25</v>
      </c>
      <c r="W24">
        <v>0.5</v>
      </c>
      <c r="X24">
        <v>0.75</v>
      </c>
      <c r="Y24">
        <v>1</v>
      </c>
      <c r="Z24">
        <v>1.25</v>
      </c>
      <c r="AA24">
        <v>1.5</v>
      </c>
      <c r="AB24">
        <v>1.75</v>
      </c>
    </row>
    <row r="25" spans="3:31">
      <c r="C25" s="1" t="s">
        <v>140</v>
      </c>
      <c r="D25">
        <v>-6.7117310180767498E-4</v>
      </c>
      <c r="E25">
        <v>7.5730936091036177E-3</v>
      </c>
      <c r="F25">
        <v>5.9855350686213249E-3</v>
      </c>
      <c r="G25">
        <v>1.0886990214608101E-2</v>
      </c>
      <c r="H25">
        <v>9.0474114831493643E-3</v>
      </c>
      <c r="I25">
        <v>1.0440388413048025E-2</v>
      </c>
      <c r="J25">
        <v>7.6832931613762048E-3</v>
      </c>
      <c r="L25" t="s">
        <v>140</v>
      </c>
      <c r="M25">
        <f>_xlfn.STDEV.S(D5,D15,D25,D35)/SQRT(4)</f>
        <v>2.6736910464939859E-3</v>
      </c>
      <c r="N25">
        <f t="shared" ref="N25:S25" si="2">_xlfn.STDEV.S(E5,E15,E25,E35)/SQRT(4)</f>
        <v>3.7730803966346716E-3</v>
      </c>
      <c r="O25">
        <f t="shared" si="2"/>
        <v>1.8363108115395145E-3</v>
      </c>
      <c r="P25">
        <f t="shared" si="2"/>
        <v>2.1972711265591245E-3</v>
      </c>
      <c r="Q25">
        <f t="shared" si="2"/>
        <v>2.6608851128588637E-3</v>
      </c>
      <c r="R25">
        <f t="shared" si="2"/>
        <v>3.0007635120001021E-3</v>
      </c>
      <c r="S25">
        <f t="shared" si="2"/>
        <v>1.2976021379496993E-3</v>
      </c>
      <c r="U25" t="s">
        <v>140</v>
      </c>
      <c r="V25" t="b">
        <f t="shared" ref="V25:AB31" si="3">IF(ABS(M15/M25)&gt;$U$14,M15/M25,FALSE)</f>
        <v>0</v>
      </c>
      <c r="W25" t="b">
        <f t="shared" si="3"/>
        <v>0</v>
      </c>
      <c r="X25" t="b">
        <f t="shared" si="3"/>
        <v>0</v>
      </c>
      <c r="Y25" t="b">
        <f t="shared" si="3"/>
        <v>0</v>
      </c>
      <c r="Z25" t="b">
        <f t="shared" si="3"/>
        <v>0</v>
      </c>
      <c r="AA25" t="b">
        <f t="shared" si="3"/>
        <v>0</v>
      </c>
      <c r="AB25">
        <f t="shared" si="3"/>
        <v>3.8252452180040684</v>
      </c>
      <c r="AC25" s="17" t="s">
        <v>137</v>
      </c>
      <c r="AD25" s="17" t="s">
        <v>140</v>
      </c>
      <c r="AE25" s="17" t="s">
        <v>137</v>
      </c>
    </row>
    <row r="26" spans="3:31">
      <c r="C26" s="1" t="s">
        <v>141</v>
      </c>
      <c r="D26">
        <v>-6.3949329474716004E-4</v>
      </c>
      <c r="E26">
        <v>-3.3954880423932199E-3</v>
      </c>
      <c r="F26">
        <v>-6.6608032609847432E-3</v>
      </c>
      <c r="G26">
        <v>-6.3651569118953122E-3</v>
      </c>
      <c r="H26">
        <v>-6.7684069386265006E-3</v>
      </c>
      <c r="I26">
        <v>-8.4870769478441761E-3</v>
      </c>
      <c r="J26">
        <v>-9.4611301049289109E-3</v>
      </c>
      <c r="L26" t="s">
        <v>141</v>
      </c>
      <c r="M26">
        <f t="shared" ref="M26:M31" si="4">_xlfn.STDEV.S(D6,D16,D26,D36)/SQRT(4)</f>
        <v>1.7207340681819896E-3</v>
      </c>
      <c r="N26">
        <f t="shared" ref="N26:N31" si="5">_xlfn.STDEV.S(E6,E16,E26,E36)/SQRT(4)</f>
        <v>1.5251197201579237E-3</v>
      </c>
      <c r="O26">
        <f t="shared" ref="O26:O31" si="6">_xlfn.STDEV.S(F6,F16,F26,F36)/SQRT(4)</f>
        <v>2.3794142651023292E-3</v>
      </c>
      <c r="P26">
        <f t="shared" ref="P26:P31" si="7">_xlfn.STDEV.S(G6,G16,G26,G36)/SQRT(4)</f>
        <v>2.8842515051645734E-3</v>
      </c>
      <c r="Q26">
        <f t="shared" ref="Q26:Q31" si="8">_xlfn.STDEV.S(H6,H16,H26,H36)/SQRT(4)</f>
        <v>2.9120091441916835E-3</v>
      </c>
      <c r="R26">
        <f t="shared" ref="R26:R31" si="9">_xlfn.STDEV.S(I6,I16,I26,I36)/SQRT(4)</f>
        <v>3.1679319320555639E-3</v>
      </c>
      <c r="S26">
        <f t="shared" ref="S26:S31" si="10">_xlfn.STDEV.S(J6,J16,J26,J36)/SQRT(4)</f>
        <v>3.6030722414613411E-3</v>
      </c>
      <c r="U26" t="s">
        <v>141</v>
      </c>
      <c r="V26" t="b">
        <f t="shared" si="3"/>
        <v>0</v>
      </c>
      <c r="W26" t="b">
        <f t="shared" si="3"/>
        <v>0</v>
      </c>
      <c r="X26" t="b">
        <f t="shared" si="3"/>
        <v>0</v>
      </c>
      <c r="Y26" t="b">
        <f t="shared" si="3"/>
        <v>0</v>
      </c>
      <c r="Z26" t="b">
        <f t="shared" si="3"/>
        <v>0</v>
      </c>
      <c r="AA26" t="b">
        <f t="shared" si="3"/>
        <v>0</v>
      </c>
      <c r="AB26" t="b">
        <f t="shared" si="3"/>
        <v>0</v>
      </c>
      <c r="AC26" s="17" t="s">
        <v>139</v>
      </c>
      <c r="AD26" s="17" t="s">
        <v>141</v>
      </c>
      <c r="AE26" s="17" t="s">
        <v>139</v>
      </c>
    </row>
    <row r="27" spans="3:31">
      <c r="C27" s="1" t="s">
        <v>142</v>
      </c>
      <c r="D27">
        <v>-3.0630569669471567E-3</v>
      </c>
      <c r="E27">
        <v>-3.5754402266503678E-3</v>
      </c>
      <c r="F27">
        <v>-7.1884500897532629E-3</v>
      </c>
      <c r="G27">
        <v>-6.1086515293729757E-3</v>
      </c>
      <c r="H27">
        <v>-7.4549388375459375E-3</v>
      </c>
      <c r="I27">
        <v>-7.1938018754736446E-3</v>
      </c>
      <c r="J27">
        <v>-9.6840042562723501E-3</v>
      </c>
      <c r="L27" t="s">
        <v>142</v>
      </c>
      <c r="M27">
        <f t="shared" si="4"/>
        <v>1.481625602159638E-3</v>
      </c>
      <c r="N27">
        <f t="shared" si="5"/>
        <v>1.2702690879132371E-3</v>
      </c>
      <c r="O27">
        <f t="shared" si="6"/>
        <v>2.7172569673351568E-3</v>
      </c>
      <c r="P27">
        <f t="shared" si="7"/>
        <v>2.9539363916145007E-3</v>
      </c>
      <c r="Q27">
        <f t="shared" si="8"/>
        <v>3.3112927379138814E-3</v>
      </c>
      <c r="R27">
        <f t="shared" si="9"/>
        <v>3.1492537439035753E-3</v>
      </c>
      <c r="S27">
        <f t="shared" si="10"/>
        <v>4.0415936077871847E-3</v>
      </c>
      <c r="U27" t="s">
        <v>142</v>
      </c>
      <c r="V27" t="b">
        <f t="shared" si="3"/>
        <v>0</v>
      </c>
      <c r="W27" t="b">
        <f t="shared" si="3"/>
        <v>0</v>
      </c>
      <c r="X27" t="b">
        <f t="shared" si="3"/>
        <v>0</v>
      </c>
      <c r="Y27" t="b">
        <f t="shared" si="3"/>
        <v>0</v>
      </c>
      <c r="Z27" t="b">
        <f t="shared" si="3"/>
        <v>0</v>
      </c>
      <c r="AA27" t="b">
        <f t="shared" si="3"/>
        <v>0</v>
      </c>
      <c r="AB27" t="b">
        <f t="shared" si="3"/>
        <v>0</v>
      </c>
      <c r="AC27" s="17" t="s">
        <v>138</v>
      </c>
      <c r="AD27" s="17" t="s">
        <v>142</v>
      </c>
      <c r="AE27" s="17" t="s">
        <v>138</v>
      </c>
    </row>
    <row r="28" spans="3:31">
      <c r="C28" s="1" t="s">
        <v>143</v>
      </c>
      <c r="D28">
        <v>3.1432721591952758E-3</v>
      </c>
      <c r="E28">
        <v>3.4523004523726152E-3</v>
      </c>
      <c r="F28">
        <v>3.8699929443463525E-3</v>
      </c>
      <c r="G28">
        <v>3.6259526043083889E-3</v>
      </c>
      <c r="H28">
        <v>4.265568135274558E-3</v>
      </c>
      <c r="I28">
        <v>3.5800204500251866E-3</v>
      </c>
      <c r="J28">
        <v>6.0428422769130295E-3</v>
      </c>
      <c r="L28" t="s">
        <v>143</v>
      </c>
      <c r="M28">
        <f t="shared" si="4"/>
        <v>1.4969593230478304E-3</v>
      </c>
      <c r="N28">
        <f t="shared" si="5"/>
        <v>2.712877757966326E-4</v>
      </c>
      <c r="O28">
        <f t="shared" si="6"/>
        <v>4.7801274362010965E-4</v>
      </c>
      <c r="P28">
        <f t="shared" si="7"/>
        <v>4.5313836792437967E-4</v>
      </c>
      <c r="Q28">
        <f t="shared" si="8"/>
        <v>4.7780074793237593E-4</v>
      </c>
      <c r="R28">
        <f t="shared" si="9"/>
        <v>5.0565159410630948E-4</v>
      </c>
      <c r="S28">
        <f t="shared" si="10"/>
        <v>8.2567937144684513E-4</v>
      </c>
      <c r="U28" t="s">
        <v>143</v>
      </c>
      <c r="V28" t="b">
        <f t="shared" si="3"/>
        <v>0</v>
      </c>
      <c r="W28">
        <f t="shared" si="3"/>
        <v>9.7664985234439872</v>
      </c>
      <c r="X28">
        <f t="shared" si="3"/>
        <v>5.9946772868972467</v>
      </c>
      <c r="Y28">
        <f t="shared" si="3"/>
        <v>8.2089298518772544</v>
      </c>
      <c r="Z28">
        <f t="shared" si="3"/>
        <v>7.5784207177603227</v>
      </c>
      <c r="AA28">
        <f t="shared" si="3"/>
        <v>5.8292097199271611</v>
      </c>
      <c r="AB28">
        <f t="shared" si="3"/>
        <v>5.1562365979109677</v>
      </c>
      <c r="AC28" s="17" t="s">
        <v>137</v>
      </c>
      <c r="AD28" s="17" t="s">
        <v>143</v>
      </c>
      <c r="AE28" s="17" t="s">
        <v>137</v>
      </c>
    </row>
    <row r="29" spans="3:31">
      <c r="C29" s="1" t="s">
        <v>144</v>
      </c>
      <c r="D29">
        <v>3.4661096811471788E-3</v>
      </c>
      <c r="E29">
        <v>3.9717389667381624E-3</v>
      </c>
      <c r="F29">
        <v>4.4229449345333429E-3</v>
      </c>
      <c r="G29">
        <v>4.9311690364391893E-3</v>
      </c>
      <c r="H29">
        <v>5.9031910201226712E-3</v>
      </c>
      <c r="I29">
        <v>6.0085096329665902E-3</v>
      </c>
      <c r="J29">
        <v>6.7916963273241477E-3</v>
      </c>
      <c r="L29" t="s">
        <v>144</v>
      </c>
      <c r="M29">
        <f t="shared" si="4"/>
        <v>1.2349426410751126E-3</v>
      </c>
      <c r="N29">
        <f t="shared" si="5"/>
        <v>6.711666770335417E-4</v>
      </c>
      <c r="O29">
        <f t="shared" si="6"/>
        <v>6.5868937563318456E-4</v>
      </c>
      <c r="P29">
        <f t="shared" si="7"/>
        <v>6.8008468443061284E-4</v>
      </c>
      <c r="Q29">
        <f t="shared" si="8"/>
        <v>8.3877183358141677E-4</v>
      </c>
      <c r="R29">
        <f t="shared" si="9"/>
        <v>8.2669567901828356E-4</v>
      </c>
      <c r="S29">
        <f t="shared" si="10"/>
        <v>1.0893586349133616E-3</v>
      </c>
      <c r="U29" t="s">
        <v>144</v>
      </c>
      <c r="V29" t="b">
        <f t="shared" si="3"/>
        <v>0</v>
      </c>
      <c r="W29" t="b">
        <f t="shared" si="3"/>
        <v>0</v>
      </c>
      <c r="X29">
        <f t="shared" si="3"/>
        <v>3.8447296742913326</v>
      </c>
      <c r="Y29">
        <f t="shared" si="3"/>
        <v>4.2766972056968928</v>
      </c>
      <c r="Z29">
        <f t="shared" si="3"/>
        <v>4.0583718634189516</v>
      </c>
      <c r="AA29">
        <f t="shared" si="3"/>
        <v>4.2897289991886041</v>
      </c>
      <c r="AB29">
        <f t="shared" si="3"/>
        <v>3.328880624943126</v>
      </c>
      <c r="AC29" s="17" t="s">
        <v>136</v>
      </c>
      <c r="AD29" s="17" t="s">
        <v>144</v>
      </c>
      <c r="AE29" s="17" t="s">
        <v>136</v>
      </c>
    </row>
    <row r="30" spans="3:31">
      <c r="C30" s="1" t="s">
        <v>145</v>
      </c>
      <c r="D30">
        <v>-2.4849119506711579E-3</v>
      </c>
      <c r="E30">
        <v>-3.0279152818172127E-3</v>
      </c>
      <c r="F30">
        <v>-6.5650667269078929E-3</v>
      </c>
      <c r="G30">
        <v>-5.1887827618605619E-3</v>
      </c>
      <c r="H30">
        <v>-7.2754211255049352E-3</v>
      </c>
      <c r="I30">
        <v>-4.3956209786538067E-3</v>
      </c>
      <c r="J30">
        <v>-6.5068032685819E-3</v>
      </c>
      <c r="L30" t="s">
        <v>145</v>
      </c>
      <c r="M30">
        <f t="shared" si="4"/>
        <v>2.2629263108199962E-3</v>
      </c>
      <c r="N30">
        <f t="shared" si="5"/>
        <v>2.655177912406167E-3</v>
      </c>
      <c r="O30">
        <f t="shared" si="6"/>
        <v>3.5395722849503983E-3</v>
      </c>
      <c r="P30">
        <f t="shared" si="7"/>
        <v>3.9893500464294558E-3</v>
      </c>
      <c r="Q30">
        <f t="shared" si="8"/>
        <v>4.1484012480903221E-3</v>
      </c>
      <c r="R30">
        <f t="shared" si="9"/>
        <v>4.2829022122938187E-3</v>
      </c>
      <c r="S30">
        <f t="shared" si="10"/>
        <v>3.8355230455434197E-3</v>
      </c>
      <c r="U30" t="s">
        <v>145</v>
      </c>
      <c r="V30" t="b">
        <f t="shared" si="3"/>
        <v>0</v>
      </c>
      <c r="W30" t="b">
        <f t="shared" si="3"/>
        <v>0</v>
      </c>
      <c r="X30" t="b">
        <f t="shared" si="3"/>
        <v>0</v>
      </c>
      <c r="Y30" t="b">
        <f t="shared" si="3"/>
        <v>0</v>
      </c>
      <c r="Z30" t="b">
        <f t="shared" si="3"/>
        <v>0</v>
      </c>
      <c r="AA30" t="b">
        <f t="shared" si="3"/>
        <v>0</v>
      </c>
      <c r="AB30" t="b">
        <f t="shared" si="3"/>
        <v>0</v>
      </c>
      <c r="AC30" s="17" t="s">
        <v>24</v>
      </c>
      <c r="AD30" s="17" t="s">
        <v>145</v>
      </c>
      <c r="AE30" s="17" t="s">
        <v>24</v>
      </c>
    </row>
    <row r="31" spans="3:31">
      <c r="C31" s="1" t="s">
        <v>146</v>
      </c>
      <c r="D31">
        <v>-4.1540512042868242E-3</v>
      </c>
      <c r="E31">
        <v>-1.1978429137877649E-2</v>
      </c>
      <c r="F31">
        <v>-1.6627299275360021E-2</v>
      </c>
      <c r="G31">
        <v>-1.8248741570181977E-2</v>
      </c>
      <c r="H31">
        <v>-1.9540950862948554E-2</v>
      </c>
      <c r="I31">
        <v>-1.8965707693313027E-2</v>
      </c>
      <c r="J31">
        <v>-1.7804752164420283E-2</v>
      </c>
      <c r="L31" t="s">
        <v>146</v>
      </c>
      <c r="M31">
        <f t="shared" si="4"/>
        <v>5.8224983143194333E-4</v>
      </c>
      <c r="N31">
        <f t="shared" si="5"/>
        <v>5.1339387723788486E-3</v>
      </c>
      <c r="O31">
        <f t="shared" si="6"/>
        <v>6.1848148003951064E-3</v>
      </c>
      <c r="P31">
        <f t="shared" si="7"/>
        <v>6.5494505461358701E-3</v>
      </c>
      <c r="Q31">
        <f t="shared" si="8"/>
        <v>6.8261593753882188E-3</v>
      </c>
      <c r="R31">
        <f t="shared" si="9"/>
        <v>6.9146891189044895E-3</v>
      </c>
      <c r="S31">
        <f t="shared" si="10"/>
        <v>6.0526313111824541E-3</v>
      </c>
      <c r="U31" t="s">
        <v>146</v>
      </c>
      <c r="V31">
        <f t="shared" si="3"/>
        <v>-5.7407948524672392</v>
      </c>
      <c r="W31" t="b">
        <f t="shared" si="3"/>
        <v>0</v>
      </c>
      <c r="X31" t="b">
        <f t="shared" si="3"/>
        <v>0</v>
      </c>
      <c r="Y31" t="b">
        <f t="shared" si="3"/>
        <v>0</v>
      </c>
      <c r="Z31" t="b">
        <f t="shared" si="3"/>
        <v>0</v>
      </c>
      <c r="AA31" t="b">
        <f t="shared" si="3"/>
        <v>0</v>
      </c>
      <c r="AB31" t="b">
        <f t="shared" si="3"/>
        <v>0</v>
      </c>
      <c r="AC31" s="17" t="s">
        <v>24</v>
      </c>
      <c r="AD31" s="17" t="s">
        <v>146</v>
      </c>
      <c r="AE31" s="17" t="s">
        <v>24</v>
      </c>
    </row>
    <row r="32" spans="3:31">
      <c r="AC32" s="15"/>
      <c r="AD32" s="15"/>
      <c r="AE32" s="15"/>
    </row>
    <row r="33" spans="3:31">
      <c r="C33" s="1" t="s">
        <v>147</v>
      </c>
    </row>
    <row r="34" spans="3:31">
      <c r="D34">
        <v>0.25</v>
      </c>
      <c r="E34">
        <v>0.5</v>
      </c>
      <c r="F34">
        <v>0.75</v>
      </c>
      <c r="G34">
        <v>1</v>
      </c>
      <c r="H34">
        <v>1.25</v>
      </c>
      <c r="I34">
        <v>1.5</v>
      </c>
      <c r="J34">
        <v>1.75</v>
      </c>
      <c r="U34" s="18" t="s">
        <v>94</v>
      </c>
      <c r="V34" s="19"/>
      <c r="W34" s="19"/>
      <c r="X34" s="19"/>
      <c r="Y34" s="19"/>
      <c r="Z34" s="19"/>
      <c r="AA34" s="19"/>
      <c r="AB34" s="19"/>
      <c r="AC34" s="19"/>
      <c r="AD34" s="19"/>
      <c r="AE34" s="20"/>
    </row>
    <row r="35" spans="3:31">
      <c r="C35" t="s">
        <v>140</v>
      </c>
      <c r="D35">
        <v>1.1460068087578937E-2</v>
      </c>
      <c r="E35">
        <v>-1.0344988274626437E-2</v>
      </c>
      <c r="F35">
        <v>-2.4628144715661648E-3</v>
      </c>
      <c r="G35">
        <v>1.5129550637996288E-3</v>
      </c>
      <c r="H35">
        <v>-2.4332056295446837E-3</v>
      </c>
      <c r="I35">
        <v>-3.3777123920344615E-3</v>
      </c>
      <c r="J35">
        <v>6.1347627653912861E-3</v>
      </c>
      <c r="U35" s="21"/>
      <c r="V35" s="10">
        <v>0.25</v>
      </c>
      <c r="W35" s="10">
        <v>0.5</v>
      </c>
      <c r="X35" s="10">
        <v>0.75</v>
      </c>
      <c r="Y35" s="10">
        <v>1</v>
      </c>
      <c r="Z35" s="10">
        <v>1.25</v>
      </c>
      <c r="AA35" s="10">
        <v>1.5</v>
      </c>
      <c r="AB35" s="10">
        <v>1.75</v>
      </c>
      <c r="AC35" s="10"/>
      <c r="AD35" s="10"/>
      <c r="AE35" s="22"/>
    </row>
    <row r="36" spans="3:31">
      <c r="C36" t="s">
        <v>141</v>
      </c>
      <c r="D36">
        <v>4.0556514176293534E-3</v>
      </c>
      <c r="E36">
        <v>9.9072983728324933E-4</v>
      </c>
      <c r="F36">
        <v>1.7407433094092587E-3</v>
      </c>
      <c r="G36">
        <v>4.2086752705846218E-3</v>
      </c>
      <c r="H36">
        <v>2.2973481370631519E-3</v>
      </c>
      <c r="I36">
        <v>2.2422487263004352E-3</v>
      </c>
      <c r="J36">
        <v>4.7442986766720119E-3</v>
      </c>
      <c r="U36" t="s">
        <v>143</v>
      </c>
      <c r="V36">
        <v>8.2674362957732843E-4</v>
      </c>
      <c r="W36">
        <v>2.6495316617462157E-3</v>
      </c>
      <c r="X36">
        <v>2.8655321370269081E-3</v>
      </c>
      <c r="Y36">
        <v>3.7197810754853789E-3</v>
      </c>
      <c r="Z36">
        <v>3.6209750870920955E-3</v>
      </c>
      <c r="AA36">
        <v>2.947549187261163E-3</v>
      </c>
      <c r="AB36">
        <v>4.2573981931943467E-3</v>
      </c>
      <c r="AC36" s="17" t="s">
        <v>137</v>
      </c>
      <c r="AD36" s="17" t="s">
        <v>143</v>
      </c>
      <c r="AE36" s="17" t="s">
        <v>137</v>
      </c>
    </row>
    <row r="37" spans="3:31">
      <c r="C37" t="s">
        <v>142</v>
      </c>
      <c r="D37">
        <v>3.8414908718306762E-3</v>
      </c>
      <c r="E37">
        <v>-8.5080438480734894E-5</v>
      </c>
      <c r="F37">
        <v>4.4529365680534031E-3</v>
      </c>
      <c r="G37">
        <v>6.6556785726847737E-3</v>
      </c>
      <c r="H37">
        <v>5.7868605078125329E-3</v>
      </c>
      <c r="I37">
        <v>4.4194735004317379E-3</v>
      </c>
      <c r="J37">
        <v>7.4300471090097088E-3</v>
      </c>
      <c r="U37" t="s">
        <v>144</v>
      </c>
      <c r="V37" s="10">
        <v>2.5329588400820145E-4</v>
      </c>
      <c r="W37" s="10">
        <v>2.0290553956026042E-3</v>
      </c>
      <c r="X37" s="10">
        <v>2.532482588637335E-3</v>
      </c>
      <c r="Y37" s="10">
        <v>2.9085162695416554E-3</v>
      </c>
      <c r="Z37" s="10">
        <v>3.4040480092351454E-3</v>
      </c>
      <c r="AA37" s="10">
        <v>3.5463004277886453E-3</v>
      </c>
      <c r="AB37" s="10">
        <v>3.6263448533775818E-3</v>
      </c>
      <c r="AC37" s="17" t="s">
        <v>136</v>
      </c>
      <c r="AD37" s="17" t="s">
        <v>144</v>
      </c>
      <c r="AE37" s="17" t="s">
        <v>136</v>
      </c>
    </row>
    <row r="38" spans="3:31">
      <c r="C38" t="s">
        <v>143</v>
      </c>
      <c r="D38">
        <v>-3.5432321854987564E-3</v>
      </c>
      <c r="E38">
        <v>2.4420347018037861E-3</v>
      </c>
      <c r="F38">
        <v>1.9215257520210007E-3</v>
      </c>
      <c r="G38">
        <v>4.8652351719757712E-3</v>
      </c>
      <c r="H38">
        <v>3.8078863260376569E-3</v>
      </c>
      <c r="I38">
        <v>2.5824056237249695E-3</v>
      </c>
      <c r="J38">
        <v>2.0436926965452891E-3</v>
      </c>
      <c r="U38" s="21"/>
      <c r="V38" s="10"/>
      <c r="W38" s="10"/>
      <c r="X38" s="10"/>
      <c r="Y38" s="10"/>
      <c r="Z38" s="10"/>
      <c r="AA38" s="10"/>
      <c r="AB38" s="24"/>
      <c r="AC38" s="33"/>
      <c r="AD38" s="10"/>
      <c r="AE38" s="22"/>
    </row>
    <row r="39" spans="3:31">
      <c r="C39" t="s">
        <v>144</v>
      </c>
      <c r="D39">
        <v>-9.0218505709137591E-4</v>
      </c>
      <c r="E39">
        <v>1.8522911863591166E-3</v>
      </c>
      <c r="F39">
        <v>1.5894392850502178E-3</v>
      </c>
      <c r="G39">
        <v>2.3136421260515137E-3</v>
      </c>
      <c r="H39">
        <v>2.5215700427239146E-3</v>
      </c>
      <c r="I39">
        <v>3.0028050336926458E-3</v>
      </c>
      <c r="J39">
        <v>1.9484476817021369E-3</v>
      </c>
      <c r="U39" s="21" t="s">
        <v>92</v>
      </c>
      <c r="V39" s="10"/>
      <c r="W39" s="10"/>
      <c r="X39" s="10"/>
      <c r="Y39" s="10"/>
      <c r="Z39" s="10"/>
      <c r="AA39" s="10"/>
      <c r="AB39" s="10"/>
      <c r="AC39" s="10"/>
      <c r="AD39" s="10"/>
      <c r="AE39" s="22"/>
    </row>
    <row r="40" spans="3:31">
      <c r="C40" t="s">
        <v>145</v>
      </c>
      <c r="D40">
        <v>6.0142682076286492E-3</v>
      </c>
      <c r="E40">
        <v>3.8696758785457751E-3</v>
      </c>
      <c r="F40">
        <v>3.0256867291117342E-3</v>
      </c>
      <c r="G40">
        <v>7.2973928103581536E-3</v>
      </c>
      <c r="H40">
        <v>4.1526151857056255E-3</v>
      </c>
      <c r="I40">
        <v>4.4184475295711879E-3</v>
      </c>
      <c r="J40">
        <v>2.658765059189131E-3</v>
      </c>
      <c r="U40" s="21"/>
      <c r="V40" s="10">
        <v>0.25</v>
      </c>
      <c r="W40" s="10">
        <v>0.5</v>
      </c>
      <c r="X40" s="10">
        <v>0.75</v>
      </c>
      <c r="Y40" s="10">
        <v>1</v>
      </c>
      <c r="Z40" s="10">
        <v>1.25</v>
      </c>
      <c r="AA40" s="10">
        <v>1.5</v>
      </c>
      <c r="AB40" s="10">
        <v>1.75</v>
      </c>
      <c r="AC40" s="10"/>
      <c r="AD40" s="10"/>
      <c r="AE40" s="22"/>
    </row>
    <row r="41" spans="3:31">
      <c r="C41" t="s">
        <v>146</v>
      </c>
      <c r="D41">
        <v>-1.8773953491748735E-3</v>
      </c>
      <c r="E41">
        <v>1.0563334396188428E-2</v>
      </c>
      <c r="F41">
        <v>8.7468319735972185E-3</v>
      </c>
      <c r="G41">
        <v>9.5782311796860607E-3</v>
      </c>
      <c r="H41">
        <v>9.9941972128571085E-3</v>
      </c>
      <c r="I41">
        <v>9.4026488282816009E-3</v>
      </c>
      <c r="J41">
        <v>4.5418591489615962E-3</v>
      </c>
      <c r="U41" t="s">
        <v>143</v>
      </c>
      <c r="V41" s="10">
        <f t="shared" ref="V41:AB41" si="11">$V$49*(1-EXP(-$X$49*V40))</f>
        <v>1.3861539652171993E-3</v>
      </c>
      <c r="W41" s="10">
        <f t="shared" si="11"/>
        <v>2.3018694550370226E-3</v>
      </c>
      <c r="X41" s="10">
        <f t="shared" si="11"/>
        <v>2.9068057603373991E-3</v>
      </c>
      <c r="Y41" s="10">
        <f t="shared" si="11"/>
        <v>3.3064363634436912E-3</v>
      </c>
      <c r="Z41" s="10">
        <f t="shared" si="11"/>
        <v>3.5704387345029042E-3</v>
      </c>
      <c r="AA41" s="10">
        <f t="shared" si="11"/>
        <v>3.744842925230881E-3</v>
      </c>
      <c r="AB41" s="10">
        <f t="shared" si="11"/>
        <v>3.8600571243361547E-3</v>
      </c>
      <c r="AC41" s="17" t="s">
        <v>137</v>
      </c>
      <c r="AD41" s="17" t="s">
        <v>143</v>
      </c>
      <c r="AE41" s="17" t="s">
        <v>137</v>
      </c>
    </row>
    <row r="42" spans="3:31">
      <c r="U42" t="s">
        <v>144</v>
      </c>
      <c r="V42" s="10">
        <f t="shared" ref="V42:AB42" si="12">$V$50*(1-EXP(-$X$50*V40))</f>
        <v>9.9221167397491082E-4</v>
      </c>
      <c r="W42" s="10">
        <f t="shared" si="12"/>
        <v>1.7734908139393581E-3</v>
      </c>
      <c r="X42" s="10">
        <f t="shared" si="12"/>
        <v>2.3886791961706083E-3</v>
      </c>
      <c r="Y42" s="10">
        <f t="shared" si="12"/>
        <v>2.8730857626245981E-3</v>
      </c>
      <c r="Z42" s="10">
        <f t="shared" si="12"/>
        <v>3.2545131894116302E-3</v>
      </c>
      <c r="AA42" s="10">
        <f t="shared" si="12"/>
        <v>3.5548536306455034E-3</v>
      </c>
      <c r="AB42" s="10">
        <f t="shared" si="12"/>
        <v>3.7913452259154016E-3</v>
      </c>
      <c r="AC42" s="17" t="s">
        <v>136</v>
      </c>
      <c r="AD42" s="17" t="s">
        <v>144</v>
      </c>
      <c r="AE42" s="17" t="s">
        <v>136</v>
      </c>
    </row>
    <row r="43" spans="3:31">
      <c r="U43" s="21"/>
      <c r="V43" s="10"/>
      <c r="W43" s="10"/>
      <c r="X43" s="10"/>
      <c r="Y43" s="10"/>
      <c r="Z43" s="10"/>
      <c r="AA43" s="10"/>
      <c r="AB43" s="10"/>
      <c r="AC43" s="10"/>
      <c r="AD43" s="10"/>
      <c r="AE43" s="22"/>
    </row>
    <row r="44" spans="3:31">
      <c r="U44" s="21" t="s">
        <v>93</v>
      </c>
      <c r="V44" s="10"/>
      <c r="W44" s="10"/>
      <c r="X44" s="10"/>
      <c r="Y44" s="10"/>
      <c r="Z44" s="10"/>
      <c r="AA44" s="10"/>
      <c r="AB44" s="10"/>
      <c r="AC44" s="10"/>
      <c r="AD44" s="10"/>
      <c r="AE44" s="22"/>
    </row>
    <row r="45" spans="3:31">
      <c r="U45" s="21"/>
      <c r="V45" s="10">
        <v>0.25</v>
      </c>
      <c r="W45" s="10">
        <v>0.5</v>
      </c>
      <c r="X45" s="10">
        <v>0.75</v>
      </c>
      <c r="Y45" s="10">
        <v>1</v>
      </c>
      <c r="Z45" s="10">
        <v>1.25</v>
      </c>
      <c r="AA45" s="10">
        <v>1.5</v>
      </c>
      <c r="AB45" s="10">
        <v>1.75</v>
      </c>
      <c r="AC45" s="26" t="s">
        <v>91</v>
      </c>
      <c r="AD45" s="10"/>
      <c r="AE45" s="22"/>
    </row>
    <row r="46" spans="3:31">
      <c r="U46" t="s">
        <v>143</v>
      </c>
      <c r="V46" s="10">
        <f t="shared" ref="V46:AB47" si="13">ABS(V36-V41)^2</f>
        <v>3.1293992362071303E-7</v>
      </c>
      <c r="W46" s="10">
        <f t="shared" si="13"/>
        <v>1.2086900997390567E-7</v>
      </c>
      <c r="X46" s="10">
        <f t="shared" si="13"/>
        <v>1.703511981176305E-9</v>
      </c>
      <c r="Y46" s="10">
        <f t="shared" si="13"/>
        <v>1.7085385097282575E-7</v>
      </c>
      <c r="Z46" s="10">
        <f t="shared" si="13"/>
        <v>2.5539229330190569E-9</v>
      </c>
      <c r="AA46" s="10">
        <f t="shared" si="13"/>
        <v>6.3567730460572538E-7</v>
      </c>
      <c r="AB46" s="10">
        <f t="shared" si="13"/>
        <v>1.5787992500137047E-7</v>
      </c>
      <c r="AC46" s="10">
        <f>SUM(V46:AB46)</f>
        <v>1.4024774490887358E-6</v>
      </c>
      <c r="AD46" s="10"/>
      <c r="AE46" s="22"/>
    </row>
    <row r="47" spans="3:31">
      <c r="U47" t="s">
        <v>144</v>
      </c>
      <c r="V47" s="10">
        <f t="shared" si="13"/>
        <v>5.4599654466212619E-7</v>
      </c>
      <c r="W47" s="10">
        <f t="shared" si="13"/>
        <v>6.5313255400709935E-8</v>
      </c>
      <c r="X47" s="10">
        <f t="shared" si="13"/>
        <v>2.0679415684939438E-8</v>
      </c>
      <c r="Y47" s="10">
        <f t="shared" si="13"/>
        <v>1.2553208203996452E-9</v>
      </c>
      <c r="Z47" s="10">
        <f t="shared" si="13"/>
        <v>2.2360662339651178E-8</v>
      </c>
      <c r="AA47" s="10">
        <f t="shared" si="13"/>
        <v>7.3157279110566708E-11</v>
      </c>
      <c r="AB47" s="10">
        <f t="shared" si="13"/>
        <v>2.7225122937619326E-8</v>
      </c>
      <c r="AC47" s="10">
        <f>SUM(V47:AB47)</f>
        <v>6.8290347912455628E-7</v>
      </c>
      <c r="AD47" s="10"/>
      <c r="AE47" s="22"/>
    </row>
    <row r="48" spans="3:31">
      <c r="U48" s="21"/>
      <c r="V48" s="10"/>
      <c r="W48" s="10"/>
      <c r="X48" s="10"/>
      <c r="Y48" s="10"/>
      <c r="Z48" s="10"/>
      <c r="AA48" s="10"/>
      <c r="AB48" s="10"/>
      <c r="AC48" s="10"/>
      <c r="AD48" s="10"/>
      <c r="AE48" s="22"/>
    </row>
    <row r="49" spans="21:31">
      <c r="U49" s="21" t="s">
        <v>88</v>
      </c>
      <c r="V49" s="10">
        <v>4.0843232766290052E-3</v>
      </c>
      <c r="W49" s="10" t="s">
        <v>89</v>
      </c>
      <c r="X49" s="10">
        <v>1.6583301752046682</v>
      </c>
      <c r="Y49" s="17" t="s">
        <v>137</v>
      </c>
      <c r="Z49" s="17" t="s">
        <v>143</v>
      </c>
      <c r="AA49" s="17" t="s">
        <v>137</v>
      </c>
      <c r="AB49" s="10"/>
      <c r="AC49" s="10"/>
      <c r="AD49" s="10"/>
      <c r="AE49" s="22"/>
    </row>
    <row r="50" spans="21:31">
      <c r="U50" s="21" t="s">
        <v>88</v>
      </c>
      <c r="V50" s="10">
        <v>4.6672933153273531E-3</v>
      </c>
      <c r="W50" s="10" t="s">
        <v>89</v>
      </c>
      <c r="X50" s="10">
        <v>0.9560158641438713</v>
      </c>
      <c r="Y50" s="17" t="s">
        <v>136</v>
      </c>
      <c r="Z50" s="17" t="s">
        <v>144</v>
      </c>
      <c r="AA50" s="17" t="s">
        <v>136</v>
      </c>
      <c r="AB50" s="10"/>
      <c r="AC50" s="10"/>
      <c r="AD50" s="10"/>
      <c r="AE50" s="22"/>
    </row>
    <row r="51" spans="21:31">
      <c r="U51" s="21"/>
      <c r="V51" s="10"/>
      <c r="W51" s="10"/>
      <c r="X51" s="10"/>
      <c r="Y51" s="10"/>
      <c r="Z51" s="10"/>
      <c r="AA51" s="10"/>
      <c r="AB51" s="10"/>
      <c r="AC51" s="10"/>
      <c r="AD51" s="10"/>
      <c r="AE51" s="22"/>
    </row>
    <row r="52" spans="21:31">
      <c r="U52" s="21" t="s">
        <v>90</v>
      </c>
      <c r="V52" s="10">
        <f>V49*X49</f>
        <v>6.7731565349246825E-3</v>
      </c>
      <c r="W52" s="17" t="s">
        <v>137</v>
      </c>
      <c r="X52" s="17" t="s">
        <v>143</v>
      </c>
      <c r="Y52" s="17" t="s">
        <v>137</v>
      </c>
      <c r="Z52" s="10"/>
      <c r="AA52" s="10"/>
      <c r="AB52" s="10">
        <f>V52/V52</f>
        <v>1</v>
      </c>
      <c r="AC52" s="10" t="s">
        <v>151</v>
      </c>
      <c r="AD52" s="10"/>
      <c r="AE52" s="22"/>
    </row>
    <row r="53" spans="21:31">
      <c r="U53" s="27" t="s">
        <v>90</v>
      </c>
      <c r="V53" s="28">
        <f>V50*X50</f>
        <v>4.4620064520655934E-3</v>
      </c>
      <c r="W53" s="17" t="s">
        <v>136</v>
      </c>
      <c r="X53" s="17" t="s">
        <v>144</v>
      </c>
      <c r="Y53" s="17" t="s">
        <v>136</v>
      </c>
      <c r="Z53" s="28"/>
      <c r="AA53" s="28"/>
      <c r="AB53" s="28">
        <f>V53/V52</f>
        <v>0.65877799059537179</v>
      </c>
      <c r="AC53" s="28" t="s">
        <v>152</v>
      </c>
      <c r="AD53" s="28"/>
      <c r="AE53" s="30"/>
    </row>
    <row r="55" spans="21:31">
      <c r="V55">
        <f>AVERAGE(V52:V53)</f>
        <v>5.6175814934951379E-3</v>
      </c>
    </row>
    <row r="57" spans="21:31">
      <c r="U57" t="s">
        <v>150</v>
      </c>
    </row>
    <row r="59" spans="21:31">
      <c r="U59" t="s">
        <v>94</v>
      </c>
    </row>
    <row r="60" spans="21:31">
      <c r="V60">
        <v>0.25</v>
      </c>
      <c r="W60">
        <v>0.5</v>
      </c>
      <c r="X60">
        <v>0.75</v>
      </c>
      <c r="Y60">
        <v>1</v>
      </c>
      <c r="Z60">
        <v>1.25</v>
      </c>
      <c r="AA60">
        <v>1.5</v>
      </c>
      <c r="AB60">
        <v>1.75</v>
      </c>
    </row>
    <row r="61" spans="21:31">
      <c r="U61" t="s">
        <v>142</v>
      </c>
      <c r="V61">
        <v>-1.5547548718867189E-2</v>
      </c>
      <c r="W61">
        <v>3.3533199713301153E-3</v>
      </c>
      <c r="X61">
        <v>4.3971864284775416E-3</v>
      </c>
      <c r="Y61">
        <v>5.6056093002159087E-3</v>
      </c>
      <c r="Z61">
        <v>6.3163222578440127E-3</v>
      </c>
      <c r="AA61">
        <v>7.1508507090459082E-3</v>
      </c>
      <c r="AB61">
        <v>7.4330856502204294E-3</v>
      </c>
      <c r="AC61" t="s">
        <v>138</v>
      </c>
    </row>
    <row r="62" spans="21:31">
      <c r="U62" t="s">
        <v>143</v>
      </c>
      <c r="V62">
        <v>7.9315417968655634E-3</v>
      </c>
      <c r="W62">
        <v>1.0743150761638274E-3</v>
      </c>
      <c r="X62">
        <v>2.1350975520742599E-3</v>
      </c>
      <c r="Y62">
        <v>2.4230362475965088E-3</v>
      </c>
      <c r="Z62">
        <v>2.6131892644843638E-3</v>
      </c>
      <c r="AA62">
        <v>1.9909734650874877E-3</v>
      </c>
      <c r="AB62">
        <v>2.4617872155272892E-3</v>
      </c>
      <c r="AC62" t="s">
        <v>137</v>
      </c>
    </row>
    <row r="64" spans="21:31">
      <c r="U64" t="s">
        <v>92</v>
      </c>
    </row>
    <row r="65" spans="21:29">
      <c r="V65">
        <v>0.25</v>
      </c>
      <c r="W65">
        <v>0.5</v>
      </c>
      <c r="X65">
        <v>0.75</v>
      </c>
      <c r="Y65">
        <v>1</v>
      </c>
      <c r="Z65">
        <v>1.25</v>
      </c>
      <c r="AA65">
        <v>1.5</v>
      </c>
      <c r="AB65">
        <v>1.75</v>
      </c>
    </row>
    <row r="66" spans="21:29">
      <c r="U66" t="s">
        <v>53</v>
      </c>
      <c r="V66">
        <v>1.8263276118081777E-3</v>
      </c>
      <c r="W66">
        <v>3.3172951176281629E-3</v>
      </c>
      <c r="X66">
        <v>4.5344831451421168E-3</v>
      </c>
      <c r="Y66">
        <v>5.5281645557296042E-3</v>
      </c>
      <c r="Z66">
        <v>6.3393808373782669E-3</v>
      </c>
      <c r="AA66">
        <v>7.0016372191523939E-3</v>
      </c>
      <c r="AB66">
        <v>7.5422865196191104E-3</v>
      </c>
      <c r="AC66" t="s">
        <v>148</v>
      </c>
    </row>
    <row r="67" spans="21:29">
      <c r="U67" t="s">
        <v>54</v>
      </c>
      <c r="V67">
        <v>6.5190498489446299E-4</v>
      </c>
      <c r="W67">
        <v>1.1596090976184231E-3</v>
      </c>
      <c r="X67">
        <v>1.5550094581764161E-3</v>
      </c>
      <c r="Y67">
        <v>1.8629475686056968E-3</v>
      </c>
      <c r="Z67">
        <v>2.1027700101455492E-3</v>
      </c>
      <c r="AA67">
        <v>2.289543915414883E-3</v>
      </c>
      <c r="AB67">
        <v>2.4350035790959438E-3</v>
      </c>
      <c r="AC67" t="s">
        <v>149</v>
      </c>
    </row>
    <row r="70" spans="21:29">
      <c r="U70" t="s">
        <v>90</v>
      </c>
      <c r="V70">
        <v>8.0714089215623945E-3</v>
      </c>
      <c r="W70" t="s">
        <v>138</v>
      </c>
      <c r="X70" t="s">
        <v>153</v>
      </c>
    </row>
    <row r="71" spans="21:29">
      <c r="U71" t="s">
        <v>90</v>
      </c>
      <c r="V71">
        <v>2.9471396596530588E-3</v>
      </c>
      <c r="W71" t="s">
        <v>137</v>
      </c>
      <c r="X71" t="s">
        <v>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1EF6-961C-423D-A643-801F61ACA7CB}">
  <dimension ref="C4:BG76"/>
  <sheetViews>
    <sheetView topLeftCell="A2" zoomScale="85" zoomScaleNormal="85" workbookViewId="0">
      <selection activeCell="U19" sqref="U19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9" max="29" width="18.6640625" customWidth="1"/>
    <col min="32" max="32" width="12" bestFit="1" customWidth="1"/>
    <col min="49" max="49" width="12" bestFit="1" customWidth="1"/>
  </cols>
  <sheetData>
    <row r="4" spans="3:21">
      <c r="C4" t="s">
        <v>80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49</v>
      </c>
      <c r="D6">
        <v>4.0750690512894036E-4</v>
      </c>
      <c r="E6">
        <v>8.2289430996569082E-4</v>
      </c>
      <c r="F6">
        <v>2.0513573878224575E-4</v>
      </c>
      <c r="G6">
        <v>2.6136926222135965E-3</v>
      </c>
      <c r="H6">
        <v>1.912373228786934E-3</v>
      </c>
      <c r="I6">
        <v>5.9177650496853229E-4</v>
      </c>
      <c r="J6">
        <v>1.1910381687015301E-3</v>
      </c>
    </row>
    <row r="7" spans="3:21">
      <c r="C7" t="s">
        <v>50</v>
      </c>
      <c r="D7">
        <v>-7.0964991105699612E-3</v>
      </c>
      <c r="E7">
        <v>-6.770412457083862E-3</v>
      </c>
      <c r="F7">
        <v>-4.4789898682275377E-3</v>
      </c>
      <c r="G7">
        <v>5.5860197289713659E-4</v>
      </c>
      <c r="H7">
        <v>1.3983582506556945E-3</v>
      </c>
      <c r="I7">
        <v>-1.361826539478411E-3</v>
      </c>
      <c r="J7">
        <v>-4.9128824797396104E-3</v>
      </c>
    </row>
    <row r="8" spans="3:21">
      <c r="C8" t="s">
        <v>51</v>
      </c>
      <c r="D8">
        <v>-5.3323511351983524E-3</v>
      </c>
      <c r="E8">
        <v>-3.547928559180688E-3</v>
      </c>
      <c r="F8">
        <v>-7.4231792245197845E-4</v>
      </c>
      <c r="G8">
        <v>1.513836525865318E-3</v>
      </c>
      <c r="H8">
        <v>-4.1099007006207915E-4</v>
      </c>
      <c r="I8">
        <v>-1.0413229572911965E-3</v>
      </c>
      <c r="J8">
        <v>-1.3796634861333004E-3</v>
      </c>
    </row>
    <row r="9" spans="3:21">
      <c r="C9" t="s">
        <v>52</v>
      </c>
      <c r="D9">
        <v>5.4776326084672621E-4</v>
      </c>
      <c r="E9">
        <v>5.6527925537703117E-4</v>
      </c>
      <c r="F9">
        <v>1.395625721830221E-3</v>
      </c>
      <c r="G9">
        <v>2.432431364629188E-3</v>
      </c>
      <c r="H9">
        <v>1.9376976514228947E-3</v>
      </c>
      <c r="I9">
        <v>1.4356657003388546E-3</v>
      </c>
      <c r="J9">
        <v>3.5456122553054453E-3</v>
      </c>
    </row>
    <row r="10" spans="3:21">
      <c r="C10" t="s">
        <v>53</v>
      </c>
      <c r="D10">
        <v>3.8035223577454077E-4</v>
      </c>
      <c r="E10">
        <v>7.6894568761486602E-4</v>
      </c>
      <c r="F10">
        <v>5.6214576467179941E-3</v>
      </c>
      <c r="G10">
        <v>4.0119407846974887E-3</v>
      </c>
      <c r="H10">
        <v>1.6472436433228314E-4</v>
      </c>
      <c r="I10">
        <v>2.7408621260824927E-3</v>
      </c>
      <c r="J10">
        <v>5.1832876818876392E-3</v>
      </c>
    </row>
    <row r="11" spans="3:21">
      <c r="C11" t="s">
        <v>54</v>
      </c>
      <c r="D11">
        <v>4.8068128303018062E-3</v>
      </c>
      <c r="E11">
        <v>4.0278797165601158E-3</v>
      </c>
      <c r="F11">
        <v>3.5701949189421997E-3</v>
      </c>
      <c r="G11">
        <v>3.9661374750142126E-3</v>
      </c>
      <c r="H11">
        <v>4.4798057388625388E-3</v>
      </c>
      <c r="I11">
        <v>4.6124526877416808E-3</v>
      </c>
      <c r="J11">
        <v>6.9481170306007955E-3</v>
      </c>
    </row>
    <row r="12" spans="3:21">
      <c r="C12" t="s">
        <v>55</v>
      </c>
      <c r="D12">
        <v>1.0848860812235947E-2</v>
      </c>
      <c r="E12">
        <v>9.2030716825758432E-3</v>
      </c>
      <c r="F12">
        <v>8.9941254327735067E-3</v>
      </c>
      <c r="G12">
        <v>7.6497595549574046E-3</v>
      </c>
      <c r="H12">
        <v>6.1891797314767563E-3</v>
      </c>
      <c r="I12">
        <v>7.749808542038974E-3</v>
      </c>
      <c r="J12">
        <v>1.227784286395789E-2</v>
      </c>
    </row>
    <row r="13" spans="3:21">
      <c r="C13" t="s">
        <v>56</v>
      </c>
      <c r="D13">
        <v>2.1915439737713628E-3</v>
      </c>
      <c r="E13">
        <v>7.4534739489780883E-4</v>
      </c>
      <c r="F13">
        <v>7.1039267927524284E-4</v>
      </c>
      <c r="G13">
        <v>1.8582725978725483E-3</v>
      </c>
      <c r="H13">
        <v>1.4856620259258385E-3</v>
      </c>
      <c r="I13">
        <v>1.4072931888116501E-3</v>
      </c>
      <c r="J13">
        <v>2.4377560004584702E-3</v>
      </c>
    </row>
    <row r="15" spans="3:21">
      <c r="C15" t="s">
        <v>81</v>
      </c>
      <c r="L15" t="s">
        <v>83</v>
      </c>
      <c r="U15" t="s">
        <v>86</v>
      </c>
    </row>
    <row r="16" spans="3:21">
      <c r="D16">
        <v>0.25</v>
      </c>
      <c r="E16">
        <v>0.5</v>
      </c>
      <c r="F16">
        <v>0.75</v>
      </c>
      <c r="G16">
        <v>1</v>
      </c>
      <c r="H16">
        <v>1.25</v>
      </c>
      <c r="I16">
        <v>1.5</v>
      </c>
      <c r="J16">
        <v>1.75</v>
      </c>
      <c r="M16">
        <v>0.25</v>
      </c>
      <c r="N16">
        <v>0.5</v>
      </c>
      <c r="O16">
        <v>0.75</v>
      </c>
      <c r="P16">
        <v>1</v>
      </c>
      <c r="Q16">
        <v>1.25</v>
      </c>
      <c r="R16">
        <v>1.5</v>
      </c>
      <c r="S16">
        <v>1.75</v>
      </c>
      <c r="U16">
        <f>_xlfn.T.INV.2T(0.05,2)</f>
        <v>4.3026527297494637</v>
      </c>
    </row>
    <row r="17" spans="3:29">
      <c r="C17" t="s">
        <v>49</v>
      </c>
      <c r="D17">
        <v>4.4774903011651985E-3</v>
      </c>
      <c r="E17">
        <v>3.0556907514951437E-3</v>
      </c>
      <c r="F17">
        <v>3.9328964974686357E-3</v>
      </c>
      <c r="G17">
        <v>1.4146002974099914E-3</v>
      </c>
      <c r="H17">
        <v>4.6697909645590334E-3</v>
      </c>
      <c r="I17">
        <v>3.7025258783042261E-3</v>
      </c>
      <c r="J17">
        <v>2.99729872213089E-3</v>
      </c>
      <c r="L17" t="s">
        <v>49</v>
      </c>
      <c r="M17">
        <f>AVERAGE(D6,D17,D28)</f>
        <v>2.5088112594457072E-3</v>
      </c>
      <c r="N17">
        <f t="shared" ref="N17:S24" si="0">AVERAGE(E6,E17,E28)</f>
        <v>2.063874462241115E-3</v>
      </c>
      <c r="O17">
        <f t="shared" si="0"/>
        <v>2.2269950835076741E-3</v>
      </c>
      <c r="P17">
        <f t="shared" si="0"/>
        <v>2.7735711746288421E-3</v>
      </c>
      <c r="Q17">
        <f t="shared" si="0"/>
        <v>2.9761454216532847E-3</v>
      </c>
      <c r="R17">
        <f t="shared" si="0"/>
        <v>2.3766935589253032E-3</v>
      </c>
      <c r="S17">
        <f t="shared" si="0"/>
        <v>2.6879613008686169E-3</v>
      </c>
    </row>
    <row r="18" spans="3:29">
      <c r="C18" t="s">
        <v>50</v>
      </c>
      <c r="D18">
        <v>9.249108652335301E-3</v>
      </c>
      <c r="E18">
        <v>2.2212476112355821E-3</v>
      </c>
      <c r="F18">
        <v>4.5828523150925286E-3</v>
      </c>
      <c r="G18">
        <v>-1.9149357370955762E-3</v>
      </c>
      <c r="H18">
        <v>5.529875082698775E-3</v>
      </c>
      <c r="I18">
        <v>5.4255466592397095E-3</v>
      </c>
      <c r="J18">
        <v>4.0588762176058399E-3</v>
      </c>
      <c r="L18" t="s">
        <v>50</v>
      </c>
      <c r="M18">
        <f t="shared" ref="M18:M24" si="1">AVERAGE(D7,D18,D29)</f>
        <v>2.1947127897064254E-3</v>
      </c>
      <c r="N18">
        <f t="shared" si="0"/>
        <v>-5.694906063578388E-4</v>
      </c>
      <c r="O18">
        <f t="shared" si="0"/>
        <v>1.6118234981756909E-3</v>
      </c>
      <c r="P18">
        <f t="shared" si="0"/>
        <v>5.8035600538102145E-4</v>
      </c>
      <c r="Q18">
        <f t="shared" si="0"/>
        <v>1.6988647242383444E-3</v>
      </c>
      <c r="R18">
        <f t="shared" si="0"/>
        <v>1.9981644640096586E-3</v>
      </c>
      <c r="S18">
        <f t="shared" si="0"/>
        <v>1.9154293333439529E-3</v>
      </c>
    </row>
    <row r="19" spans="3:29">
      <c r="C19" t="s">
        <v>51</v>
      </c>
      <c r="D19">
        <v>5.8576349787147078E-3</v>
      </c>
      <c r="E19">
        <v>2.6677974565074225E-3</v>
      </c>
      <c r="F19">
        <v>4.2517853169456721E-3</v>
      </c>
      <c r="G19">
        <v>-7.9554136920413339E-4</v>
      </c>
      <c r="H19">
        <v>4.2631220517445334E-3</v>
      </c>
      <c r="I19">
        <v>4.8761087302562527E-3</v>
      </c>
      <c r="J19">
        <v>7.9948752225721641E-4</v>
      </c>
      <c r="L19" t="s">
        <v>51</v>
      </c>
      <c r="M19">
        <f t="shared" si="1"/>
        <v>1.6092646936167125E-3</v>
      </c>
      <c r="N19">
        <f t="shared" si="0"/>
        <v>2.4088469842216488E-4</v>
      </c>
      <c r="O19">
        <f t="shared" si="0"/>
        <v>2.6278928498848254E-3</v>
      </c>
      <c r="P19">
        <f t="shared" si="0"/>
        <v>1.7645179946253729E-3</v>
      </c>
      <c r="Q19">
        <f t="shared" si="0"/>
        <v>5.3712813319101995E-4</v>
      </c>
      <c r="R19">
        <f t="shared" si="0"/>
        <v>1.3696744603794442E-3</v>
      </c>
      <c r="S19">
        <f t="shared" si="0"/>
        <v>1.4055496918183631E-3</v>
      </c>
    </row>
    <row r="20" spans="3:29">
      <c r="C20" t="s">
        <v>52</v>
      </c>
      <c r="D20">
        <v>2.1636128561854022E-3</v>
      </c>
      <c r="E20">
        <v>3.1435923203902657E-3</v>
      </c>
      <c r="F20">
        <v>5.7009748112310616E-3</v>
      </c>
      <c r="G20">
        <v>5.047398782337102E-3</v>
      </c>
      <c r="H20">
        <v>6.1471882773037811E-3</v>
      </c>
      <c r="I20">
        <v>5.8442931108228539E-3</v>
      </c>
      <c r="J20">
        <v>6.7240500613076773E-3</v>
      </c>
      <c r="L20" t="s">
        <v>52</v>
      </c>
      <c r="M20">
        <f t="shared" si="1"/>
        <v>1.5506671083159575E-3</v>
      </c>
      <c r="N20">
        <f t="shared" si="0"/>
        <v>2.1271361596691628E-3</v>
      </c>
      <c r="O20">
        <f t="shared" si="0"/>
        <v>3.9028109872148533E-3</v>
      </c>
      <c r="P20">
        <f t="shared" si="0"/>
        <v>4.4592730116781694E-3</v>
      </c>
      <c r="Q20">
        <f t="shared" si="0"/>
        <v>4.1629467363469052E-3</v>
      </c>
      <c r="R20">
        <f t="shared" si="0"/>
        <v>4.3667744484853022E-3</v>
      </c>
      <c r="S20">
        <f t="shared" si="0"/>
        <v>5.7319501553926419E-3</v>
      </c>
    </row>
    <row r="21" spans="3:29">
      <c r="C21" t="s">
        <v>53</v>
      </c>
      <c r="D21">
        <v>1.6085058862735189E-3</v>
      </c>
      <c r="E21">
        <v>2.7361767932018635E-3</v>
      </c>
      <c r="F21">
        <v>6.3751354486107871E-3</v>
      </c>
      <c r="G21">
        <v>6.3777108668304121E-3</v>
      </c>
      <c r="H21">
        <v>6.4943569951307128E-3</v>
      </c>
      <c r="I21">
        <v>5.0526223297801308E-3</v>
      </c>
      <c r="J21">
        <v>4.9518204165959392E-3</v>
      </c>
      <c r="L21" t="s">
        <v>53</v>
      </c>
      <c r="M21">
        <f t="shared" si="1"/>
        <v>7.8626834664913996E-4</v>
      </c>
      <c r="N21">
        <f t="shared" si="0"/>
        <v>1.6911950650390212E-3</v>
      </c>
      <c r="O21">
        <f t="shared" si="0"/>
        <v>6.1235388579777327E-3</v>
      </c>
      <c r="P21">
        <f t="shared" si="0"/>
        <v>5.1669130040259701E-3</v>
      </c>
      <c r="Q21">
        <f t="shared" si="0"/>
        <v>4.7472033917510164E-3</v>
      </c>
      <c r="R21">
        <f t="shared" si="0"/>
        <v>4.4982945544719613E-3</v>
      </c>
      <c r="S21">
        <f t="shared" si="0"/>
        <v>5.5988051821681609E-3</v>
      </c>
    </row>
    <row r="22" spans="3:29">
      <c r="C22" t="s">
        <v>54</v>
      </c>
      <c r="D22">
        <v>6.0186273875533977E-4</v>
      </c>
      <c r="E22">
        <v>3.5563101335769169E-3</v>
      </c>
      <c r="F22">
        <v>6.2517809621108391E-3</v>
      </c>
      <c r="G22">
        <v>7.1603131649991322E-3</v>
      </c>
      <c r="H22">
        <v>6.6551490985480473E-3</v>
      </c>
      <c r="I22">
        <v>6.5720711590923717E-3</v>
      </c>
      <c r="J22">
        <v>8.2848045496096978E-3</v>
      </c>
      <c r="L22" t="s">
        <v>54</v>
      </c>
      <c r="M22">
        <f t="shared" si="1"/>
        <v>2.0286843212197719E-3</v>
      </c>
      <c r="N22">
        <f t="shared" si="0"/>
        <v>3.4898940217772379E-3</v>
      </c>
      <c r="O22">
        <f t="shared" si="0"/>
        <v>4.6537692818957449E-3</v>
      </c>
      <c r="P22">
        <f t="shared" si="0"/>
        <v>6.149172797063336E-3</v>
      </c>
      <c r="Q22">
        <f t="shared" si="0"/>
        <v>6.4126705196811693E-3</v>
      </c>
      <c r="R22">
        <f t="shared" si="0"/>
        <v>6.2715678116400759E-3</v>
      </c>
      <c r="S22">
        <f t="shared" si="0"/>
        <v>7.5309710713602858E-3</v>
      </c>
    </row>
    <row r="23" spans="3:29">
      <c r="C23" t="s">
        <v>55</v>
      </c>
      <c r="D23">
        <v>-1.2103604263640499E-3</v>
      </c>
      <c r="E23">
        <v>6.2601752101514767E-3</v>
      </c>
      <c r="F23">
        <v>1.0025005686478204E-2</v>
      </c>
      <c r="G23">
        <v>1.23074762760895E-2</v>
      </c>
      <c r="H23">
        <v>1.0244446936996979E-2</v>
      </c>
      <c r="I23">
        <v>8.9354094784990235E-3</v>
      </c>
      <c r="J23">
        <v>1.3341915953922458E-2</v>
      </c>
      <c r="L23" t="s">
        <v>55</v>
      </c>
      <c r="M23">
        <f>AVERAGE(D12,D23,D34)</f>
        <v>2.8471653724546574E-3</v>
      </c>
      <c r="N23">
        <f t="shared" si="0"/>
        <v>6.1938592785250523E-3</v>
      </c>
      <c r="O23">
        <f t="shared" si="0"/>
        <v>8.7770249248616313E-3</v>
      </c>
      <c r="P23">
        <f t="shared" si="0"/>
        <v>9.8913416899649668E-3</v>
      </c>
      <c r="Q23">
        <f t="shared" si="0"/>
        <v>1.0412628037892918E-2</v>
      </c>
      <c r="R23">
        <f t="shared" si="0"/>
        <v>9.2121080262354185E-3</v>
      </c>
      <c r="S23">
        <f t="shared" si="0"/>
        <v>1.1594410981581748E-2</v>
      </c>
    </row>
    <row r="24" spans="3:29">
      <c r="C24" t="s">
        <v>56</v>
      </c>
      <c r="D24">
        <v>1.2564935955687557E-4</v>
      </c>
      <c r="E24">
        <v>1.6193056538948926E-3</v>
      </c>
      <c r="F24">
        <v>4.5291851145893647E-3</v>
      </c>
      <c r="G24">
        <v>2.9088606208166994E-3</v>
      </c>
      <c r="H24">
        <v>4.3052091933720293E-3</v>
      </c>
      <c r="I24">
        <v>3.487063764499827E-3</v>
      </c>
      <c r="J24">
        <v>5.8283923541418026E-3</v>
      </c>
      <c r="L24" t="s">
        <v>56</v>
      </c>
      <c r="M24">
        <f t="shared" si="1"/>
        <v>5.8941291673654604E-4</v>
      </c>
      <c r="N24">
        <f t="shared" si="0"/>
        <v>9.3228305930431949E-4</v>
      </c>
      <c r="O24">
        <f t="shared" si="0"/>
        <v>2.3575731319718514E-3</v>
      </c>
      <c r="P24">
        <f t="shared" si="0"/>
        <v>2.6211624547707868E-3</v>
      </c>
      <c r="Q24">
        <f t="shared" si="0"/>
        <v>3.1919074165022974E-3</v>
      </c>
      <c r="R24">
        <f t="shared" si="0"/>
        <v>2.6532895192117223E-3</v>
      </c>
      <c r="S24">
        <f t="shared" si="0"/>
        <v>4.0910224938414787E-3</v>
      </c>
    </row>
    <row r="26" spans="3:29">
      <c r="C26" t="s">
        <v>82</v>
      </c>
      <c r="L26" t="s">
        <v>84</v>
      </c>
      <c r="U26" t="s">
        <v>85</v>
      </c>
    </row>
    <row r="27" spans="3:29">
      <c r="D27">
        <v>0.25</v>
      </c>
      <c r="E27">
        <v>0.5</v>
      </c>
      <c r="F27">
        <v>0.75</v>
      </c>
      <c r="G27">
        <v>1</v>
      </c>
      <c r="H27">
        <v>1.25</v>
      </c>
      <c r="I27">
        <v>1.5</v>
      </c>
      <c r="J27">
        <v>1.75</v>
      </c>
      <c r="M27">
        <v>0.25</v>
      </c>
      <c r="N27">
        <v>0.5</v>
      </c>
      <c r="O27">
        <v>0.75</v>
      </c>
      <c r="P27">
        <v>1</v>
      </c>
      <c r="Q27">
        <v>1.25</v>
      </c>
      <c r="R27">
        <v>1.5</v>
      </c>
      <c r="S27">
        <v>1.75</v>
      </c>
      <c r="V27">
        <v>0.25</v>
      </c>
      <c r="W27">
        <v>0.5</v>
      </c>
      <c r="X27">
        <v>0.75</v>
      </c>
      <c r="Y27">
        <v>1</v>
      </c>
      <c r="Z27">
        <v>1.25</v>
      </c>
      <c r="AA27">
        <v>1.5</v>
      </c>
      <c r="AB27">
        <v>1.75</v>
      </c>
    </row>
    <row r="28" spans="3:29">
      <c r="C28" t="s">
        <v>49</v>
      </c>
      <c r="D28">
        <v>2.641436572042982E-3</v>
      </c>
      <c r="E28">
        <v>2.3130383252625108E-3</v>
      </c>
      <c r="F28">
        <v>2.5429530142721409E-3</v>
      </c>
      <c r="G28">
        <v>4.2924206042629382E-3</v>
      </c>
      <c r="H28">
        <v>2.3462720716138871E-3</v>
      </c>
      <c r="I28">
        <v>2.8357782935031516E-3</v>
      </c>
      <c r="J28">
        <v>3.8755470117734308E-3</v>
      </c>
      <c r="L28" t="s">
        <v>49</v>
      </c>
      <c r="M28">
        <f>_xlfn.STDEV.S(D6,D17,D28)/SQRT(3)</f>
        <v>1.1767728917338369E-3</v>
      </c>
      <c r="N28">
        <f t="shared" ref="N28:S28" si="2">_xlfn.STDEV.S(E6,E17,E28)/SQRT(3)</f>
        <v>6.5648228214310435E-4</v>
      </c>
      <c r="O28">
        <f t="shared" si="2"/>
        <v>1.0876461019115628E-3</v>
      </c>
      <c r="P28">
        <f t="shared" si="2"/>
        <v>8.3459237421142562E-4</v>
      </c>
      <c r="Q28">
        <f t="shared" si="2"/>
        <v>8.5603611103835702E-4</v>
      </c>
      <c r="R28">
        <f t="shared" si="2"/>
        <v>9.268691944873548E-4</v>
      </c>
      <c r="S28">
        <f t="shared" si="2"/>
        <v>7.9023502037425624E-4</v>
      </c>
      <c r="U28" t="s">
        <v>49</v>
      </c>
      <c r="V28" t="b">
        <f>IF(ABS(M17/M28)&gt;$U$16,M17/M28,FALSE)</f>
        <v>0</v>
      </c>
      <c r="W28" t="b">
        <f t="shared" ref="W28:AB28" si="3">IF(ABS(N17/N28)&gt;$U$16,N17/N28,FALSE)</f>
        <v>0</v>
      </c>
      <c r="X28" t="b">
        <f t="shared" si="3"/>
        <v>0</v>
      </c>
      <c r="Y28" t="b">
        <f t="shared" si="3"/>
        <v>0</v>
      </c>
      <c r="Z28" t="b">
        <f t="shared" si="3"/>
        <v>0</v>
      </c>
      <c r="AA28" t="b">
        <f t="shared" si="3"/>
        <v>0</v>
      </c>
      <c r="AB28" t="b">
        <f t="shared" si="3"/>
        <v>0</v>
      </c>
      <c r="AC28" s="16" t="s">
        <v>27</v>
      </c>
    </row>
    <row r="29" spans="3:29">
      <c r="C29" t="s">
        <v>50</v>
      </c>
      <c r="D29">
        <v>4.4315288273539368E-3</v>
      </c>
      <c r="E29">
        <v>2.8406930267747634E-3</v>
      </c>
      <c r="F29">
        <v>4.7316080476620817E-3</v>
      </c>
      <c r="G29">
        <v>3.0974017803415041E-3</v>
      </c>
      <c r="H29">
        <v>-1.8316391606394361E-3</v>
      </c>
      <c r="I29">
        <v>1.9307732722676765E-3</v>
      </c>
      <c r="J29">
        <v>6.6002942621656291E-3</v>
      </c>
      <c r="L29" t="s">
        <v>50</v>
      </c>
      <c r="M29">
        <f t="shared" ref="M29:M35" si="4">_xlfn.STDEV.S(D7,D18,D29)/SQRT(3)</f>
        <v>4.8493034817519596E-3</v>
      </c>
      <c r="N29">
        <f t="shared" ref="N29:N35" si="5">_xlfn.STDEV.S(E7,E18,E29)/SQRT(3)</f>
        <v>3.105613305227419E-3</v>
      </c>
      <c r="O29">
        <f t="shared" ref="O29:O35" si="6">_xlfn.STDEV.S(F7,F18,F29)/SQRT(3)</f>
        <v>3.0457094228471772E-3</v>
      </c>
      <c r="P29">
        <f t="shared" ref="P29:P35" si="7">_xlfn.STDEV.S(G7,G18,G29)/SQRT(3)</f>
        <v>1.4469780896318382E-3</v>
      </c>
      <c r="Q29">
        <f t="shared" ref="Q29:Q35" si="8">_xlfn.STDEV.S(H7,H18,H29)/SQRT(3)</f>
        <v>2.1303912859861099E-3</v>
      </c>
      <c r="R29">
        <f t="shared" ref="R29:R35" si="9">_xlfn.STDEV.S(I7,I18,I29)/SQRT(3)</f>
        <v>1.9596355880803083E-3</v>
      </c>
      <c r="S29">
        <f t="shared" ref="S29:S35" si="10">_xlfn.STDEV.S(J7,J18,J29)/SQRT(3)</f>
        <v>3.4920902566526889E-3</v>
      </c>
      <c r="U29" t="s">
        <v>50</v>
      </c>
      <c r="V29" t="b">
        <f t="shared" ref="V29:V35" si="11">IF(ABS(M18/M29)&gt;$U$16,M18/M29,FALSE)</f>
        <v>0</v>
      </c>
      <c r="W29" t="b">
        <f t="shared" ref="W29:W35" si="12">IF(ABS(N18/N29)&gt;$U$16,N18/N29,FALSE)</f>
        <v>0</v>
      </c>
      <c r="X29" t="b">
        <f t="shared" ref="X29:X35" si="13">IF(ABS(O18/O29)&gt;$U$16,O18/O29,FALSE)</f>
        <v>0</v>
      </c>
      <c r="Y29" t="b">
        <f t="shared" ref="Y29:Y35" si="14">IF(ABS(P18/P29)&gt;$U$16,P18/P29,FALSE)</f>
        <v>0</v>
      </c>
      <c r="Z29" t="b">
        <f t="shared" ref="Z29:Z35" si="15">IF(ABS(Q18/Q29)&gt;$U$16,Q18/Q29,FALSE)</f>
        <v>0</v>
      </c>
      <c r="AA29" t="b">
        <f t="shared" ref="AA29:AA35" si="16">IF(ABS(R18/R29)&gt;$U$16,R18/R29,FALSE)</f>
        <v>0</v>
      </c>
      <c r="AB29" t="b">
        <f t="shared" ref="AB29:AB35" si="17">IF(ABS(S18/S29)&gt;$U$16,S18/S29,FALSE)</f>
        <v>0</v>
      </c>
      <c r="AC29" s="16" t="s">
        <v>41</v>
      </c>
    </row>
    <row r="30" spans="3:29">
      <c r="C30" t="s">
        <v>51</v>
      </c>
      <c r="D30">
        <v>4.3025102373337818E-3</v>
      </c>
      <c r="E30">
        <v>1.6027851979397601E-3</v>
      </c>
      <c r="F30">
        <v>4.3742111551607838E-3</v>
      </c>
      <c r="G30">
        <v>4.5752588272149342E-3</v>
      </c>
      <c r="H30">
        <v>-2.2407475821093941E-3</v>
      </c>
      <c r="I30">
        <v>2.7423760817327653E-4</v>
      </c>
      <c r="J30">
        <v>4.796825039331174E-3</v>
      </c>
      <c r="L30" t="s">
        <v>51</v>
      </c>
      <c r="M30">
        <f t="shared" si="4"/>
        <v>3.4997202734149899E-3</v>
      </c>
      <c r="N30">
        <f t="shared" si="5"/>
        <v>1.9191918614758321E-3</v>
      </c>
      <c r="O30">
        <f t="shared" si="6"/>
        <v>1.685475947514228E-3</v>
      </c>
      <c r="P30">
        <f t="shared" si="7"/>
        <v>1.5554746956635184E-3</v>
      </c>
      <c r="Q30">
        <f t="shared" si="8"/>
        <v>1.9364293729307318E-3</v>
      </c>
      <c r="R30">
        <f t="shared" si="9"/>
        <v>1.7938771666492091E-3</v>
      </c>
      <c r="S30">
        <f t="shared" si="10"/>
        <v>1.8085662960227596E-3</v>
      </c>
      <c r="U30" t="s">
        <v>51</v>
      </c>
      <c r="V30" t="b">
        <f t="shared" si="11"/>
        <v>0</v>
      </c>
      <c r="W30" t="b">
        <f t="shared" si="12"/>
        <v>0</v>
      </c>
      <c r="X30" t="b">
        <f t="shared" si="13"/>
        <v>0</v>
      </c>
      <c r="Y30" t="b">
        <f t="shared" si="14"/>
        <v>0</v>
      </c>
      <c r="Z30" t="b">
        <f t="shared" si="15"/>
        <v>0</v>
      </c>
      <c r="AA30" t="b">
        <f t="shared" si="16"/>
        <v>0</v>
      </c>
      <c r="AB30" t="b">
        <f t="shared" si="17"/>
        <v>0</v>
      </c>
      <c r="AC30" s="16" t="s">
        <v>87</v>
      </c>
    </row>
    <row r="31" spans="3:29">
      <c r="C31" t="s">
        <v>52</v>
      </c>
      <c r="D31">
        <v>1.9406252079157444E-3</v>
      </c>
      <c r="E31">
        <v>2.6725369032401906E-3</v>
      </c>
      <c r="F31">
        <v>4.6118324285832771E-3</v>
      </c>
      <c r="G31">
        <v>5.8979888880682178E-3</v>
      </c>
      <c r="H31">
        <v>4.4039542803140401E-3</v>
      </c>
      <c r="I31">
        <v>5.8203645342941989E-3</v>
      </c>
      <c r="J31">
        <v>6.9261881495648022E-3</v>
      </c>
      <c r="L31" t="s">
        <v>52</v>
      </c>
      <c r="M31">
        <f t="shared" si="4"/>
        <v>5.0556666829464699E-4</v>
      </c>
      <c r="N31">
        <f t="shared" si="5"/>
        <v>7.9267922129538167E-4</v>
      </c>
      <c r="O31">
        <f t="shared" si="6"/>
        <v>1.2924190817534484E-3</v>
      </c>
      <c r="P31">
        <f t="shared" si="7"/>
        <v>1.0427433654629644E-3</v>
      </c>
      <c r="Q31">
        <f t="shared" si="8"/>
        <v>1.2211355793593063E-3</v>
      </c>
      <c r="R31">
        <f t="shared" si="9"/>
        <v>1.4655706527139465E-3</v>
      </c>
      <c r="S31">
        <f t="shared" si="10"/>
        <v>1.0947252336696684E-3</v>
      </c>
      <c r="U31" t="s">
        <v>52</v>
      </c>
      <c r="V31" t="b">
        <f t="shared" si="11"/>
        <v>0</v>
      </c>
      <c r="W31" t="b">
        <f t="shared" si="12"/>
        <v>0</v>
      </c>
      <c r="X31" t="b">
        <f t="shared" si="13"/>
        <v>0</v>
      </c>
      <c r="Y31" t="b">
        <f>IF(ABS(P20/P31)&gt;$U$16,P20/P31,FALSE)</f>
        <v>0</v>
      </c>
      <c r="Z31" t="b">
        <f t="shared" si="15"/>
        <v>0</v>
      </c>
      <c r="AA31" t="b">
        <f>IF(ABS(R20/R31)&gt;$U$16,R20/R31,FALSE)</f>
        <v>0</v>
      </c>
      <c r="AB31">
        <f t="shared" si="17"/>
        <v>5.2359715288359272</v>
      </c>
      <c r="AC31" s="16" t="s">
        <v>43</v>
      </c>
    </row>
    <row r="32" spans="3:29">
      <c r="C32" t="s">
        <v>53</v>
      </c>
      <c r="D32">
        <v>3.6994691789936037E-4</v>
      </c>
      <c r="E32">
        <v>1.5684627143003338E-3</v>
      </c>
      <c r="F32">
        <v>6.3740234786044186E-3</v>
      </c>
      <c r="G32">
        <v>5.1110873605500085E-3</v>
      </c>
      <c r="H32">
        <v>7.5825288157900551E-3</v>
      </c>
      <c r="I32">
        <v>5.7013992075532613E-3</v>
      </c>
      <c r="J32">
        <v>6.6613074480209051E-3</v>
      </c>
      <c r="L32" t="s">
        <v>53</v>
      </c>
      <c r="M32">
        <f t="shared" si="4"/>
        <v>4.1112974283701286E-4</v>
      </c>
      <c r="N32">
        <f t="shared" si="5"/>
        <v>5.711966906228954E-4</v>
      </c>
      <c r="O32">
        <f t="shared" si="6"/>
        <v>2.5104081085510047E-4</v>
      </c>
      <c r="P32">
        <f t="shared" si="7"/>
        <v>6.8350917995077282E-4</v>
      </c>
      <c r="Q32">
        <f t="shared" si="8"/>
        <v>2.3126726966411744E-3</v>
      </c>
      <c r="R32">
        <f t="shared" si="9"/>
        <v>8.9845319198227991E-4</v>
      </c>
      <c r="S32">
        <f t="shared" si="10"/>
        <v>5.3543676017249876E-4</v>
      </c>
      <c r="U32" t="s">
        <v>53</v>
      </c>
      <c r="V32" t="b">
        <f t="shared" si="11"/>
        <v>0</v>
      </c>
      <c r="W32" t="b">
        <f t="shared" si="12"/>
        <v>0</v>
      </c>
      <c r="X32">
        <f t="shared" si="13"/>
        <v>24.392603087600005</v>
      </c>
      <c r="Y32">
        <f t="shared" si="14"/>
        <v>7.5593907961822806</v>
      </c>
      <c r="Z32" t="b">
        <f t="shared" si="15"/>
        <v>0</v>
      </c>
      <c r="AA32">
        <f t="shared" si="16"/>
        <v>5.006709970663314</v>
      </c>
      <c r="AB32">
        <f t="shared" si="17"/>
        <v>10.456519982610876</v>
      </c>
      <c r="AC32" s="16" t="s">
        <v>26</v>
      </c>
    </row>
    <row r="33" spans="3:59">
      <c r="C33" t="s">
        <v>54</v>
      </c>
      <c r="D33">
        <v>6.7737739460216925E-4</v>
      </c>
      <c r="E33">
        <v>2.8854922151946797E-3</v>
      </c>
      <c r="F33">
        <v>4.1393319646341959E-3</v>
      </c>
      <c r="G33">
        <v>7.3210677511766622E-3</v>
      </c>
      <c r="H33">
        <v>8.1030567216329227E-3</v>
      </c>
      <c r="I33">
        <v>7.6301795880861743E-3</v>
      </c>
      <c r="J33">
        <v>7.3599916338703639E-3</v>
      </c>
      <c r="L33" t="s">
        <v>54</v>
      </c>
      <c r="M33">
        <f t="shared" si="4"/>
        <v>1.389235296310251E-3</v>
      </c>
      <c r="N33">
        <f t="shared" si="5"/>
        <v>3.314466401242346E-4</v>
      </c>
      <c r="O33">
        <f t="shared" si="6"/>
        <v>8.1572263296062722E-4</v>
      </c>
      <c r="P33">
        <f t="shared" si="7"/>
        <v>1.0925036875955869E-3</v>
      </c>
      <c r="Q33">
        <f t="shared" si="8"/>
        <v>1.0529456802930868E-3</v>
      </c>
      <c r="R33">
        <f t="shared" si="9"/>
        <v>8.8400520504467296E-4</v>
      </c>
      <c r="S33">
        <f t="shared" si="10"/>
        <v>3.9522519188509112E-4</v>
      </c>
      <c r="U33" t="s">
        <v>54</v>
      </c>
      <c r="V33" t="b">
        <f t="shared" si="11"/>
        <v>0</v>
      </c>
      <c r="W33">
        <f t="shared" si="12"/>
        <v>10.529278620743108</v>
      </c>
      <c r="X33">
        <f t="shared" si="13"/>
        <v>5.7050878495366817</v>
      </c>
      <c r="Y33">
        <f t="shared" si="14"/>
        <v>5.6285144543508219</v>
      </c>
      <c r="Z33">
        <f t="shared" si="15"/>
        <v>6.0902196948053442</v>
      </c>
      <c r="AA33">
        <f t="shared" si="16"/>
        <v>7.0944919507834161</v>
      </c>
      <c r="AB33">
        <f>IF(ABS(S22/S33)&gt;$U$16,S22/S33,FALSE)</f>
        <v>19.054886242043654</v>
      </c>
      <c r="AC33" s="16" t="s">
        <v>44</v>
      </c>
    </row>
    <row r="34" spans="3:59">
      <c r="C34" t="s">
        <v>55</v>
      </c>
      <c r="D34">
        <v>-1.0970042685079237E-3</v>
      </c>
      <c r="E34">
        <v>3.1183309428478357E-3</v>
      </c>
      <c r="F34">
        <v>7.3119436553331814E-3</v>
      </c>
      <c r="G34">
        <v>9.7167892388479934E-3</v>
      </c>
      <c r="H34">
        <v>1.480425744520502E-2</v>
      </c>
      <c r="I34">
        <v>1.0951106058168259E-2</v>
      </c>
      <c r="J34">
        <v>9.1634741268648984E-3</v>
      </c>
      <c r="L34" t="s">
        <v>55</v>
      </c>
      <c r="M34">
        <f t="shared" si="4"/>
        <v>4.0009815394847588E-3</v>
      </c>
      <c r="N34">
        <f t="shared" si="5"/>
        <v>1.7568262880847615E-3</v>
      </c>
      <c r="O34">
        <f t="shared" si="6"/>
        <v>7.9068027021291084E-4</v>
      </c>
      <c r="P34">
        <f t="shared" si="7"/>
        <v>1.3473965862879902E-3</v>
      </c>
      <c r="Q34">
        <f t="shared" si="8"/>
        <v>2.4883799726876021E-3</v>
      </c>
      <c r="R34">
        <f t="shared" si="9"/>
        <v>9.344335202737281E-4</v>
      </c>
      <c r="S34">
        <f t="shared" si="10"/>
        <v>1.2536816952363648E-3</v>
      </c>
      <c r="U34" t="s">
        <v>55</v>
      </c>
      <c r="V34" t="b">
        <f t="shared" si="11"/>
        <v>0</v>
      </c>
      <c r="W34" t="b">
        <f t="shared" si="12"/>
        <v>0</v>
      </c>
      <c r="X34">
        <f t="shared" si="13"/>
        <v>11.100599389558807</v>
      </c>
      <c r="Y34">
        <f t="shared" si="14"/>
        <v>7.3410767034931528</v>
      </c>
      <c r="Z34" t="b">
        <f t="shared" si="15"/>
        <v>0</v>
      </c>
      <c r="AA34">
        <f t="shared" si="16"/>
        <v>9.8584948274724464</v>
      </c>
      <c r="AB34">
        <f t="shared" si="17"/>
        <v>9.2482892791983993</v>
      </c>
      <c r="AC34" s="16" t="s">
        <v>45</v>
      </c>
    </row>
    <row r="35" spans="3:59">
      <c r="C35" t="s">
        <v>56</v>
      </c>
      <c r="D35">
        <v>-5.489545831186E-4</v>
      </c>
      <c r="E35">
        <v>4.3219612912025706E-4</v>
      </c>
      <c r="F35">
        <v>1.8331416020509461E-3</v>
      </c>
      <c r="G35">
        <v>3.096354145623112E-3</v>
      </c>
      <c r="H35">
        <v>3.7848510302090255E-3</v>
      </c>
      <c r="I35">
        <v>3.0655116043236904E-3</v>
      </c>
      <c r="J35">
        <v>4.0069191269241642E-3</v>
      </c>
      <c r="L35" t="s">
        <v>56</v>
      </c>
      <c r="M35">
        <f t="shared" si="4"/>
        <v>8.2439686292564785E-4</v>
      </c>
      <c r="N35">
        <f t="shared" si="5"/>
        <v>3.5520696451645992E-4</v>
      </c>
      <c r="O35">
        <f t="shared" si="6"/>
        <v>1.1331468334075208E-3</v>
      </c>
      <c r="P35">
        <f t="shared" si="7"/>
        <v>3.8526577656631796E-4</v>
      </c>
      <c r="Q35">
        <f t="shared" si="8"/>
        <v>8.6624633797016313E-4</v>
      </c>
      <c r="R35">
        <f t="shared" si="9"/>
        <v>6.3477205816080855E-4</v>
      </c>
      <c r="S35">
        <f t="shared" si="10"/>
        <v>9.7969531878961801E-4</v>
      </c>
      <c r="U35" t="s">
        <v>56</v>
      </c>
      <c r="V35" t="b">
        <f t="shared" si="11"/>
        <v>0</v>
      </c>
      <c r="W35" t="b">
        <f t="shared" si="12"/>
        <v>0</v>
      </c>
      <c r="X35" t="b">
        <f t="shared" si="13"/>
        <v>0</v>
      </c>
      <c r="Y35">
        <f t="shared" si="14"/>
        <v>6.8035175045442724</v>
      </c>
      <c r="Z35" t="b">
        <f t="shared" si="15"/>
        <v>0</v>
      </c>
      <c r="AA35" t="b">
        <f t="shared" si="16"/>
        <v>0</v>
      </c>
      <c r="AB35" t="b">
        <f t="shared" si="17"/>
        <v>0</v>
      </c>
      <c r="AC35" s="16" t="s">
        <v>48</v>
      </c>
    </row>
    <row r="39" spans="3:59">
      <c r="U39" s="34" t="s">
        <v>97</v>
      </c>
      <c r="AE39" t="s">
        <v>80</v>
      </c>
      <c r="AO39" t="s">
        <v>81</v>
      </c>
      <c r="AY39" t="s">
        <v>82</v>
      </c>
    </row>
    <row r="40" spans="3:59">
      <c r="U40" s="18" t="s">
        <v>94</v>
      </c>
      <c r="V40" s="19"/>
      <c r="W40" s="19"/>
      <c r="X40" s="19"/>
      <c r="Y40" s="19"/>
      <c r="Z40" s="19"/>
      <c r="AA40" s="19"/>
      <c r="AB40" s="19"/>
      <c r="AC40" s="20"/>
      <c r="AE40" s="18" t="s">
        <v>94</v>
      </c>
      <c r="AF40" s="19"/>
      <c r="AG40" s="19"/>
      <c r="AH40" s="19"/>
      <c r="AI40" s="19"/>
      <c r="AJ40" s="19"/>
      <c r="AK40" s="19"/>
      <c r="AL40" s="19"/>
      <c r="AM40" s="20"/>
      <c r="AO40" s="18" t="s">
        <v>94</v>
      </c>
      <c r="AP40" s="19"/>
      <c r="AQ40" s="19"/>
      <c r="AR40" s="19"/>
      <c r="AS40" s="19"/>
      <c r="AT40" s="19"/>
      <c r="AU40" s="19"/>
      <c r="AV40" s="19"/>
      <c r="AW40" s="20"/>
      <c r="AY40" s="18" t="s">
        <v>94</v>
      </c>
      <c r="AZ40" s="19"/>
      <c r="BA40" s="19"/>
      <c r="BB40" s="19"/>
      <c r="BC40" s="19"/>
      <c r="BD40" s="19"/>
      <c r="BE40" s="19"/>
      <c r="BF40" s="19"/>
      <c r="BG40" s="20"/>
    </row>
    <row r="41" spans="3:59">
      <c r="U41" s="21"/>
      <c r="V41" s="10">
        <v>0.25</v>
      </c>
      <c r="W41" s="10">
        <v>0.5</v>
      </c>
      <c r="X41" s="10">
        <v>0.75</v>
      </c>
      <c r="Y41" s="10">
        <v>1</v>
      </c>
      <c r="Z41" s="10">
        <v>1.25</v>
      </c>
      <c r="AA41" s="10">
        <v>1.5</v>
      </c>
      <c r="AB41" s="10">
        <v>1.75</v>
      </c>
      <c r="AC41" s="22"/>
      <c r="AE41" s="21"/>
      <c r="AF41" s="10">
        <v>0.25</v>
      </c>
      <c r="AG41" s="10">
        <v>0.5</v>
      </c>
      <c r="AH41" s="10">
        <v>0.75</v>
      </c>
      <c r="AI41" s="10">
        <v>1</v>
      </c>
      <c r="AJ41" s="10">
        <v>1.25</v>
      </c>
      <c r="AK41" s="10">
        <v>1.5</v>
      </c>
      <c r="AL41" s="10">
        <v>1.75</v>
      </c>
      <c r="AM41" s="22"/>
      <c r="AO41" s="21"/>
      <c r="AP41" s="10">
        <v>0.25</v>
      </c>
      <c r="AQ41" s="10">
        <v>0.5</v>
      </c>
      <c r="AR41" s="10">
        <v>0.75</v>
      </c>
      <c r="AS41" s="10">
        <v>1</v>
      </c>
      <c r="AT41" s="10">
        <v>1.25</v>
      </c>
      <c r="AU41" s="10">
        <v>1.5</v>
      </c>
      <c r="AV41" s="10">
        <v>1.75</v>
      </c>
      <c r="AW41" s="22"/>
      <c r="AY41" s="21"/>
      <c r="AZ41" s="10">
        <v>0.25</v>
      </c>
      <c r="BA41" s="10">
        <v>0.5</v>
      </c>
      <c r="BB41" s="10">
        <v>0.75</v>
      </c>
      <c r="BC41" s="10">
        <v>1</v>
      </c>
      <c r="BD41" s="10">
        <v>1.25</v>
      </c>
      <c r="BE41" s="10">
        <v>1.5</v>
      </c>
      <c r="BF41" s="10">
        <v>1.75</v>
      </c>
      <c r="BG41" s="22"/>
    </row>
    <row r="42" spans="3:59">
      <c r="U42" s="21" t="s">
        <v>53</v>
      </c>
      <c r="V42" s="10">
        <f>M21*2</f>
        <v>1.5725366932982799E-3</v>
      </c>
      <c r="W42" s="10">
        <f t="shared" ref="W42:AB44" si="18">N21*2</f>
        <v>3.3823901300780424E-3</v>
      </c>
      <c r="X42" s="10">
        <f t="shared" si="18"/>
        <v>1.2247077715955465E-2</v>
      </c>
      <c r="Y42" s="10">
        <f t="shared" si="18"/>
        <v>1.033382600805194E-2</v>
      </c>
      <c r="Z42" s="10">
        <f t="shared" si="18"/>
        <v>9.4944067835020327E-3</v>
      </c>
      <c r="AA42" s="10">
        <f t="shared" si="18"/>
        <v>8.9965891089439226E-3</v>
      </c>
      <c r="AB42" s="10">
        <f t="shared" si="18"/>
        <v>1.1197610364336322E-2</v>
      </c>
      <c r="AC42" s="23" t="s">
        <v>26</v>
      </c>
      <c r="AE42" s="21" t="s">
        <v>53</v>
      </c>
      <c r="AF42" s="10">
        <f>D10*2</f>
        <v>7.6070447154908153E-4</v>
      </c>
      <c r="AG42" s="10">
        <f t="shared" ref="AG42:AL42" si="19">E10*2</f>
        <v>1.537891375229732E-3</v>
      </c>
      <c r="AH42" s="10">
        <f t="shared" si="19"/>
        <v>1.1242915293435988E-2</v>
      </c>
      <c r="AI42" s="10">
        <f t="shared" si="19"/>
        <v>8.0238815693949774E-3</v>
      </c>
      <c r="AJ42" s="10">
        <f t="shared" si="19"/>
        <v>3.2944872866456627E-4</v>
      </c>
      <c r="AK42" s="10">
        <f t="shared" si="19"/>
        <v>5.4817242521649854E-3</v>
      </c>
      <c r="AL42" s="10">
        <f t="shared" si="19"/>
        <v>1.0366575363775278E-2</v>
      </c>
      <c r="AM42" s="23" t="s">
        <v>26</v>
      </c>
      <c r="AO42" s="21" t="s">
        <v>53</v>
      </c>
      <c r="AP42" s="10">
        <f>D32*2</f>
        <v>7.3989383579872075E-4</v>
      </c>
      <c r="AQ42" s="10">
        <f t="shared" ref="AQ42:AV44" si="20">E21*2</f>
        <v>5.4723535864037269E-3</v>
      </c>
      <c r="AR42" s="10">
        <f t="shared" si="20"/>
        <v>1.2750270897221574E-2</v>
      </c>
      <c r="AS42" s="10">
        <f t="shared" si="20"/>
        <v>1.2755421733660824E-2</v>
      </c>
      <c r="AT42" s="10">
        <f t="shared" si="20"/>
        <v>1.2988713990261426E-2</v>
      </c>
      <c r="AU42" s="10">
        <f t="shared" si="20"/>
        <v>1.0105244659560262E-2</v>
      </c>
      <c r="AV42" s="10">
        <f t="shared" si="20"/>
        <v>9.9036408331918784E-3</v>
      </c>
      <c r="AW42" s="23" t="s">
        <v>26</v>
      </c>
      <c r="AY42" s="21" t="s">
        <v>53</v>
      </c>
      <c r="AZ42" s="10">
        <f>N21*2</f>
        <v>3.3823901300780424E-3</v>
      </c>
      <c r="BA42" s="10">
        <f t="shared" ref="BA42:BA44" si="21">O21*2</f>
        <v>1.2247077715955465E-2</v>
      </c>
      <c r="BB42" s="10">
        <f t="shared" ref="BB42:BB44" si="22">P21*2</f>
        <v>1.033382600805194E-2</v>
      </c>
      <c r="BC42" s="10">
        <f t="shared" ref="BC42:BC44" si="23">Q21*2</f>
        <v>9.4944067835020327E-3</v>
      </c>
      <c r="BD42" s="10">
        <f t="shared" ref="BD42:BD44" si="24">R21*2</f>
        <v>8.9965891089439226E-3</v>
      </c>
      <c r="BE42" s="10">
        <f t="shared" ref="BE42:BE44" si="25">S21*2</f>
        <v>1.1197610364336322E-2</v>
      </c>
      <c r="BF42" s="10">
        <f t="shared" ref="BF42:BF44" si="26">T21*2</f>
        <v>0</v>
      </c>
      <c r="BG42" s="23" t="s">
        <v>26</v>
      </c>
    </row>
    <row r="43" spans="3:59">
      <c r="U43" s="21" t="s">
        <v>54</v>
      </c>
      <c r="V43" s="10">
        <f t="shared" ref="V43:V44" si="27">M22*2</f>
        <v>4.0573686424395438E-3</v>
      </c>
      <c r="W43" s="10">
        <f t="shared" si="18"/>
        <v>6.9797880435544758E-3</v>
      </c>
      <c r="X43" s="10">
        <f t="shared" si="18"/>
        <v>9.3075385637914898E-3</v>
      </c>
      <c r="Y43" s="10">
        <f t="shared" si="18"/>
        <v>1.2298345594126672E-2</v>
      </c>
      <c r="Z43" s="10">
        <f t="shared" si="18"/>
        <v>1.2825341039362339E-2</v>
      </c>
      <c r="AA43" s="10">
        <f t="shared" si="18"/>
        <v>1.2543135623280152E-2</v>
      </c>
      <c r="AB43" s="10">
        <f t="shared" si="18"/>
        <v>1.5061942142720572E-2</v>
      </c>
      <c r="AC43" s="23" t="s">
        <v>44</v>
      </c>
      <c r="AE43" s="21" t="s">
        <v>54</v>
      </c>
      <c r="AF43" s="10">
        <f t="shared" ref="AF43:AF44" si="28">D11*2</f>
        <v>9.6136256606036124E-3</v>
      </c>
      <c r="AG43" s="10">
        <f t="shared" ref="AG43:AG44" si="29">E11*2</f>
        <v>8.0557594331202315E-3</v>
      </c>
      <c r="AH43" s="10">
        <f t="shared" ref="AH43:AH44" si="30">F11*2</f>
        <v>7.1403898378843995E-3</v>
      </c>
      <c r="AI43" s="10">
        <f t="shared" ref="AI43:AI44" si="31">G11*2</f>
        <v>7.9322749500284253E-3</v>
      </c>
      <c r="AJ43" s="10">
        <f t="shared" ref="AJ43:AJ44" si="32">H11*2</f>
        <v>8.9596114777250775E-3</v>
      </c>
      <c r="AK43" s="10">
        <f t="shared" ref="AK43:AK44" si="33">I11*2</f>
        <v>9.2249053754833617E-3</v>
      </c>
      <c r="AL43" s="10">
        <f t="shared" ref="AL43:AL44" si="34">J11*2</f>
        <v>1.3896234061201591E-2</v>
      </c>
      <c r="AM43" s="23" t="s">
        <v>44</v>
      </c>
      <c r="AO43" s="21" t="s">
        <v>54</v>
      </c>
      <c r="AP43" s="10">
        <f t="shared" ref="AP43:AP44" si="35">D22*2</f>
        <v>1.2037254775106795E-3</v>
      </c>
      <c r="AQ43" s="10">
        <f t="shared" si="20"/>
        <v>7.1126202671538338E-3</v>
      </c>
      <c r="AR43" s="10">
        <f t="shared" si="20"/>
        <v>1.2503561924221678E-2</v>
      </c>
      <c r="AS43" s="10">
        <f t="shared" si="20"/>
        <v>1.4320626329998264E-2</v>
      </c>
      <c r="AT43" s="10">
        <f t="shared" si="20"/>
        <v>1.3310298197096095E-2</v>
      </c>
      <c r="AU43" s="10">
        <f t="shared" si="20"/>
        <v>1.3144142318184743E-2</v>
      </c>
      <c r="AV43" s="10">
        <f t="shared" si="20"/>
        <v>1.6569609099219396E-2</v>
      </c>
      <c r="AW43" s="23" t="s">
        <v>44</v>
      </c>
      <c r="AY43" s="21" t="s">
        <v>54</v>
      </c>
      <c r="AZ43" s="10">
        <f t="shared" ref="AZ43:AZ44" si="36">N22*2</f>
        <v>6.9797880435544758E-3</v>
      </c>
      <c r="BA43" s="10">
        <f t="shared" si="21"/>
        <v>9.3075385637914898E-3</v>
      </c>
      <c r="BB43" s="10">
        <f t="shared" si="22"/>
        <v>1.2298345594126672E-2</v>
      </c>
      <c r="BC43" s="10">
        <f t="shared" si="23"/>
        <v>1.2825341039362339E-2</v>
      </c>
      <c r="BD43" s="10">
        <f t="shared" si="24"/>
        <v>1.2543135623280152E-2</v>
      </c>
      <c r="BE43" s="10">
        <f t="shared" si="25"/>
        <v>1.5061942142720572E-2</v>
      </c>
      <c r="BF43" s="10">
        <f t="shared" si="26"/>
        <v>0</v>
      </c>
      <c r="BG43" s="23" t="s">
        <v>44</v>
      </c>
    </row>
    <row r="44" spans="3:59">
      <c r="U44" s="21" t="s">
        <v>55</v>
      </c>
      <c r="V44" s="10">
        <f t="shared" si="27"/>
        <v>5.6943307449093148E-3</v>
      </c>
      <c r="W44" s="10">
        <f t="shared" si="18"/>
        <v>1.2387718557050105E-2</v>
      </c>
      <c r="X44" s="10">
        <f t="shared" si="18"/>
        <v>1.7554049849723263E-2</v>
      </c>
      <c r="Y44" s="10">
        <f t="shared" si="18"/>
        <v>1.9782683379929934E-2</v>
      </c>
      <c r="Z44" s="10">
        <f t="shared" si="18"/>
        <v>2.0825256075785836E-2</v>
      </c>
      <c r="AA44" s="10">
        <f t="shared" si="18"/>
        <v>1.8424216052470837E-2</v>
      </c>
      <c r="AB44" s="10">
        <f t="shared" si="18"/>
        <v>2.3188821963163495E-2</v>
      </c>
      <c r="AC44" s="23" t="s">
        <v>45</v>
      </c>
      <c r="AE44" s="21" t="s">
        <v>55</v>
      </c>
      <c r="AF44" s="10">
        <f t="shared" si="28"/>
        <v>2.1697721624471894E-2</v>
      </c>
      <c r="AG44" s="10">
        <f t="shared" si="29"/>
        <v>1.8406143365151686E-2</v>
      </c>
      <c r="AH44" s="10">
        <f t="shared" si="30"/>
        <v>1.7988250865547013E-2</v>
      </c>
      <c r="AI44" s="10">
        <f t="shared" si="31"/>
        <v>1.5299519109914809E-2</v>
      </c>
      <c r="AJ44" s="10">
        <f t="shared" si="32"/>
        <v>1.2378359462953513E-2</v>
      </c>
      <c r="AK44" s="10">
        <f t="shared" si="33"/>
        <v>1.5499617084077948E-2</v>
      </c>
      <c r="AL44" s="10">
        <f t="shared" si="34"/>
        <v>2.455568572791578E-2</v>
      </c>
      <c r="AM44" s="23" t="s">
        <v>45</v>
      </c>
      <c r="AO44" s="21" t="s">
        <v>55</v>
      </c>
      <c r="AP44" s="10">
        <f t="shared" si="35"/>
        <v>-2.4207208527280998E-3</v>
      </c>
      <c r="AQ44" s="10">
        <f t="shared" si="20"/>
        <v>1.2520350420302953E-2</v>
      </c>
      <c r="AR44" s="10">
        <f t="shared" si="20"/>
        <v>2.0050011372956408E-2</v>
      </c>
      <c r="AS44" s="10">
        <f t="shared" si="20"/>
        <v>2.4614952552178999E-2</v>
      </c>
      <c r="AT44" s="10">
        <f t="shared" si="20"/>
        <v>2.0488893873993958E-2</v>
      </c>
      <c r="AU44" s="10">
        <f t="shared" si="20"/>
        <v>1.7870818956998047E-2</v>
      </c>
      <c r="AV44" s="10">
        <f t="shared" si="20"/>
        <v>2.6683831907844915E-2</v>
      </c>
      <c r="AW44" s="23" t="s">
        <v>45</v>
      </c>
      <c r="AY44" s="21" t="s">
        <v>55</v>
      </c>
      <c r="AZ44" s="10">
        <f t="shared" si="36"/>
        <v>1.2387718557050105E-2</v>
      </c>
      <c r="BA44" s="10">
        <f t="shared" si="21"/>
        <v>1.7554049849723263E-2</v>
      </c>
      <c r="BB44" s="10">
        <f t="shared" si="22"/>
        <v>1.9782683379929934E-2</v>
      </c>
      <c r="BC44" s="10">
        <f t="shared" si="23"/>
        <v>2.0825256075785836E-2</v>
      </c>
      <c r="BD44" s="10">
        <f t="shared" si="24"/>
        <v>1.8424216052470837E-2</v>
      </c>
      <c r="BE44" s="10">
        <f t="shared" si="25"/>
        <v>2.3188821963163495E-2</v>
      </c>
      <c r="BF44" s="10">
        <f t="shared" si="26"/>
        <v>0</v>
      </c>
      <c r="BG44" s="23" t="s">
        <v>45</v>
      </c>
    </row>
    <row r="45" spans="3:59">
      <c r="U45" s="21"/>
      <c r="V45" s="10"/>
      <c r="W45" s="10"/>
      <c r="X45" s="10"/>
      <c r="Y45" s="10"/>
      <c r="Z45" s="10"/>
      <c r="AA45" s="10"/>
      <c r="AB45" s="24"/>
      <c r="AC45" s="25"/>
      <c r="AE45" s="21"/>
      <c r="AF45" s="10"/>
      <c r="AG45" s="10"/>
      <c r="AH45" s="10"/>
      <c r="AI45" s="10"/>
      <c r="AJ45" s="10"/>
      <c r="AK45" s="10"/>
      <c r="AL45" s="24"/>
      <c r="AM45" s="25"/>
      <c r="AO45" s="21"/>
      <c r="AP45" s="10"/>
      <c r="AQ45" s="10"/>
      <c r="AR45" s="10"/>
      <c r="AS45" s="10"/>
      <c r="AT45" s="10"/>
      <c r="AU45" s="10"/>
      <c r="AV45" s="24"/>
      <c r="AW45" s="25"/>
      <c r="AY45" s="21"/>
      <c r="AZ45" s="10"/>
      <c r="BA45" s="10"/>
      <c r="BB45" s="10"/>
      <c r="BC45" s="10"/>
      <c r="BD45" s="10"/>
      <c r="BE45" s="10"/>
      <c r="BF45" s="24"/>
      <c r="BG45" s="25"/>
    </row>
    <row r="46" spans="3:59">
      <c r="U46" s="21" t="s">
        <v>92</v>
      </c>
      <c r="V46" s="10"/>
      <c r="W46" s="10"/>
      <c r="X46" s="10"/>
      <c r="Y46" s="10"/>
      <c r="Z46" s="10"/>
      <c r="AA46" s="10"/>
      <c r="AB46" s="10"/>
      <c r="AC46" s="22"/>
      <c r="AE46" s="21" t="s">
        <v>92</v>
      </c>
      <c r="AF46" s="10"/>
      <c r="AG46" s="10"/>
      <c r="AH46" s="10"/>
      <c r="AI46" s="10"/>
      <c r="AJ46" s="10"/>
      <c r="AK46" s="10"/>
      <c r="AL46" s="10"/>
      <c r="AM46" s="22"/>
      <c r="AO46" s="21" t="s">
        <v>92</v>
      </c>
      <c r="AP46" s="10"/>
      <c r="AQ46" s="10"/>
      <c r="AR46" s="10"/>
      <c r="AS46" s="10"/>
      <c r="AT46" s="10"/>
      <c r="AU46" s="10"/>
      <c r="AV46" s="10"/>
      <c r="AW46" s="22"/>
      <c r="AY46" s="21" t="s">
        <v>92</v>
      </c>
      <c r="AZ46" s="10"/>
      <c r="BA46" s="10"/>
      <c r="BB46" s="10"/>
      <c r="BC46" s="10"/>
      <c r="BD46" s="10"/>
      <c r="BE46" s="10"/>
      <c r="BF46" s="10"/>
      <c r="BG46" s="22"/>
    </row>
    <row r="47" spans="3:59">
      <c r="U47" s="21"/>
      <c r="V47" s="10">
        <v>0.25</v>
      </c>
      <c r="W47" s="10">
        <v>0.5</v>
      </c>
      <c r="X47" s="10">
        <v>0.75</v>
      </c>
      <c r="Y47" s="10">
        <v>1</v>
      </c>
      <c r="Z47" s="10">
        <v>1.25</v>
      </c>
      <c r="AA47" s="10">
        <v>1.5</v>
      </c>
      <c r="AB47" s="10">
        <v>1.75</v>
      </c>
      <c r="AC47" s="22"/>
      <c r="AE47" s="21"/>
      <c r="AF47" s="10">
        <v>0.25</v>
      </c>
      <c r="AG47" s="10">
        <v>0.5</v>
      </c>
      <c r="AH47" s="10">
        <v>0.75</v>
      </c>
      <c r="AI47" s="10">
        <v>1</v>
      </c>
      <c r="AJ47" s="10">
        <v>1.25</v>
      </c>
      <c r="AK47" s="10">
        <v>1.5</v>
      </c>
      <c r="AL47" s="10">
        <v>1.75</v>
      </c>
      <c r="AM47" s="22"/>
      <c r="AO47" s="21"/>
      <c r="AP47" s="10">
        <v>0.25</v>
      </c>
      <c r="AQ47" s="10">
        <v>0.5</v>
      </c>
      <c r="AR47" s="10">
        <v>0.75</v>
      </c>
      <c r="AS47" s="10">
        <v>1</v>
      </c>
      <c r="AT47" s="10">
        <v>1.25</v>
      </c>
      <c r="AU47" s="10">
        <v>1.5</v>
      </c>
      <c r="AV47" s="10">
        <v>1.75</v>
      </c>
      <c r="AW47" s="22"/>
      <c r="AY47" s="21"/>
      <c r="AZ47" s="10">
        <v>0.25</v>
      </c>
      <c r="BA47" s="10">
        <v>0.5</v>
      </c>
      <c r="BB47" s="10">
        <v>0.75</v>
      </c>
      <c r="BC47" s="10">
        <v>1</v>
      </c>
      <c r="BD47" s="10">
        <v>1.25</v>
      </c>
      <c r="BE47" s="10">
        <v>1.5</v>
      </c>
      <c r="BF47" s="10">
        <v>1.75</v>
      </c>
      <c r="BG47" s="22"/>
    </row>
    <row r="48" spans="3:59">
      <c r="U48" s="21" t="s">
        <v>53</v>
      </c>
      <c r="V48" s="10">
        <f t="shared" ref="V48:AB48" si="37">$V$58*(1-EXP(-$X$58*V47))</f>
        <v>3.5996977197246785E-3</v>
      </c>
      <c r="W48" s="10">
        <f t="shared" si="37"/>
        <v>6.1262573599327325E-3</v>
      </c>
      <c r="X48" s="10">
        <f t="shared" si="37"/>
        <v>7.8996017106401882E-3</v>
      </c>
      <c r="Y48" s="10">
        <f t="shared" si="37"/>
        <v>9.1442785178447363E-3</v>
      </c>
      <c r="Z48" s="10">
        <f t="shared" si="37"/>
        <v>1.0017893590842191E-2</v>
      </c>
      <c r="AA48" s="10">
        <f t="shared" si="37"/>
        <v>1.0631067461641986E-2</v>
      </c>
      <c r="AB48" s="10">
        <f t="shared" si="37"/>
        <v>1.1061442586170889E-2</v>
      </c>
      <c r="AC48" s="23" t="s">
        <v>26</v>
      </c>
      <c r="AE48" s="21" t="s">
        <v>53</v>
      </c>
      <c r="AF48" s="10">
        <f>$AF58*(1-EXP(-$AH$58*AF47))</f>
        <v>2.3679858286189703E-3</v>
      </c>
      <c r="AG48" s="10">
        <f t="shared" ref="AG48:AL48" si="38">$AF$58*(1-EXP(-$AH$58*AG47))</f>
        <v>4.0317915792268347E-3</v>
      </c>
      <c r="AH48" s="10">
        <f t="shared" si="38"/>
        <v>5.2008228894227498E-3</v>
      </c>
      <c r="AI48" s="10">
        <f t="shared" si="38"/>
        <v>6.0222133694827493E-3</v>
      </c>
      <c r="AJ48" s="10">
        <f t="shared" si="38"/>
        <v>6.5993427541697399E-3</v>
      </c>
      <c r="AK48" s="10">
        <f t="shared" si="38"/>
        <v>7.0048482168637493E-3</v>
      </c>
      <c r="AL48" s="10">
        <f t="shared" si="38"/>
        <v>7.2897664425469987E-3</v>
      </c>
      <c r="AM48" s="23" t="s">
        <v>26</v>
      </c>
      <c r="AO48" s="21" t="s">
        <v>53</v>
      </c>
      <c r="AP48" s="10">
        <f>$AP$58*(1-EXP(-$AR$58*AP47))</f>
        <v>4.4776972188064574E-3</v>
      </c>
      <c r="AQ48" s="10">
        <f t="shared" ref="AQ48:AV48" si="39">$AP$58*(1-EXP(-$AR$58*AQ47))</f>
        <v>7.3727929807591644E-3</v>
      </c>
      <c r="AR48" s="10">
        <f t="shared" si="39"/>
        <v>9.2446434121982619E-3</v>
      </c>
      <c r="AS48" s="10">
        <f t="shared" si="39"/>
        <v>1.0454905291520506E-2</v>
      </c>
      <c r="AT48" s="10">
        <f t="shared" si="39"/>
        <v>1.1237411090028402E-2</v>
      </c>
      <c r="AU48" s="10">
        <f t="shared" si="39"/>
        <v>1.1743347313551682E-2</v>
      </c>
      <c r="AV48" s="10">
        <f t="shared" si="39"/>
        <v>1.2070464969115504E-2</v>
      </c>
      <c r="AW48" s="23" t="s">
        <v>26</v>
      </c>
      <c r="AY48" s="21" t="s">
        <v>53</v>
      </c>
      <c r="AZ48" s="10">
        <f>$AZ$58*(1-EXP(-$BB$58*AZ47))</f>
        <v>3.5996977197246785E-3</v>
      </c>
      <c r="BA48" s="10">
        <f t="shared" ref="BA48:BF48" si="40">$AZ$58*(1-EXP(-$BB$58*BA47))</f>
        <v>6.1262573599327325E-3</v>
      </c>
      <c r="BB48" s="10">
        <f t="shared" si="40"/>
        <v>7.8996017106401882E-3</v>
      </c>
      <c r="BC48" s="10">
        <f t="shared" si="40"/>
        <v>9.1442785178447363E-3</v>
      </c>
      <c r="BD48" s="10">
        <f t="shared" si="40"/>
        <v>1.0017893590842191E-2</v>
      </c>
      <c r="BE48" s="10">
        <f t="shared" si="40"/>
        <v>1.0631067461641986E-2</v>
      </c>
      <c r="BF48" s="10">
        <f t="shared" si="40"/>
        <v>1.1061442586170889E-2</v>
      </c>
      <c r="BG48" s="23" t="s">
        <v>26</v>
      </c>
    </row>
    <row r="49" spans="21:59">
      <c r="U49" s="21" t="s">
        <v>54</v>
      </c>
      <c r="V49" s="10">
        <f t="shared" ref="V49:AB49" si="41">$V$59*(1-EXP(-$X$59*V48))</f>
        <v>4.62515151374749E-3</v>
      </c>
      <c r="W49" s="10">
        <f t="shared" si="41"/>
        <v>7.8111203006393081E-3</v>
      </c>
      <c r="X49" s="10">
        <f t="shared" si="41"/>
        <v>1.0018042716497732E-2</v>
      </c>
      <c r="Y49" s="10">
        <f t="shared" si="41"/>
        <v>1.1552792958037716E-2</v>
      </c>
      <c r="Z49" s="10">
        <f t="shared" si="41"/>
        <v>1.2623042118786516E-2</v>
      </c>
      <c r="AA49" s="10">
        <f t="shared" si="41"/>
        <v>1.3370818590231141E-2</v>
      </c>
      <c r="AB49" s="10">
        <f t="shared" si="41"/>
        <v>1.3893994838782142E-2</v>
      </c>
      <c r="AC49" s="23" t="s">
        <v>44</v>
      </c>
      <c r="AE49" s="21" t="s">
        <v>54</v>
      </c>
      <c r="AF49" s="10">
        <f>$AF59*(1-EXP(-$AH$59*AF47))</f>
        <v>9.2600289218910913E-3</v>
      </c>
      <c r="AG49" s="10">
        <f t="shared" ref="AG49:AL49" si="42">$AF59*(1-EXP(-$AH$59*AG47))</f>
        <v>9.2600306480046524E-3</v>
      </c>
      <c r="AH49" s="10">
        <f t="shared" si="42"/>
        <v>9.2600306480049733E-3</v>
      </c>
      <c r="AI49" s="10">
        <f t="shared" si="42"/>
        <v>9.2600306480049733E-3</v>
      </c>
      <c r="AJ49" s="10">
        <f t="shared" si="42"/>
        <v>9.2600306480049733E-3</v>
      </c>
      <c r="AK49" s="10">
        <f t="shared" si="42"/>
        <v>9.2600306480049733E-3</v>
      </c>
      <c r="AL49" s="10">
        <f t="shared" si="42"/>
        <v>9.2600306480049733E-3</v>
      </c>
      <c r="AM49" s="23" t="s">
        <v>44</v>
      </c>
      <c r="AO49" s="21" t="s">
        <v>54</v>
      </c>
      <c r="AP49" s="10">
        <f>$AP$59*(1-EXP(-$AR$59*AP47))</f>
        <v>4.4288215444185956E-3</v>
      </c>
      <c r="AQ49" s="10">
        <f t="shared" ref="AQ49:AV49" si="43">$AP$59*(1-EXP(-$AR$59*AQ47))</f>
        <v>7.8038368770607771E-3</v>
      </c>
      <c r="AR49" s="10">
        <f t="shared" si="43"/>
        <v>1.0375791601659003E-2</v>
      </c>
      <c r="AS49" s="10">
        <f t="shared" si="43"/>
        <v>1.2335768210181409E-2</v>
      </c>
      <c r="AT49" s="10">
        <f t="shared" si="43"/>
        <v>1.3829382490874112E-2</v>
      </c>
      <c r="AU49" s="10">
        <f t="shared" si="43"/>
        <v>1.4967602003182996E-2</v>
      </c>
      <c r="AV49" s="10">
        <f t="shared" si="43"/>
        <v>1.5834990374429571E-2</v>
      </c>
      <c r="AW49" s="23" t="s">
        <v>44</v>
      </c>
      <c r="AY49" s="21" t="s">
        <v>54</v>
      </c>
      <c r="AZ49" s="10">
        <f>$AZ$59*(1-EXP(-$BB$59*AZ47))</f>
        <v>0.16628001700052472</v>
      </c>
      <c r="BA49" s="10">
        <f t="shared" ref="BA49:BF49" si="44">$AZ$59*(1-EXP(-$BB$59*BA47))</f>
        <v>0.20227152978847149</v>
      </c>
      <c r="BB49" s="10">
        <f t="shared" si="44"/>
        <v>0.21006193669443693</v>
      </c>
      <c r="BC49" s="10">
        <f t="shared" si="44"/>
        <v>0.21174817978508129</v>
      </c>
      <c r="BD49" s="10">
        <f t="shared" si="44"/>
        <v>0.2121131691617682</v>
      </c>
      <c r="BE49" s="10">
        <f t="shared" si="44"/>
        <v>0.21219217155818035</v>
      </c>
      <c r="BF49" s="10">
        <f t="shared" si="44"/>
        <v>0.21220927172338383</v>
      </c>
      <c r="BG49" s="23" t="s">
        <v>44</v>
      </c>
    </row>
    <row r="50" spans="21:59">
      <c r="U50" s="21" t="s">
        <v>55</v>
      </c>
      <c r="V50" s="10">
        <f t="shared" ref="V50:AB50" si="45">$V$60*(1-EXP(-$X$60*V49))</f>
        <v>7.4371541271680388E-3</v>
      </c>
      <c r="W50" s="10">
        <f t="shared" si="45"/>
        <v>1.2545255185956583E-2</v>
      </c>
      <c r="X50" s="10">
        <f t="shared" si="45"/>
        <v>1.6076543405115815E-2</v>
      </c>
      <c r="Y50" s="10">
        <f t="shared" si="45"/>
        <v>1.8528873390525731E-2</v>
      </c>
      <c r="Z50" s="10">
        <f t="shared" si="45"/>
        <v>2.0237333957384064E-2</v>
      </c>
      <c r="AA50" s="10">
        <f t="shared" si="45"/>
        <v>2.143021724089382E-2</v>
      </c>
      <c r="AB50" s="10">
        <f t="shared" si="45"/>
        <v>2.226441440993155E-2</v>
      </c>
      <c r="AC50" s="23" t="s">
        <v>45</v>
      </c>
      <c r="AE50" s="21" t="s">
        <v>55</v>
      </c>
      <c r="AF50" s="10">
        <f>$AF60*(1-EXP(-$AH$60*AF47))</f>
        <v>1.797483043934206E-2</v>
      </c>
      <c r="AG50" s="10">
        <f t="shared" ref="AG50:AL50" si="46">$AF60*(1-EXP(-$AH$60*AG47))</f>
        <v>1.7974830520984763E-2</v>
      </c>
      <c r="AH50" s="10">
        <f t="shared" si="46"/>
        <v>1.7974830520984763E-2</v>
      </c>
      <c r="AI50" s="10">
        <f t="shared" si="46"/>
        <v>1.7974830520984763E-2</v>
      </c>
      <c r="AJ50" s="10">
        <f t="shared" si="46"/>
        <v>1.7974830520984763E-2</v>
      </c>
      <c r="AK50" s="10">
        <f t="shared" si="46"/>
        <v>1.7974830520984763E-2</v>
      </c>
      <c r="AL50" s="10">
        <f t="shared" si="46"/>
        <v>1.7974830520984763E-2</v>
      </c>
      <c r="AM50" s="23" t="s">
        <v>45</v>
      </c>
      <c r="AO50" s="21" t="s">
        <v>55</v>
      </c>
      <c r="AP50" s="10">
        <f>$AP$60*(1-EXP(-$AR$60*AP47))</f>
        <v>6.8070729651787199E-3</v>
      </c>
      <c r="AQ50" s="10">
        <f t="shared" ref="AQ50:AV50" si="47">$AP$60*(1-EXP(-$AR$60*AQ47))</f>
        <v>1.2052209985747369E-2</v>
      </c>
      <c r="AR50" s="10">
        <f t="shared" si="47"/>
        <v>1.6093809437563653E-2</v>
      </c>
      <c r="AS50" s="10">
        <f t="shared" si="47"/>
        <v>1.9208032395870808E-2</v>
      </c>
      <c r="AT50" s="10">
        <f t="shared" si="47"/>
        <v>2.1607672624862073E-2</v>
      </c>
      <c r="AU50" s="10">
        <f t="shared" si="47"/>
        <v>2.3456696701071224E-2</v>
      </c>
      <c r="AV50" s="10">
        <f t="shared" si="47"/>
        <v>2.488144779212887E-2</v>
      </c>
      <c r="AW50" s="23" t="s">
        <v>45</v>
      </c>
      <c r="AY50" s="21" t="s">
        <v>55</v>
      </c>
      <c r="AZ50" s="10">
        <f>$AZ$60*(1-EXP(-$BB$60*AZ47))</f>
        <v>0.36743465179736884</v>
      </c>
      <c r="BA50" s="10">
        <f t="shared" ref="BA50:BF50" si="48">$AZ$60*(1-EXP(-$BB$60*BA47))</f>
        <v>0.67247017838143697</v>
      </c>
      <c r="BB50" s="10">
        <f t="shared" si="48"/>
        <v>0.92570343230364138</v>
      </c>
      <c r="BC50" s="10">
        <f t="shared" si="48"/>
        <v>1.1359316690279104</v>
      </c>
      <c r="BD50" s="10">
        <f t="shared" si="48"/>
        <v>1.3104581612309159</v>
      </c>
      <c r="BE50" s="10">
        <f t="shared" si="48"/>
        <v>1.4553459125401553</v>
      </c>
      <c r="BF50" s="10">
        <f t="shared" si="48"/>
        <v>1.5756282846572203</v>
      </c>
      <c r="BG50" s="23" t="s">
        <v>45</v>
      </c>
    </row>
    <row r="51" spans="21:59">
      <c r="U51" s="21"/>
      <c r="V51" s="10"/>
      <c r="W51" s="10"/>
      <c r="X51" s="10"/>
      <c r="Y51" s="10"/>
      <c r="Z51" s="10"/>
      <c r="AA51" s="10"/>
      <c r="AB51" s="10"/>
      <c r="AC51" s="22"/>
      <c r="AE51" s="21"/>
      <c r="AF51" s="10"/>
      <c r="AG51" s="10"/>
      <c r="AH51" s="10"/>
      <c r="AI51" s="10"/>
      <c r="AJ51" s="10"/>
      <c r="AK51" s="10"/>
      <c r="AL51" s="10"/>
      <c r="AM51" s="22"/>
      <c r="AO51" s="21"/>
      <c r="AP51" s="10"/>
      <c r="AQ51" s="10"/>
      <c r="AR51" s="10"/>
      <c r="AS51" s="10"/>
      <c r="AT51" s="10"/>
      <c r="AU51" s="10"/>
      <c r="AV51" s="10"/>
      <c r="AW51" s="22"/>
      <c r="AY51" s="21"/>
      <c r="AZ51" s="10"/>
      <c r="BA51" s="10"/>
      <c r="BB51" s="10"/>
      <c r="BC51" s="10"/>
      <c r="BD51" s="10"/>
      <c r="BE51" s="10"/>
      <c r="BF51" s="10"/>
      <c r="BG51" s="22"/>
    </row>
    <row r="52" spans="21:59">
      <c r="U52" s="21" t="s">
        <v>93</v>
      </c>
      <c r="V52" s="10"/>
      <c r="W52" s="10"/>
      <c r="X52" s="10"/>
      <c r="Y52" s="10"/>
      <c r="Z52" s="10"/>
      <c r="AA52" s="10"/>
      <c r="AB52" s="10"/>
      <c r="AC52" s="22"/>
      <c r="AE52" s="21" t="s">
        <v>93</v>
      </c>
      <c r="AF52" s="10"/>
      <c r="AG52" s="10"/>
      <c r="AH52" s="10"/>
      <c r="AI52" s="10"/>
      <c r="AJ52" s="10"/>
      <c r="AK52" s="10"/>
      <c r="AL52" s="10"/>
      <c r="AM52" s="22"/>
      <c r="AO52" s="21" t="s">
        <v>93</v>
      </c>
      <c r="AP52" s="10"/>
      <c r="AQ52" s="10"/>
      <c r="AR52" s="10"/>
      <c r="AS52" s="10"/>
      <c r="AT52" s="10"/>
      <c r="AU52" s="10"/>
      <c r="AV52" s="10"/>
      <c r="AW52" s="22"/>
      <c r="AY52" s="21" t="s">
        <v>93</v>
      </c>
      <c r="AZ52" s="10"/>
      <c r="BA52" s="10"/>
      <c r="BB52" s="10"/>
      <c r="BC52" s="10"/>
      <c r="BD52" s="10"/>
      <c r="BE52" s="10"/>
      <c r="BF52" s="10"/>
      <c r="BG52" s="22"/>
    </row>
    <row r="53" spans="21:59">
      <c r="U53" s="21"/>
      <c r="V53" s="10">
        <v>0.25</v>
      </c>
      <c r="W53" s="10">
        <v>0.5</v>
      </c>
      <c r="X53" s="10">
        <v>0.75</v>
      </c>
      <c r="Y53" s="10">
        <v>1</v>
      </c>
      <c r="Z53" s="10">
        <v>1.25</v>
      </c>
      <c r="AA53" s="10">
        <v>1.5</v>
      </c>
      <c r="AB53" s="10">
        <v>1.75</v>
      </c>
      <c r="AC53" s="23" t="s">
        <v>91</v>
      </c>
      <c r="AE53" s="21"/>
      <c r="AF53" s="10">
        <v>0.25</v>
      </c>
      <c r="AG53" s="10">
        <v>0.5</v>
      </c>
      <c r="AH53" s="10">
        <v>0.75</v>
      </c>
      <c r="AI53" s="10">
        <v>1</v>
      </c>
      <c r="AJ53" s="10">
        <v>1.25</v>
      </c>
      <c r="AK53" s="10">
        <v>1.5</v>
      </c>
      <c r="AL53" s="10">
        <v>1.75</v>
      </c>
      <c r="AM53" s="23" t="s">
        <v>91</v>
      </c>
      <c r="AO53" s="21"/>
      <c r="AP53" s="10">
        <v>0.25</v>
      </c>
      <c r="AQ53" s="10">
        <v>0.5</v>
      </c>
      <c r="AR53" s="10">
        <v>0.75</v>
      </c>
      <c r="AS53" s="10">
        <v>1</v>
      </c>
      <c r="AT53" s="10">
        <v>1.25</v>
      </c>
      <c r="AU53" s="10">
        <v>1.5</v>
      </c>
      <c r="AV53" s="10">
        <v>1.75</v>
      </c>
      <c r="AW53" s="23" t="s">
        <v>91</v>
      </c>
      <c r="AY53" s="21"/>
      <c r="AZ53" s="10">
        <v>0.25</v>
      </c>
      <c r="BA53" s="10">
        <v>0.5</v>
      </c>
      <c r="BB53" s="10">
        <v>0.75</v>
      </c>
      <c r="BC53" s="10">
        <v>1</v>
      </c>
      <c r="BD53" s="10">
        <v>1.25</v>
      </c>
      <c r="BE53" s="10">
        <v>1.5</v>
      </c>
      <c r="BF53" s="10">
        <v>1.75</v>
      </c>
      <c r="BG53" s="23" t="s">
        <v>91</v>
      </c>
    </row>
    <row r="54" spans="21:59">
      <c r="U54" s="21" t="s">
        <v>53</v>
      </c>
      <c r="V54" s="10">
        <f>ABS(V42-V48)^2</f>
        <v>4.109381827062131E-6</v>
      </c>
      <c r="W54" s="10">
        <f t="shared" ref="W54:AB54" si="49">ABS(W42-W48)^2</f>
        <v>7.5288073750704503E-6</v>
      </c>
      <c r="X54" s="10">
        <f t="shared" si="49"/>
        <v>1.890054761679208E-5</v>
      </c>
      <c r="Y54" s="10">
        <f t="shared" si="49"/>
        <v>1.4150232314582576E-6</v>
      </c>
      <c r="Z54" s="10">
        <f t="shared" si="49"/>
        <v>2.7403843745919205E-7</v>
      </c>
      <c r="AA54" s="10">
        <f t="shared" si="49"/>
        <v>2.671519485438575E-6</v>
      </c>
      <c r="AB54" s="10">
        <f t="shared" si="49"/>
        <v>1.8541663810510481E-8</v>
      </c>
      <c r="AC54" s="22">
        <f>SUM(V54:AB54)</f>
        <v>3.4917859637091204E-5</v>
      </c>
      <c r="AE54" s="21" t="s">
        <v>53</v>
      </c>
      <c r="AF54" s="10">
        <f>ABS(AF42-AF48)^2</f>
        <v>2.5833533607844232E-6</v>
      </c>
      <c r="AG54" s="10">
        <f t="shared" ref="AG54:AL54" si="50">ABS(AG42-AG48)^2</f>
        <v>6.2195382274967893E-6</v>
      </c>
      <c r="AH54" s="10">
        <f t="shared" si="50"/>
        <v>3.6506880618634477E-5</v>
      </c>
      <c r="AI54" s="10">
        <f t="shared" si="50"/>
        <v>4.0066755825398597E-6</v>
      </c>
      <c r="AJ54" s="10">
        <f t="shared" si="50"/>
        <v>3.9311571091065466E-5</v>
      </c>
      <c r="AK54" s="10">
        <f t="shared" si="50"/>
        <v>2.3199066118396815E-6</v>
      </c>
      <c r="AL54" s="10">
        <f t="shared" si="50"/>
        <v>9.4667531377499311E-6</v>
      </c>
      <c r="AM54" s="22">
        <f>SUM(AF54:AL54)</f>
        <v>1.0041467863011062E-4</v>
      </c>
      <c r="AO54" s="21" t="s">
        <v>53</v>
      </c>
      <c r="AP54" s="10">
        <f>ABS(AP42-AP48)^2</f>
        <v>1.397117413002408E-5</v>
      </c>
      <c r="AQ54" s="10">
        <f t="shared" ref="AQ54:AV54" si="51">ABS(AQ42-AQ48)^2</f>
        <v>3.611669891618062E-6</v>
      </c>
      <c r="AR54" s="10">
        <f t="shared" si="51"/>
        <v>1.2289424063750873E-5</v>
      </c>
      <c r="AS54" s="10">
        <f t="shared" si="51"/>
        <v>5.292375900557948E-6</v>
      </c>
      <c r="AT54" s="10">
        <f t="shared" si="51"/>
        <v>3.0670618483645985E-6</v>
      </c>
      <c r="AU54" s="10">
        <f t="shared" si="51"/>
        <v>2.6833803050137364E-6</v>
      </c>
      <c r="AV54" s="10">
        <f t="shared" si="51"/>
        <v>4.6951268360211687E-6</v>
      </c>
      <c r="AW54" s="22">
        <f>SUM(AP54:AV54)</f>
        <v>4.5610212975350475E-5</v>
      </c>
      <c r="AY54" s="21" t="s">
        <v>53</v>
      </c>
      <c r="AZ54" s="10">
        <f>ABS(AZ42-AZ48)^2</f>
        <v>4.7222588518030792E-8</v>
      </c>
      <c r="BA54" s="10">
        <f t="shared" ref="BA54:BF54" si="52">ABS(BA42-BA48)^2</f>
        <v>3.7464441830702252E-5</v>
      </c>
      <c r="BB54" s="10">
        <f t="shared" si="52"/>
        <v>5.9254479301097374E-6</v>
      </c>
      <c r="BC54" s="10">
        <f t="shared" si="52"/>
        <v>1.2258980241218633E-7</v>
      </c>
      <c r="BD54" s="10">
        <f t="shared" si="52"/>
        <v>1.0430628447454905E-6</v>
      </c>
      <c r="BE54" s="10">
        <f t="shared" si="52"/>
        <v>3.2097086059332349E-7</v>
      </c>
      <c r="BF54" s="10">
        <f t="shared" si="52"/>
        <v>1.2235551208715492E-4</v>
      </c>
      <c r="BG54" s="22">
        <f>SUM(AZ54:BF54)</f>
        <v>1.6727924794423594E-4</v>
      </c>
    </row>
    <row r="55" spans="21:59">
      <c r="U55" s="21" t="s">
        <v>54</v>
      </c>
      <c r="V55" s="10">
        <f t="shared" ref="V55:AB55" si="53">ABS(V43-V49)^2</f>
        <v>3.223773889506957E-7</v>
      </c>
      <c r="W55" s="10">
        <f t="shared" si="53"/>
        <v>6.9111332166976174E-7</v>
      </c>
      <c r="X55" s="10">
        <f t="shared" si="53"/>
        <v>5.0481615101281545E-7</v>
      </c>
      <c r="Y55" s="10">
        <f t="shared" si="53"/>
        <v>5.5584873317919099E-7</v>
      </c>
      <c r="Z55" s="10">
        <f t="shared" si="53"/>
        <v>4.0924853266142828E-8</v>
      </c>
      <c r="AA55" s="10">
        <f t="shared" si="53"/>
        <v>6.8505909378079271E-7</v>
      </c>
      <c r="AB55" s="10">
        <f t="shared" si="53"/>
        <v>1.364100904777045E-6</v>
      </c>
      <c r="AC55" s="22">
        <f t="shared" ref="AC55:AC56" si="54">SUM(V55:AB55)</f>
        <v>4.1642404466364447E-6</v>
      </c>
      <c r="AE55" s="21" t="s">
        <v>54</v>
      </c>
      <c r="AF55" s="10">
        <f t="shared" ref="AF55:AL55" si="55">ABS(AF43-AF49)^2</f>
        <v>1.2503065362813093E-7</v>
      </c>
      <c r="AG55" s="10">
        <f t="shared" si="55"/>
        <v>1.4502691589991989E-6</v>
      </c>
      <c r="AH55" s="10">
        <f t="shared" si="55"/>
        <v>4.4928771639286023E-6</v>
      </c>
      <c r="AI55" s="10">
        <f t="shared" si="55"/>
        <v>1.7629351935091902E-6</v>
      </c>
      <c r="AJ55" s="10">
        <f t="shared" si="55"/>
        <v>9.0251677871661012E-8</v>
      </c>
      <c r="AK55" s="10">
        <f t="shared" si="55"/>
        <v>1.2337847697174839E-9</v>
      </c>
      <c r="AL55" s="10">
        <f t="shared" si="55"/>
        <v>2.1494382088535969E-5</v>
      </c>
      <c r="AM55" s="22">
        <f t="shared" ref="AM55:AM56" si="56">SUM(AF55:AL55)</f>
        <v>2.9416979721242472E-5</v>
      </c>
      <c r="AO55" s="21" t="s">
        <v>54</v>
      </c>
      <c r="AP55" s="10">
        <f t="shared" ref="AP55:AV55" si="57">ABS(AP43-AP49)^2</f>
        <v>1.0401244640784909E-5</v>
      </c>
      <c r="AQ55" s="10">
        <f t="shared" si="57"/>
        <v>4.7778040181124735E-7</v>
      </c>
      <c r="AR55" s="10">
        <f t="shared" si="57"/>
        <v>4.5274065455784722E-6</v>
      </c>
      <c r="AS55" s="10">
        <f t="shared" si="57"/>
        <v>3.9396617558029017E-6</v>
      </c>
      <c r="AT55" s="10">
        <f t="shared" si="57"/>
        <v>2.6944850404702271E-7</v>
      </c>
      <c r="AU55" s="10">
        <f t="shared" si="57"/>
        <v>3.3250052228139246E-6</v>
      </c>
      <c r="AV55" s="10">
        <f t="shared" si="57"/>
        <v>5.396646708118283E-7</v>
      </c>
      <c r="AW55" s="22">
        <f t="shared" ref="AW55:AW56" si="58">SUM(AP55:AV55)</f>
        <v>2.3480211741650301E-5</v>
      </c>
      <c r="AY55" s="21" t="s">
        <v>54</v>
      </c>
      <c r="AZ55" s="10">
        <f t="shared" ref="AZ55:BF55" si="59">ABS(AZ43-AZ49)^2</f>
        <v>2.5376562945743142E-2</v>
      </c>
      <c r="BA55" s="10">
        <f t="shared" si="59"/>
        <v>3.723510190935838E-2</v>
      </c>
      <c r="BB55" s="10">
        <f t="shared" si="59"/>
        <v>3.9110437964890714E-2</v>
      </c>
      <c r="BC55" s="10">
        <f t="shared" si="59"/>
        <v>3.9570295774655304E-2</v>
      </c>
      <c r="BD55" s="10">
        <f t="shared" si="59"/>
        <v>3.9828198286553242E-2</v>
      </c>
      <c r="BE55" s="10">
        <f t="shared" si="59"/>
        <v>3.88603273493918E-2</v>
      </c>
      <c r="BF55" s="10">
        <f t="shared" si="59"/>
        <v>4.5032775005368952E-2</v>
      </c>
      <c r="BG55" s="22">
        <f t="shared" ref="BG55:BG56" si="60">SUM(AZ55:BF55)</f>
        <v>0.26501369923596152</v>
      </c>
    </row>
    <row r="56" spans="21:59">
      <c r="U56" s="21" t="s">
        <v>55</v>
      </c>
      <c r="V56" s="10">
        <f t="shared" ref="V56:AB56" si="61">ABS(V44-V50)^2</f>
        <v>3.0374333417477383E-6</v>
      </c>
      <c r="W56" s="10">
        <f t="shared" si="61"/>
        <v>2.48177894472176E-8</v>
      </c>
      <c r="X56" s="10">
        <f t="shared" si="61"/>
        <v>2.183025293856542E-6</v>
      </c>
      <c r="Y56" s="10">
        <f t="shared" si="61"/>
        <v>1.5720394895297663E-6</v>
      </c>
      <c r="Z56" s="10">
        <f t="shared" si="61"/>
        <v>3.456524173060274E-7</v>
      </c>
      <c r="AA56" s="10">
        <f t="shared" si="61"/>
        <v>9.0360431448003879E-6</v>
      </c>
      <c r="AB56" s="10">
        <f t="shared" si="61"/>
        <v>8.5452932447227116E-7</v>
      </c>
      <c r="AC56" s="22">
        <f t="shared" si="54"/>
        <v>1.7053540801159952E-5</v>
      </c>
      <c r="AE56" s="21" t="s">
        <v>55</v>
      </c>
      <c r="AF56" s="10">
        <f t="shared" ref="AF56:AL56" si="62">ABS(AF44-AF50)^2</f>
        <v>1.3859918776317421E-5</v>
      </c>
      <c r="AG56" s="10">
        <f t="shared" si="62"/>
        <v>1.8603076954336085E-7</v>
      </c>
      <c r="AH56" s="10">
        <f t="shared" si="62"/>
        <v>1.8010564816952276E-10</v>
      </c>
      <c r="AI56" s="10">
        <f t="shared" si="62"/>
        <v>7.1572911462011076E-6</v>
      </c>
      <c r="AJ56" s="10">
        <f t="shared" si="62"/>
        <v>3.1320488303381425E-5</v>
      </c>
      <c r="AK56" s="10">
        <f t="shared" si="62"/>
        <v>6.1266815582440475E-6</v>
      </c>
      <c r="AL56" s="10">
        <f t="shared" si="62"/>
        <v>4.3307655254591083E-5</v>
      </c>
      <c r="AM56" s="22">
        <f t="shared" si="56"/>
        <v>1.0195824591392662E-4</v>
      </c>
      <c r="AO56" s="21" t="s">
        <v>55</v>
      </c>
      <c r="AP56" s="10">
        <f t="shared" ref="AP56:AV56" si="63">ABS(AP44-AP50)^2</f>
        <v>8.5152178745799331E-5</v>
      </c>
      <c r="AQ56" s="10">
        <f t="shared" si="63"/>
        <v>2.1915546646589176E-7</v>
      </c>
      <c r="AR56" s="10">
        <f t="shared" si="63"/>
        <v>1.5651533753605387E-5</v>
      </c>
      <c r="AS56" s="10">
        <f t="shared" si="63"/>
        <v>2.9234785576691793E-5</v>
      </c>
      <c r="AT56" s="10">
        <f t="shared" si="63"/>
        <v>1.2516658933940199E-6</v>
      </c>
      <c r="AU56" s="10">
        <f t="shared" si="63"/>
        <v>3.1202030171732053E-5</v>
      </c>
      <c r="AV56" s="10">
        <f t="shared" si="63"/>
        <v>3.2485885005855097E-6</v>
      </c>
      <c r="AW56" s="22">
        <f t="shared" si="58"/>
        <v>1.6595993810827398E-4</v>
      </c>
      <c r="AY56" s="21" t="s">
        <v>55</v>
      </c>
      <c r="AZ56" s="10">
        <f t="shared" ref="AZ56:BF56" si="64">ABS(AZ44-AZ50)^2</f>
        <v>0.12605832480335533</v>
      </c>
      <c r="BA56" s="10">
        <f t="shared" si="64"/>
        <v>0.4289151354109681</v>
      </c>
      <c r="BB56" s="10">
        <f t="shared" si="64"/>
        <v>0.8206924033304982</v>
      </c>
      <c r="BC56" s="10">
        <f t="shared" si="64"/>
        <v>1.2434623122069544</v>
      </c>
      <c r="BD56" s="10">
        <f t="shared" si="64"/>
        <v>1.6693517154933772</v>
      </c>
      <c r="BE56" s="10">
        <f t="shared" si="64"/>
        <v>2.0510739320899538</v>
      </c>
      <c r="BF56" s="10">
        <f t="shared" si="64"/>
        <v>2.4826044914118541</v>
      </c>
      <c r="BG56" s="22">
        <f t="shared" si="60"/>
        <v>8.8221583147469609</v>
      </c>
    </row>
    <row r="57" spans="21:59">
      <c r="U57" s="21"/>
      <c r="V57" s="10"/>
      <c r="W57" s="10"/>
      <c r="X57" s="10"/>
      <c r="Y57" s="10"/>
      <c r="Z57" s="10"/>
      <c r="AA57" s="10"/>
      <c r="AB57" s="10"/>
      <c r="AC57" s="22"/>
      <c r="AE57" s="21"/>
      <c r="AF57" s="10"/>
      <c r="AG57" s="10"/>
      <c r="AH57" s="10"/>
      <c r="AI57" s="10"/>
      <c r="AJ57" s="10"/>
      <c r="AK57" s="10"/>
      <c r="AL57" s="10"/>
      <c r="AM57" s="22"/>
      <c r="AO57" s="21"/>
      <c r="AP57" s="10"/>
      <c r="AQ57" s="10"/>
      <c r="AR57" s="10"/>
      <c r="AS57" s="10"/>
      <c r="AT57" s="10"/>
      <c r="AU57" s="10"/>
      <c r="AV57" s="10"/>
      <c r="AW57" s="22"/>
      <c r="AY57" s="21"/>
      <c r="AZ57" s="10"/>
      <c r="BA57" s="10"/>
      <c r="BB57" s="10"/>
      <c r="BC57" s="10"/>
      <c r="BD57" s="10"/>
      <c r="BE57" s="10"/>
      <c r="BF57" s="10"/>
      <c r="BG57" s="22"/>
    </row>
    <row r="58" spans="21:59">
      <c r="U58" s="21" t="s">
        <v>88</v>
      </c>
      <c r="V58" s="10">
        <v>1.2074703079428222E-2</v>
      </c>
      <c r="W58" s="10" t="s">
        <v>89</v>
      </c>
      <c r="X58" s="10">
        <v>1.4159652954448321</v>
      </c>
      <c r="Y58" s="26" t="s">
        <v>26</v>
      </c>
      <c r="Z58" s="10"/>
      <c r="AA58" s="10"/>
      <c r="AB58" s="10"/>
      <c r="AC58" s="22"/>
      <c r="AE58" s="21" t="s">
        <v>88</v>
      </c>
      <c r="AF58" s="10">
        <v>7.9629587084851187E-3</v>
      </c>
      <c r="AG58" s="10" t="s">
        <v>89</v>
      </c>
      <c r="AH58" s="10">
        <v>1.4117285331867844</v>
      </c>
      <c r="AI58" s="26" t="s">
        <v>26</v>
      </c>
      <c r="AJ58" s="10"/>
      <c r="AK58" s="10"/>
      <c r="AL58" s="10"/>
      <c r="AM58" s="22"/>
      <c r="AO58" s="21" t="s">
        <v>88</v>
      </c>
      <c r="AP58" s="10">
        <v>1.2668870167203373E-2</v>
      </c>
      <c r="AQ58" s="10" t="s">
        <v>89</v>
      </c>
      <c r="AR58" s="10">
        <v>1.7443628469788626</v>
      </c>
      <c r="AS58" s="26" t="s">
        <v>26</v>
      </c>
      <c r="AT58" s="10"/>
      <c r="AU58" s="10"/>
      <c r="AV58" s="10"/>
      <c r="AW58" s="22"/>
      <c r="AY58" s="21" t="s">
        <v>88</v>
      </c>
      <c r="AZ58" s="10">
        <v>1.2074703079428222E-2</v>
      </c>
      <c r="BA58" s="10" t="s">
        <v>89</v>
      </c>
      <c r="BB58" s="10">
        <v>1.4159652954448321</v>
      </c>
      <c r="BC58" s="26" t="s">
        <v>26</v>
      </c>
      <c r="BD58" s="10"/>
      <c r="BE58" s="10"/>
      <c r="BF58" s="10"/>
      <c r="BG58" s="22"/>
    </row>
    <row r="59" spans="21:59">
      <c r="U59" s="21" t="s">
        <v>88</v>
      </c>
      <c r="V59" s="10">
        <v>0.21221399555391912</v>
      </c>
      <c r="W59" s="10" t="s">
        <v>89</v>
      </c>
      <c r="X59" s="10">
        <v>6.1215602474152933</v>
      </c>
      <c r="Y59" s="26" t="s">
        <v>44</v>
      </c>
      <c r="Z59" s="10"/>
      <c r="AA59" s="10"/>
      <c r="AB59" s="10"/>
      <c r="AC59" s="22"/>
      <c r="AE59" s="21" t="s">
        <v>88</v>
      </c>
      <c r="AF59" s="10">
        <v>9.2600306480049733E-3</v>
      </c>
      <c r="AG59" s="10" t="s">
        <v>89</v>
      </c>
      <c r="AH59" s="10">
        <v>61.981381380016515</v>
      </c>
      <c r="AI59" s="26" t="s">
        <v>44</v>
      </c>
      <c r="AJ59" s="10"/>
      <c r="AK59" s="10"/>
      <c r="AL59" s="10"/>
      <c r="AM59" s="22"/>
      <c r="AO59" s="21" t="s">
        <v>88</v>
      </c>
      <c r="AP59" s="10">
        <v>1.8612967026681301E-2</v>
      </c>
      <c r="AQ59" s="10" t="s">
        <v>89</v>
      </c>
      <c r="AR59" s="10">
        <v>1.0869346571507992</v>
      </c>
      <c r="AS59" s="26" t="s">
        <v>44</v>
      </c>
      <c r="AT59" s="10"/>
      <c r="AU59" s="10"/>
      <c r="AV59" s="10"/>
      <c r="AW59" s="22"/>
      <c r="AY59" s="21" t="s">
        <v>88</v>
      </c>
      <c r="AZ59" s="10">
        <v>0.21221399555391912</v>
      </c>
      <c r="BA59" s="10" t="s">
        <v>89</v>
      </c>
      <c r="BB59" s="10">
        <v>6.1215602474152933</v>
      </c>
      <c r="BC59" s="26" t="s">
        <v>44</v>
      </c>
      <c r="BD59" s="10"/>
      <c r="BE59" s="10"/>
      <c r="BF59" s="10"/>
      <c r="BG59" s="22"/>
    </row>
    <row r="60" spans="21:59">
      <c r="U60" s="21" t="s">
        <v>88</v>
      </c>
      <c r="V60" s="10">
        <v>2.1636236546578407</v>
      </c>
      <c r="W60" s="10" t="s">
        <v>89</v>
      </c>
      <c r="X60" s="10">
        <v>0.74446893670130643</v>
      </c>
      <c r="Y60" s="26" t="s">
        <v>45</v>
      </c>
      <c r="Z60" s="10"/>
      <c r="AA60" s="10"/>
      <c r="AB60" s="10"/>
      <c r="AC60" s="22"/>
      <c r="AE60" s="21" t="s">
        <v>88</v>
      </c>
      <c r="AF60" s="10">
        <v>1.7974830520984763E-2</v>
      </c>
      <c r="AG60" s="10" t="s">
        <v>89</v>
      </c>
      <c r="AH60" s="10">
        <v>76.839543547805164</v>
      </c>
      <c r="AI60" s="26" t="s">
        <v>45</v>
      </c>
      <c r="AJ60" s="10"/>
      <c r="AK60" s="10"/>
      <c r="AL60" s="10"/>
      <c r="AM60" s="22"/>
      <c r="AO60" s="21" t="s">
        <v>88</v>
      </c>
      <c r="AP60" s="10">
        <v>2.9665904362572694E-2</v>
      </c>
      <c r="AQ60" s="10" t="s">
        <v>89</v>
      </c>
      <c r="AR60" s="10">
        <v>1.0426433920171883</v>
      </c>
      <c r="AS60" s="26" t="s">
        <v>45</v>
      </c>
      <c r="AT60" s="10"/>
      <c r="AU60" s="10"/>
      <c r="AV60" s="10"/>
      <c r="AW60" s="22"/>
      <c r="AY60" s="21" t="s">
        <v>88</v>
      </c>
      <c r="AZ60" s="10">
        <v>2.1636236546578407</v>
      </c>
      <c r="BA60" s="10" t="s">
        <v>89</v>
      </c>
      <c r="BB60" s="10">
        <v>0.74446893670130643</v>
      </c>
      <c r="BC60" s="26" t="s">
        <v>45</v>
      </c>
      <c r="BD60" s="10"/>
      <c r="BE60" s="10"/>
      <c r="BF60" s="10"/>
      <c r="BG60" s="22"/>
    </row>
    <row r="61" spans="21:59">
      <c r="U61" s="21"/>
      <c r="V61" s="10"/>
      <c r="W61" s="10"/>
      <c r="X61" s="10"/>
      <c r="Y61" s="10"/>
      <c r="Z61" s="10"/>
      <c r="AA61" s="10"/>
      <c r="AB61" s="10"/>
      <c r="AC61" s="22"/>
      <c r="AE61" s="21"/>
      <c r="AF61" s="10"/>
      <c r="AG61" s="10"/>
      <c r="AH61" s="10"/>
      <c r="AI61" s="10"/>
      <c r="AJ61" s="10"/>
      <c r="AK61" s="10"/>
      <c r="AL61" s="10"/>
      <c r="AM61" s="22"/>
      <c r="AO61" s="21"/>
      <c r="AP61" s="10"/>
      <c r="AQ61" s="10"/>
      <c r="AR61" s="10"/>
      <c r="AS61" s="10"/>
      <c r="AT61" s="10"/>
      <c r="AU61" s="10"/>
      <c r="AV61" s="10"/>
      <c r="AW61" s="22"/>
      <c r="AY61" s="21"/>
      <c r="AZ61" s="10"/>
      <c r="BA61" s="10"/>
      <c r="BB61" s="10"/>
      <c r="BC61" s="10"/>
      <c r="BD61" s="10"/>
      <c r="BE61" s="10"/>
      <c r="BF61" s="10"/>
      <c r="BG61" s="22"/>
    </row>
    <row r="62" spans="21:59">
      <c r="U62" s="21" t="s">
        <v>90</v>
      </c>
      <c r="V62" s="10">
        <f>V58*X58</f>
        <v>1.7097360513271206E-2</v>
      </c>
      <c r="W62" s="26" t="s">
        <v>26</v>
      </c>
      <c r="X62" s="10"/>
      <c r="Y62" s="10"/>
      <c r="Z62" s="10" t="s">
        <v>95</v>
      </c>
      <c r="AA62" s="10">
        <f>V62/MAX($V$62:$V$64)</f>
        <v>1.0614529956553027E-2</v>
      </c>
      <c r="AB62" s="10"/>
      <c r="AC62" s="22"/>
      <c r="AE62" s="21" t="s">
        <v>90</v>
      </c>
      <c r="AF62" s="10">
        <f>AF58*AH58</f>
        <v>1.1241536017356628E-2</v>
      </c>
      <c r="AG62" s="26" t="s">
        <v>26</v>
      </c>
      <c r="AH62" s="10"/>
      <c r="AI62" s="10"/>
      <c r="AJ62" s="10" t="s">
        <v>95</v>
      </c>
      <c r="AK62" s="10">
        <f>AF62/MAX($V$62:$V$64)</f>
        <v>6.9790667817574009E-3</v>
      </c>
      <c r="AL62" s="10"/>
      <c r="AM62" s="22"/>
      <c r="AO62" s="21" t="s">
        <v>90</v>
      </c>
      <c r="AP62" s="10">
        <f>AP58*AR58</f>
        <v>2.2099106432868453E-2</v>
      </c>
      <c r="AQ62" s="26" t="s">
        <v>26</v>
      </c>
      <c r="AR62" s="10"/>
      <c r="AS62" s="10"/>
      <c r="AT62" s="10" t="s">
        <v>95</v>
      </c>
      <c r="AU62" s="10">
        <f>AP62/MAX($V$62:$V$64)</f>
        <v>1.3719756746233326E-2</v>
      </c>
      <c r="AV62" s="10"/>
      <c r="AW62" s="22"/>
      <c r="AY62" s="21" t="s">
        <v>90</v>
      </c>
      <c r="AZ62" s="10">
        <f>AZ58*BB58</f>
        <v>1.7097360513271206E-2</v>
      </c>
      <c r="BA62" s="26" t="s">
        <v>26</v>
      </c>
      <c r="BB62" s="10"/>
      <c r="BC62" s="10"/>
      <c r="BD62" s="10" t="s">
        <v>95</v>
      </c>
      <c r="BE62" s="10">
        <f>AZ62/MAX($V$62:$V$64)</f>
        <v>1.0614529956553027E-2</v>
      </c>
      <c r="BF62" s="10"/>
      <c r="BG62" s="22"/>
    </row>
    <row r="63" spans="21:59">
      <c r="U63" s="21" t="s">
        <v>90</v>
      </c>
      <c r="V63" s="10">
        <f t="shared" ref="V63:V64" si="65">V59*X59</f>
        <v>1.2990807591280371</v>
      </c>
      <c r="W63" s="26" t="s">
        <v>44</v>
      </c>
      <c r="X63" s="10"/>
      <c r="Y63" s="10"/>
      <c r="Z63" s="10" t="s">
        <v>95</v>
      </c>
      <c r="AA63" s="10">
        <f t="shared" ref="AA63:AA64" si="66">V63/MAX($V$62:$V$64)</f>
        <v>0.80650645595516834</v>
      </c>
      <c r="AB63" s="10"/>
      <c r="AC63" s="22"/>
      <c r="AE63" s="21" t="s">
        <v>90</v>
      </c>
      <c r="AF63" s="10">
        <f t="shared" ref="AF63:AF64" si="67">AF59*AH59</f>
        <v>0.57394949118463767</v>
      </c>
      <c r="AG63" s="26" t="s">
        <v>44</v>
      </c>
      <c r="AH63" s="10"/>
      <c r="AI63" s="10"/>
      <c r="AJ63" s="10" t="s">
        <v>95</v>
      </c>
      <c r="AK63" s="10">
        <f t="shared" ref="AK63:AK64" si="68">AF63/MAX($V$62:$V$64)</f>
        <v>0.35632424449369549</v>
      </c>
      <c r="AL63" s="10"/>
      <c r="AM63" s="22"/>
      <c r="AO63" s="21" t="s">
        <v>90</v>
      </c>
      <c r="AP63" s="10">
        <f t="shared" ref="AP63:AP64" si="69">AP59*AR59</f>
        <v>2.0231078933704971E-2</v>
      </c>
      <c r="AQ63" s="26" t="s">
        <v>44</v>
      </c>
      <c r="AR63" s="10"/>
      <c r="AS63" s="10"/>
      <c r="AT63" s="10" t="s">
        <v>95</v>
      </c>
      <c r="AU63" s="10">
        <f t="shared" ref="AU63:AU64" si="70">AP63/MAX($V$62:$V$64)</f>
        <v>1.25600318966494E-2</v>
      </c>
      <c r="AV63" s="10"/>
      <c r="AW63" s="22"/>
      <c r="AY63" s="21" t="s">
        <v>90</v>
      </c>
      <c r="AZ63" s="10">
        <f t="shared" ref="AZ63:AZ64" si="71">AZ59*BB59</f>
        <v>1.2990807591280371</v>
      </c>
      <c r="BA63" s="26" t="s">
        <v>44</v>
      </c>
      <c r="BB63" s="10"/>
      <c r="BC63" s="10"/>
      <c r="BD63" s="10" t="s">
        <v>95</v>
      </c>
      <c r="BE63" s="10">
        <f t="shared" ref="BE63:BE64" si="72">AZ63/MAX($V$62:$V$64)</f>
        <v>0.80650645595516834</v>
      </c>
      <c r="BF63" s="10"/>
      <c r="BG63" s="22"/>
    </row>
    <row r="64" spans="21:59">
      <c r="U64" s="27" t="s">
        <v>90</v>
      </c>
      <c r="V64" s="28">
        <f t="shared" si="65"/>
        <v>1.6107506016049173</v>
      </c>
      <c r="W64" s="29" t="s">
        <v>45</v>
      </c>
      <c r="X64" s="28"/>
      <c r="Y64" s="28"/>
      <c r="Z64" s="28" t="s">
        <v>95</v>
      </c>
      <c r="AA64" s="28">
        <f t="shared" si="66"/>
        <v>1</v>
      </c>
      <c r="AB64" s="28"/>
      <c r="AC64" s="30"/>
      <c r="AE64" s="27" t="s">
        <v>90</v>
      </c>
      <c r="AF64" s="28">
        <f t="shared" si="67"/>
        <v>1.3811777725816261</v>
      </c>
      <c r="AG64" s="29" t="s">
        <v>45</v>
      </c>
      <c r="AH64" s="28"/>
      <c r="AI64" s="28"/>
      <c r="AJ64" s="28" t="s">
        <v>95</v>
      </c>
      <c r="AK64" s="28">
        <f t="shared" si="68"/>
        <v>0.85747462779492378</v>
      </c>
      <c r="AL64" s="28"/>
      <c r="AM64" s="30"/>
      <c r="AO64" s="27" t="s">
        <v>90</v>
      </c>
      <c r="AP64" s="28">
        <f t="shared" si="69"/>
        <v>3.0930959151850297E-2</v>
      </c>
      <c r="AQ64" s="29" t="s">
        <v>45</v>
      </c>
      <c r="AR64" s="28"/>
      <c r="AS64" s="28"/>
      <c r="AT64" s="28" t="s">
        <v>95</v>
      </c>
      <c r="AU64" s="28">
        <f t="shared" si="70"/>
        <v>1.9202823280668871E-2</v>
      </c>
      <c r="AV64" s="28"/>
      <c r="AW64" s="30"/>
      <c r="AY64" s="27" t="s">
        <v>90</v>
      </c>
      <c r="AZ64" s="28">
        <f t="shared" si="71"/>
        <v>1.6107506016049173</v>
      </c>
      <c r="BA64" s="29" t="s">
        <v>45</v>
      </c>
      <c r="BB64" s="28"/>
      <c r="BC64" s="28"/>
      <c r="BD64" s="28" t="s">
        <v>95</v>
      </c>
      <c r="BE64" s="28">
        <f t="shared" si="72"/>
        <v>1</v>
      </c>
      <c r="BF64" s="28"/>
      <c r="BG64" s="30"/>
    </row>
    <row r="68" spans="33:36">
      <c r="AI68" t="s">
        <v>101</v>
      </c>
      <c r="AJ68" t="s">
        <v>91</v>
      </c>
    </row>
    <row r="69" spans="33:36">
      <c r="AH69" t="s">
        <v>26</v>
      </c>
      <c r="AI69">
        <v>1.7097360513271206E-2</v>
      </c>
      <c r="AJ69">
        <v>3.4917859637091204E-5</v>
      </c>
    </row>
    <row r="70" spans="33:36">
      <c r="AH70" t="s">
        <v>44</v>
      </c>
      <c r="AI70">
        <v>1.2990807591280371</v>
      </c>
      <c r="AJ70">
        <v>4.1642404466364447E-6</v>
      </c>
    </row>
    <row r="71" spans="33:36">
      <c r="AH71" t="s">
        <v>45</v>
      </c>
      <c r="AI71">
        <v>1.6107506016049173</v>
      </c>
      <c r="AJ71">
        <v>1.7053540801159952E-5</v>
      </c>
    </row>
    <row r="74" spans="33:36">
      <c r="AG74" t="s">
        <v>26</v>
      </c>
    </row>
    <row r="75" spans="33:36">
      <c r="AG75" t="s">
        <v>44</v>
      </c>
    </row>
    <row r="76" spans="33:36">
      <c r="AG76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027B-8159-47D3-8C11-172E64ED88C9}">
  <dimension ref="A1:Y123"/>
  <sheetViews>
    <sheetView topLeftCell="A104" workbookViewId="0">
      <selection activeCell="H116" sqref="H116"/>
    </sheetView>
  </sheetViews>
  <sheetFormatPr baseColWidth="10" defaultColWidth="8.83203125" defaultRowHeight="15"/>
  <cols>
    <col min="1" max="1" width="20.5" customWidth="1"/>
  </cols>
  <sheetData>
    <row r="1" spans="1:25">
      <c r="A1" t="s">
        <v>20</v>
      </c>
    </row>
    <row r="2" spans="1:25">
      <c r="A2" t="s">
        <v>27</v>
      </c>
      <c r="B2" t="s">
        <v>21</v>
      </c>
      <c r="C2" t="s">
        <v>24</v>
      </c>
    </row>
    <row r="3" spans="1:25">
      <c r="A3" s="13" t="s">
        <v>41</v>
      </c>
      <c r="B3" s="13" t="s">
        <v>37</v>
      </c>
      <c r="C3" s="13" t="s">
        <v>42</v>
      </c>
    </row>
    <row r="4" spans="1:25">
      <c r="A4" s="13" t="s">
        <v>38</v>
      </c>
      <c r="B4" s="13">
        <v>3.75</v>
      </c>
      <c r="C4" s="13"/>
    </row>
    <row r="5" spans="1:25">
      <c r="A5" s="13" t="s">
        <v>43</v>
      </c>
      <c r="B5" s="13" t="s">
        <v>39</v>
      </c>
      <c r="C5" s="13"/>
    </row>
    <row r="6" spans="1:25">
      <c r="A6" s="13" t="s">
        <v>26</v>
      </c>
      <c r="B6" s="13" t="s">
        <v>40</v>
      </c>
      <c r="C6" s="13" t="s">
        <v>23</v>
      </c>
    </row>
    <row r="7" spans="1:25">
      <c r="A7" s="13" t="s">
        <v>44</v>
      </c>
      <c r="B7" s="13">
        <v>3.4</v>
      </c>
      <c r="C7" s="13" t="s">
        <v>22</v>
      </c>
    </row>
    <row r="8" spans="1:25">
      <c r="A8" s="13" t="s">
        <v>45</v>
      </c>
      <c r="B8" s="13" t="s">
        <v>46</v>
      </c>
      <c r="C8" s="13" t="s">
        <v>22</v>
      </c>
    </row>
    <row r="9" spans="1:25">
      <c r="A9" s="13" t="s">
        <v>48</v>
      </c>
      <c r="B9" s="13" t="s">
        <v>47</v>
      </c>
      <c r="C9" s="13" t="s">
        <v>25</v>
      </c>
    </row>
    <row r="10" spans="1:25">
      <c r="A10" t="s">
        <v>36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79</v>
      </c>
      <c r="M13" t="s">
        <v>10</v>
      </c>
      <c r="N13" t="s">
        <v>12</v>
      </c>
      <c r="O13" t="s">
        <v>78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3</v>
      </c>
      <c r="D14" s="1">
        <v>1.01</v>
      </c>
      <c r="E14" s="6">
        <v>1013.69</v>
      </c>
      <c r="F14" s="12"/>
      <c r="G14" s="5">
        <v>1</v>
      </c>
      <c r="H14" s="1" t="s">
        <v>3</v>
      </c>
      <c r="I14" s="1">
        <v>1.01</v>
      </c>
      <c r="J14" s="6">
        <v>1531.8262999999999</v>
      </c>
      <c r="L14" s="1" t="s">
        <v>3</v>
      </c>
      <c r="M14">
        <f>(E22-E14)</f>
        <v>188.25469999999996</v>
      </c>
      <c r="N14">
        <f>(J22-J14)</f>
        <v>301.90120000000002</v>
      </c>
      <c r="O14">
        <f>(N14-M14)/J22</f>
        <v>6.1975675229825625E-2</v>
      </c>
      <c r="R14" s="1" t="s">
        <v>3</v>
      </c>
      <c r="S14">
        <f>O14</f>
        <v>6.1975675229825625E-2</v>
      </c>
      <c r="T14">
        <f>O30</f>
        <v>8.3064695308034051E-2</v>
      </c>
      <c r="U14">
        <f>O46</f>
        <v>8.7715759011628119E-2</v>
      </c>
      <c r="V14">
        <f>O62</f>
        <v>9.32557529251999E-2</v>
      </c>
      <c r="W14">
        <f>O78</f>
        <v>7.9090338310105868E-2</v>
      </c>
      <c r="X14">
        <f>O94</f>
        <v>0.11610781456853193</v>
      </c>
      <c r="Y14">
        <f>O110</f>
        <v>0.11790709311792297</v>
      </c>
    </row>
    <row r="15" spans="1:25" ht="24">
      <c r="B15" s="5">
        <v>2</v>
      </c>
      <c r="C15" s="1" t="s">
        <v>4</v>
      </c>
      <c r="D15" s="1">
        <v>1.9</v>
      </c>
      <c r="E15" s="6">
        <v>1917.1994</v>
      </c>
      <c r="F15" s="12"/>
      <c r="G15" s="5">
        <v>2</v>
      </c>
      <c r="H15" s="1" t="s">
        <v>4</v>
      </c>
      <c r="I15" s="1">
        <v>1.58</v>
      </c>
      <c r="J15" s="6">
        <v>2396.1430999999998</v>
      </c>
      <c r="L15" s="1" t="s">
        <v>4</v>
      </c>
      <c r="M15">
        <f t="shared" ref="M15:M19" si="0">(E23-E15)</f>
        <v>346.95460000000003</v>
      </c>
      <c r="N15">
        <f t="shared" ref="N15:N19" si="1">(J23-J15)</f>
        <v>414.18920000000026</v>
      </c>
      <c r="O15">
        <f t="shared" ref="O15:O19" si="2">(N15-M15)/J23</f>
        <v>2.392407474375903E-2</v>
      </c>
      <c r="R15" s="1" t="s">
        <v>4</v>
      </c>
      <c r="S15">
        <f t="shared" ref="S15:S19" si="3">O15</f>
        <v>2.392407474375903E-2</v>
      </c>
      <c r="T15">
        <f t="shared" ref="T15:T19" si="4">O31</f>
        <v>4.0337981654289493E-2</v>
      </c>
      <c r="U15">
        <f t="shared" ref="U15:U19" si="5">O47</f>
        <v>3.6795880226511452E-2</v>
      </c>
      <c r="V15">
        <f t="shared" ref="V15:V19" si="6">O63</f>
        <v>2.821241684395805E-2</v>
      </c>
      <c r="W15">
        <f t="shared" ref="W15:W19" si="7">O79</f>
        <v>2.9922019538086372E-2</v>
      </c>
      <c r="X15">
        <f t="shared" ref="X15:X19" si="8">O95</f>
        <v>6.0069851527231488E-2</v>
      </c>
      <c r="Y15">
        <f t="shared" ref="Y15:Y19" si="9">O111</f>
        <v>6.152183694120416E-2</v>
      </c>
    </row>
    <row r="16" spans="1:25" ht="24">
      <c r="B16" s="5">
        <v>3</v>
      </c>
      <c r="C16" s="1" t="s">
        <v>5</v>
      </c>
      <c r="D16" s="1">
        <v>12.69</v>
      </c>
      <c r="E16" s="6">
        <v>12779.6533</v>
      </c>
      <c r="F16" s="12"/>
      <c r="G16" s="5">
        <v>3</v>
      </c>
      <c r="H16" s="1" t="s">
        <v>5</v>
      </c>
      <c r="I16" s="1">
        <v>8.6199999999999992</v>
      </c>
      <c r="J16" s="6">
        <v>13056.003199999999</v>
      </c>
      <c r="L16" s="1" t="s">
        <v>5</v>
      </c>
      <c r="M16">
        <f t="shared" si="0"/>
        <v>2226.2942999999996</v>
      </c>
      <c r="N16">
        <f t="shared" si="1"/>
        <v>2222.0272000000004</v>
      </c>
      <c r="O16">
        <f t="shared" si="2"/>
        <v>-2.7929647266568589E-4</v>
      </c>
      <c r="R16" s="1" t="s">
        <v>5</v>
      </c>
      <c r="S16">
        <f t="shared" si="3"/>
        <v>-2.7929647266568589E-4</v>
      </c>
      <c r="T16">
        <f t="shared" si="4"/>
        <v>2.5565722498809406E-3</v>
      </c>
      <c r="U16">
        <f t="shared" si="5"/>
        <v>1.3967308340551824E-4</v>
      </c>
      <c r="V16">
        <f t="shared" si="6"/>
        <v>-7.8150631180216035E-3</v>
      </c>
      <c r="W16">
        <f t="shared" si="7"/>
        <v>-8.0903203076202485E-3</v>
      </c>
      <c r="X16">
        <f t="shared" si="8"/>
        <v>-6.1454590127987827E-3</v>
      </c>
      <c r="Y16">
        <f t="shared" si="9"/>
        <v>-4.9426105612989431E-3</v>
      </c>
    </row>
    <row r="17" spans="2:25" ht="24">
      <c r="B17" s="5">
        <v>4</v>
      </c>
      <c r="C17" s="1" t="s">
        <v>6</v>
      </c>
      <c r="D17" s="1">
        <v>11.08</v>
      </c>
      <c r="E17" s="6">
        <v>11162.3387</v>
      </c>
      <c r="F17" s="12"/>
      <c r="G17" s="5">
        <v>4</v>
      </c>
      <c r="H17" s="1" t="s">
        <v>6</v>
      </c>
      <c r="I17" s="1">
        <v>7.29</v>
      </c>
      <c r="J17" s="6">
        <v>11038.833000000001</v>
      </c>
      <c r="L17" s="1" t="s">
        <v>6</v>
      </c>
      <c r="M17">
        <f t="shared" si="0"/>
        <v>2120.7839000000004</v>
      </c>
      <c r="N17">
        <f t="shared" si="1"/>
        <v>2146.9326999999994</v>
      </c>
      <c r="O17">
        <f t="shared" si="2"/>
        <v>1.9831081937091472E-3</v>
      </c>
      <c r="R17" s="1" t="s">
        <v>6</v>
      </c>
      <c r="S17">
        <f t="shared" si="3"/>
        <v>1.9831081937091472E-3</v>
      </c>
      <c r="T17">
        <f t="shared" si="4"/>
        <v>-2.9687080084285552E-3</v>
      </c>
      <c r="U17">
        <f t="shared" si="5"/>
        <v>7.0142889664231924E-4</v>
      </c>
      <c r="V17">
        <f t="shared" si="6"/>
        <v>1.7060709588750788E-3</v>
      </c>
      <c r="W17">
        <f t="shared" si="7"/>
        <v>-6.3767721595337043E-4</v>
      </c>
      <c r="X17">
        <f t="shared" si="8"/>
        <v>-6.2931191520675311E-3</v>
      </c>
      <c r="Y17">
        <f t="shared" si="9"/>
        <v>-1.1335354694682696E-2</v>
      </c>
    </row>
    <row r="18" spans="2:25" ht="24">
      <c r="B18" s="5">
        <v>5</v>
      </c>
      <c r="C18" s="1" t="s">
        <v>7</v>
      </c>
      <c r="D18" s="1">
        <v>2.68</v>
      </c>
      <c r="E18" s="6">
        <v>2698.5699</v>
      </c>
      <c r="F18" s="12"/>
      <c r="G18" s="5">
        <v>5</v>
      </c>
      <c r="H18" s="1" t="s">
        <v>7</v>
      </c>
      <c r="I18" s="1">
        <v>1.77</v>
      </c>
      <c r="J18" s="6">
        <v>2683.4756000000002</v>
      </c>
      <c r="L18" s="1" t="s">
        <v>7</v>
      </c>
      <c r="M18">
        <f t="shared" si="0"/>
        <v>712.8445999999999</v>
      </c>
      <c r="N18">
        <f t="shared" si="1"/>
        <v>766.47479999999996</v>
      </c>
      <c r="O18">
        <f t="shared" si="2"/>
        <v>1.5545208997787347E-2</v>
      </c>
      <c r="R18" s="1" t="s">
        <v>7</v>
      </c>
      <c r="S18">
        <f t="shared" si="3"/>
        <v>1.5545208997787347E-2</v>
      </c>
      <c r="T18">
        <f t="shared" si="4"/>
        <v>-1.2764786070449067E-3</v>
      </c>
      <c r="U18">
        <f t="shared" si="5"/>
        <v>1.0281382734070293E-2</v>
      </c>
      <c r="V18">
        <f t="shared" si="6"/>
        <v>2.7282755926403411E-2</v>
      </c>
      <c r="W18">
        <f t="shared" si="7"/>
        <v>1.8771773124376272E-2</v>
      </c>
      <c r="X18">
        <f t="shared" si="8"/>
        <v>1.1045231194763841E-2</v>
      </c>
      <c r="Y18">
        <f t="shared" si="9"/>
        <v>-8.678489779048797E-3</v>
      </c>
    </row>
    <row r="19" spans="2:25" ht="24">
      <c r="B19" s="7">
        <v>6</v>
      </c>
      <c r="C19" s="8" t="s">
        <v>8</v>
      </c>
      <c r="D19" s="8">
        <v>5.63</v>
      </c>
      <c r="E19" s="9">
        <v>5673.0857999999998</v>
      </c>
      <c r="F19" s="12"/>
      <c r="G19" s="7">
        <v>6</v>
      </c>
      <c r="H19" s="8" t="s">
        <v>8</v>
      </c>
      <c r="I19" s="8">
        <v>3.73</v>
      </c>
      <c r="J19" s="9">
        <v>5657.0730999999996</v>
      </c>
      <c r="L19" s="12" t="s">
        <v>8</v>
      </c>
      <c r="M19">
        <f t="shared" si="0"/>
        <v>805.47550000000047</v>
      </c>
      <c r="N19">
        <f t="shared" si="1"/>
        <v>852.40140000000065</v>
      </c>
      <c r="O19">
        <f t="shared" si="2"/>
        <v>7.2088614833655442E-3</v>
      </c>
      <c r="R19" s="12" t="s">
        <v>8</v>
      </c>
      <c r="S19">
        <f t="shared" si="3"/>
        <v>7.2088614833655442E-3</v>
      </c>
      <c r="T19">
        <f t="shared" si="4"/>
        <v>7.1660150175863078E-3</v>
      </c>
      <c r="U19">
        <f t="shared" si="5"/>
        <v>9.0652983319022169E-3</v>
      </c>
      <c r="V19">
        <f t="shared" si="6"/>
        <v>9.8906490360302444E-3</v>
      </c>
      <c r="W19">
        <f t="shared" si="7"/>
        <v>6.8823119398572254E-3</v>
      </c>
      <c r="X19">
        <f t="shared" si="8"/>
        <v>7.8522109806653164E-3</v>
      </c>
      <c r="Y19">
        <f t="shared" si="9"/>
        <v>9.4566844410558942E-4</v>
      </c>
    </row>
    <row r="20" spans="2:25">
      <c r="B20">
        <v>0.25</v>
      </c>
      <c r="C20" s="10" t="s">
        <v>11</v>
      </c>
      <c r="D20" s="10" t="s">
        <v>10</v>
      </c>
      <c r="E20" s="10"/>
      <c r="F20" s="10"/>
      <c r="G20">
        <v>0.25</v>
      </c>
      <c r="H20" s="10" t="s">
        <v>11</v>
      </c>
      <c r="I20" s="10" t="s">
        <v>12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  <c r="R21" s="12"/>
    </row>
    <row r="22" spans="2:25" ht="24">
      <c r="B22" s="5">
        <v>1</v>
      </c>
      <c r="C22" s="1" t="s">
        <v>3</v>
      </c>
      <c r="D22" s="1">
        <v>0.98</v>
      </c>
      <c r="E22" s="6">
        <v>1201.9447</v>
      </c>
      <c r="G22" s="5">
        <v>1</v>
      </c>
      <c r="H22" s="1" t="s">
        <v>3</v>
      </c>
      <c r="I22" s="1">
        <v>1.02</v>
      </c>
      <c r="J22" s="6">
        <v>1833.7275</v>
      </c>
      <c r="R22" s="12"/>
    </row>
    <row r="23" spans="2:25" ht="24">
      <c r="B23" s="5">
        <v>2</v>
      </c>
      <c r="C23" s="1" t="s">
        <v>4</v>
      </c>
      <c r="D23" s="1">
        <v>1.85</v>
      </c>
      <c r="E23" s="6">
        <v>2264.154</v>
      </c>
      <c r="G23" s="5">
        <v>2</v>
      </c>
      <c r="H23" s="1" t="s">
        <v>4</v>
      </c>
      <c r="I23" s="1">
        <v>1.57</v>
      </c>
      <c r="J23" s="6">
        <v>2810.3323</v>
      </c>
    </row>
    <row r="24" spans="2:25" ht="24">
      <c r="B24" s="5">
        <v>3</v>
      </c>
      <c r="C24" s="1" t="s">
        <v>5</v>
      </c>
      <c r="D24" s="1">
        <v>12.25</v>
      </c>
      <c r="E24" s="6">
        <v>15005.9476</v>
      </c>
      <c r="G24" s="5">
        <v>3</v>
      </c>
      <c r="H24" s="1" t="s">
        <v>5</v>
      </c>
      <c r="I24" s="1">
        <v>8.51</v>
      </c>
      <c r="J24" s="6">
        <v>15278.0304</v>
      </c>
    </row>
    <row r="25" spans="2:25" ht="24">
      <c r="B25" s="5">
        <v>4</v>
      </c>
      <c r="C25" s="1" t="s">
        <v>6</v>
      </c>
      <c r="D25" s="1">
        <v>10.84</v>
      </c>
      <c r="E25" s="6">
        <v>13283.122600000001</v>
      </c>
      <c r="G25" s="5">
        <v>4</v>
      </c>
      <c r="H25" s="1" t="s">
        <v>6</v>
      </c>
      <c r="I25" s="1">
        <v>7.35</v>
      </c>
      <c r="J25" s="6">
        <v>13185.7657</v>
      </c>
    </row>
    <row r="26" spans="2:25" ht="24">
      <c r="B26" s="5">
        <v>5</v>
      </c>
      <c r="C26" s="1" t="s">
        <v>7</v>
      </c>
      <c r="D26" s="1">
        <v>2.79</v>
      </c>
      <c r="E26" s="6">
        <v>3411.4144999999999</v>
      </c>
      <c r="G26" s="5">
        <v>5</v>
      </c>
      <c r="H26" s="1" t="s">
        <v>7</v>
      </c>
      <c r="I26" s="1">
        <v>1.92</v>
      </c>
      <c r="J26" s="6">
        <v>3449.9504000000002</v>
      </c>
    </row>
    <row r="27" spans="2:25" ht="24">
      <c r="B27" s="7">
        <v>6</v>
      </c>
      <c r="C27" s="8" t="s">
        <v>8</v>
      </c>
      <c r="D27" s="8">
        <v>5.29</v>
      </c>
      <c r="E27" s="9">
        <v>6478.5613000000003</v>
      </c>
      <c r="G27" s="7">
        <v>6</v>
      </c>
      <c r="H27" s="8" t="s">
        <v>8</v>
      </c>
      <c r="I27" s="8">
        <v>3.63</v>
      </c>
      <c r="J27" s="9">
        <v>6509.4745000000003</v>
      </c>
    </row>
    <row r="28" spans="2:25">
      <c r="B28">
        <v>0.5</v>
      </c>
      <c r="C28" s="10" t="s">
        <v>9</v>
      </c>
      <c r="D28" s="10" t="s">
        <v>10</v>
      </c>
      <c r="G28">
        <v>0.5</v>
      </c>
      <c r="H28" s="10" t="s">
        <v>9</v>
      </c>
      <c r="I28" s="10" t="s">
        <v>12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14" t="s">
        <v>79</v>
      </c>
      <c r="M29" t="s">
        <v>10</v>
      </c>
      <c r="N29" t="s">
        <v>12</v>
      </c>
      <c r="O29" t="s">
        <v>78</v>
      </c>
    </row>
    <row r="30" spans="2:25" ht="24">
      <c r="B30" s="5">
        <v>1</v>
      </c>
      <c r="C30" s="1" t="s">
        <v>3</v>
      </c>
      <c r="D30" s="1">
        <v>0.92</v>
      </c>
      <c r="E30" s="6">
        <v>925.26080000000002</v>
      </c>
      <c r="G30" s="5">
        <v>1</v>
      </c>
      <c r="H30" s="1" t="s">
        <v>3</v>
      </c>
      <c r="I30" s="1">
        <v>0.74</v>
      </c>
      <c r="J30" s="6">
        <v>1400.1098999999999</v>
      </c>
      <c r="L30" s="1" t="s">
        <v>3</v>
      </c>
      <c r="M30">
        <f>(E38-E30)</f>
        <v>281.21219999999994</v>
      </c>
      <c r="N30">
        <f>(J38-J30)</f>
        <v>433.52230000000009</v>
      </c>
      <c r="O30">
        <f>(N30-M30)/J38</f>
        <v>8.3064695308034051E-2</v>
      </c>
    </row>
    <row r="31" spans="2:25" ht="24">
      <c r="B31" s="5">
        <v>2</v>
      </c>
      <c r="C31" s="1" t="s">
        <v>4</v>
      </c>
      <c r="D31" s="1">
        <v>1.64</v>
      </c>
      <c r="E31" s="6">
        <v>1661.4772</v>
      </c>
      <c r="G31" s="5">
        <v>2</v>
      </c>
      <c r="H31" s="1" t="s">
        <v>4</v>
      </c>
      <c r="I31" s="1">
        <v>1.1100000000000001</v>
      </c>
      <c r="J31" s="6">
        <v>2101.1203999999998</v>
      </c>
      <c r="L31" s="1" t="s">
        <v>4</v>
      </c>
      <c r="M31">
        <f t="shared" ref="M31:M35" si="10">(E39-E31)</f>
        <v>618.73209999999995</v>
      </c>
      <c r="N31">
        <f t="shared" ref="N31:N35" si="11">(J39-J31)</f>
        <v>733.05709999999999</v>
      </c>
      <c r="O31">
        <f t="shared" ref="O31:O35" si="12">(N31-M31)/J39</f>
        <v>4.0337981654289493E-2</v>
      </c>
    </row>
    <row r="32" spans="2:25" ht="24">
      <c r="B32" s="5">
        <v>3</v>
      </c>
      <c r="C32" s="1" t="s">
        <v>5</v>
      </c>
      <c r="D32" s="1">
        <v>11.36</v>
      </c>
      <c r="E32" s="6">
        <v>11474.8212</v>
      </c>
      <c r="G32" s="5">
        <v>3</v>
      </c>
      <c r="H32" s="1" t="s">
        <v>5</v>
      </c>
      <c r="I32" s="1">
        <v>6.18</v>
      </c>
      <c r="J32" s="6">
        <v>11724.593699999999</v>
      </c>
      <c r="L32" s="1" t="s">
        <v>5</v>
      </c>
      <c r="M32">
        <f t="shared" si="10"/>
        <v>3894.2695999999996</v>
      </c>
      <c r="N32">
        <f t="shared" si="11"/>
        <v>3934.3027000000002</v>
      </c>
      <c r="O32">
        <f t="shared" si="12"/>
        <v>2.5565722498809406E-3</v>
      </c>
    </row>
    <row r="33" spans="2:15" ht="24">
      <c r="B33" s="5">
        <v>4</v>
      </c>
      <c r="C33" s="1" t="s">
        <v>6</v>
      </c>
      <c r="D33" s="1">
        <v>9.75</v>
      </c>
      <c r="E33" s="6">
        <v>9849.2736999999997</v>
      </c>
      <c r="G33" s="5">
        <v>4</v>
      </c>
      <c r="H33" s="1" t="s">
        <v>6</v>
      </c>
      <c r="I33" s="1">
        <v>5.1100000000000003</v>
      </c>
      <c r="J33" s="6">
        <v>9701.9495000000006</v>
      </c>
      <c r="L33" s="1" t="s">
        <v>6</v>
      </c>
      <c r="M33">
        <f t="shared" si="10"/>
        <v>3768.4444000000003</v>
      </c>
      <c r="N33">
        <f t="shared" si="11"/>
        <v>3728.5730999999996</v>
      </c>
      <c r="O33">
        <f t="shared" si="12"/>
        <v>-2.9687080084285552E-3</v>
      </c>
    </row>
    <row r="34" spans="2:15" ht="24">
      <c r="B34" s="5">
        <v>5</v>
      </c>
      <c r="C34" s="1" t="s">
        <v>7</v>
      </c>
      <c r="D34" s="1">
        <v>2.2999999999999998</v>
      </c>
      <c r="E34" s="6">
        <v>2325.6520999999998</v>
      </c>
      <c r="G34" s="5">
        <v>5</v>
      </c>
      <c r="H34" s="1" t="s">
        <v>7</v>
      </c>
      <c r="I34" s="1">
        <v>1.21</v>
      </c>
      <c r="J34" s="6">
        <v>2291.1091000000001</v>
      </c>
      <c r="L34" s="1" t="s">
        <v>7</v>
      </c>
      <c r="M34">
        <f t="shared" si="10"/>
        <v>1206.2400000000002</v>
      </c>
      <c r="N34">
        <f t="shared" si="11"/>
        <v>1201.7813999999998</v>
      </c>
      <c r="O34">
        <f t="shared" si="12"/>
        <v>-1.2764786070449067E-3</v>
      </c>
    </row>
    <row r="35" spans="2:15" ht="24">
      <c r="B35" s="7">
        <v>6</v>
      </c>
      <c r="C35" s="8" t="s">
        <v>8</v>
      </c>
      <c r="D35" s="8">
        <v>5.04</v>
      </c>
      <c r="E35" s="9">
        <v>5090.5925999999999</v>
      </c>
      <c r="G35" s="7">
        <v>6</v>
      </c>
      <c r="H35" s="8" t="s">
        <v>8</v>
      </c>
      <c r="I35" s="8">
        <v>2.65</v>
      </c>
      <c r="J35" s="9">
        <v>5028.1476000000002</v>
      </c>
      <c r="L35" s="12" t="s">
        <v>8</v>
      </c>
      <c r="M35">
        <f t="shared" si="10"/>
        <v>1544.4384</v>
      </c>
      <c r="N35">
        <f t="shared" si="11"/>
        <v>1591.8775999999998</v>
      </c>
      <c r="O35">
        <f t="shared" si="12"/>
        <v>7.1660150175863078E-3</v>
      </c>
    </row>
    <row r="36" spans="2:15">
      <c r="B36">
        <v>0.5</v>
      </c>
      <c r="C36" s="10" t="s">
        <v>11</v>
      </c>
      <c r="D36" s="10" t="s">
        <v>10</v>
      </c>
      <c r="G36">
        <v>0.5</v>
      </c>
      <c r="H36" s="10" t="s">
        <v>11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3</v>
      </c>
      <c r="D38" s="1">
        <v>1.02</v>
      </c>
      <c r="E38" s="6">
        <v>1206.473</v>
      </c>
      <c r="G38" s="5">
        <v>1</v>
      </c>
      <c r="H38" s="1" t="s">
        <v>3</v>
      </c>
      <c r="I38" s="1">
        <v>1</v>
      </c>
      <c r="J38" s="6">
        <v>1833.6322</v>
      </c>
    </row>
    <row r="39" spans="2:15" ht="24">
      <c r="B39" s="5">
        <v>2</v>
      </c>
      <c r="C39" s="1" t="s">
        <v>4</v>
      </c>
      <c r="D39" s="1">
        <v>1.93</v>
      </c>
      <c r="E39" s="6">
        <v>2280.2093</v>
      </c>
      <c r="G39" s="5">
        <v>2</v>
      </c>
      <c r="H39" s="1" t="s">
        <v>4</v>
      </c>
      <c r="I39" s="1">
        <v>1.55</v>
      </c>
      <c r="J39" s="6">
        <v>2834.1774999999998</v>
      </c>
    </row>
    <row r="40" spans="2:15" ht="24">
      <c r="B40" s="5">
        <v>3</v>
      </c>
      <c r="C40" s="1" t="s">
        <v>5</v>
      </c>
      <c r="D40" s="1">
        <v>12.98</v>
      </c>
      <c r="E40" s="6">
        <v>15369.0908</v>
      </c>
      <c r="G40" s="5">
        <v>3</v>
      </c>
      <c r="H40" s="1" t="s">
        <v>5</v>
      </c>
      <c r="I40" s="1">
        <v>8.57</v>
      </c>
      <c r="J40" s="6">
        <v>15658.8964</v>
      </c>
    </row>
    <row r="41" spans="2:15" ht="24">
      <c r="B41" s="5">
        <v>4</v>
      </c>
      <c r="C41" s="1" t="s">
        <v>6</v>
      </c>
      <c r="D41" s="1">
        <v>11.5</v>
      </c>
      <c r="E41" s="6">
        <v>13617.7181</v>
      </c>
      <c r="G41" s="5">
        <v>4</v>
      </c>
      <c r="H41" s="1" t="s">
        <v>6</v>
      </c>
      <c r="I41" s="1">
        <v>7.35</v>
      </c>
      <c r="J41" s="6">
        <v>13430.5226</v>
      </c>
    </row>
    <row r="42" spans="2:15" ht="24">
      <c r="B42" s="5">
        <v>5</v>
      </c>
      <c r="C42" s="1" t="s">
        <v>7</v>
      </c>
      <c r="D42" s="1">
        <v>2.98</v>
      </c>
      <c r="E42" s="6">
        <v>3531.8921</v>
      </c>
      <c r="G42" s="5">
        <v>5</v>
      </c>
      <c r="H42" s="1" t="s">
        <v>7</v>
      </c>
      <c r="I42" s="1">
        <v>1.91</v>
      </c>
      <c r="J42" s="6">
        <v>3492.8905</v>
      </c>
    </row>
    <row r="43" spans="2:15" ht="24">
      <c r="B43" s="7">
        <v>6</v>
      </c>
      <c r="C43" s="8" t="s">
        <v>8</v>
      </c>
      <c r="D43" s="8">
        <v>5.6</v>
      </c>
      <c r="E43" s="9">
        <v>6635.0309999999999</v>
      </c>
      <c r="G43" s="7">
        <v>6</v>
      </c>
      <c r="H43" s="8" t="s">
        <v>8</v>
      </c>
      <c r="I43" s="8">
        <v>3.62</v>
      </c>
      <c r="J43" s="9">
        <v>6620.0252</v>
      </c>
    </row>
    <row r="44" spans="2:15">
      <c r="B44">
        <v>0.75</v>
      </c>
      <c r="C44" s="10" t="s">
        <v>9</v>
      </c>
      <c r="D44" s="10" t="s">
        <v>10</v>
      </c>
      <c r="G44">
        <v>0.75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79</v>
      </c>
      <c r="M45" t="s">
        <v>10</v>
      </c>
      <c r="N45" t="s">
        <v>12</v>
      </c>
      <c r="O45" t="s">
        <v>78</v>
      </c>
    </row>
    <row r="46" spans="2:15" ht="24">
      <c r="B46" s="5">
        <v>1</v>
      </c>
      <c r="C46" s="1" t="s">
        <v>3</v>
      </c>
      <c r="D46" s="1">
        <v>0.94</v>
      </c>
      <c r="E46" s="6">
        <v>838.59410000000003</v>
      </c>
      <c r="G46" s="5">
        <v>1</v>
      </c>
      <c r="H46" s="1" t="s">
        <v>3</v>
      </c>
      <c r="I46" s="1">
        <v>0.76</v>
      </c>
      <c r="J46" s="6">
        <v>1306.3081</v>
      </c>
      <c r="L46" s="1" t="s">
        <v>3</v>
      </c>
      <c r="M46">
        <f>(E54-E46)</f>
        <v>382.26690000000008</v>
      </c>
      <c r="N46">
        <f>(J54-J46)</f>
        <v>544.62270000000012</v>
      </c>
      <c r="O46">
        <f>(N46-M46)/J54</f>
        <v>8.7715759011628119E-2</v>
      </c>
    </row>
    <row r="47" spans="2:15" ht="24">
      <c r="B47" s="5">
        <v>2</v>
      </c>
      <c r="C47" s="1" t="s">
        <v>4</v>
      </c>
      <c r="D47" s="1">
        <v>1.64</v>
      </c>
      <c r="E47" s="6">
        <v>1454.4576999999999</v>
      </c>
      <c r="G47" s="5">
        <v>2</v>
      </c>
      <c r="H47" s="1" t="s">
        <v>4</v>
      </c>
      <c r="I47" s="1">
        <v>1.1000000000000001</v>
      </c>
      <c r="J47" s="6">
        <v>1902.2102</v>
      </c>
      <c r="L47" s="1" t="s">
        <v>4</v>
      </c>
      <c r="M47">
        <f t="shared" ref="M47:M51" si="13">(E55-E47)</f>
        <v>842.26819999999998</v>
      </c>
      <c r="N47">
        <f t="shared" ref="N47:N51" si="14">(J55-J47)</f>
        <v>947.11149999999998</v>
      </c>
      <c r="O47">
        <f t="shared" ref="O47:O51" si="15">(N47-M47)/J55</f>
        <v>3.6795880226511452E-2</v>
      </c>
    </row>
    <row r="48" spans="2:15" ht="24">
      <c r="B48" s="5">
        <v>3</v>
      </c>
      <c r="C48" s="1" t="s">
        <v>5</v>
      </c>
      <c r="D48" s="1">
        <v>11.74</v>
      </c>
      <c r="E48" s="6">
        <v>10432.888800000001</v>
      </c>
      <c r="G48" s="5">
        <v>3</v>
      </c>
      <c r="H48" s="1" t="s">
        <v>5</v>
      </c>
      <c r="I48" s="1">
        <v>6.21</v>
      </c>
      <c r="J48" s="6">
        <v>10715.344999999999</v>
      </c>
      <c r="L48" s="1" t="s">
        <v>5</v>
      </c>
      <c r="M48">
        <f t="shared" si="13"/>
        <v>5168.8184000000001</v>
      </c>
      <c r="N48">
        <f t="shared" si="14"/>
        <v>5171.0373</v>
      </c>
      <c r="O48">
        <f t="shared" si="15"/>
        <v>1.3967308340551824E-4</v>
      </c>
    </row>
    <row r="49" spans="2:15" ht="24">
      <c r="B49" s="5">
        <v>4</v>
      </c>
      <c r="C49" s="1" t="s">
        <v>6</v>
      </c>
      <c r="D49" s="1">
        <v>10.050000000000001</v>
      </c>
      <c r="E49" s="6">
        <v>8931.0288</v>
      </c>
      <c r="G49" s="5">
        <v>4</v>
      </c>
      <c r="H49" s="1" t="s">
        <v>6</v>
      </c>
      <c r="I49" s="1">
        <v>5.07</v>
      </c>
      <c r="J49" s="6">
        <v>8746.9675000000007</v>
      </c>
      <c r="L49" s="1" t="s">
        <v>6</v>
      </c>
      <c r="M49">
        <f t="shared" si="13"/>
        <v>4842.0213999999996</v>
      </c>
      <c r="N49">
        <f t="shared" si="14"/>
        <v>4851.5597999999991</v>
      </c>
      <c r="O49">
        <f t="shared" si="15"/>
        <v>7.0142889664231924E-4</v>
      </c>
    </row>
    <row r="50" spans="2:15" ht="24">
      <c r="B50" s="5">
        <v>5</v>
      </c>
      <c r="C50" s="1" t="s">
        <v>7</v>
      </c>
      <c r="D50" s="1">
        <v>2.38</v>
      </c>
      <c r="E50" s="6">
        <v>2113.2244999999998</v>
      </c>
      <c r="G50" s="5">
        <v>5</v>
      </c>
      <c r="H50" s="1" t="s">
        <v>7</v>
      </c>
      <c r="I50" s="1">
        <v>1.19</v>
      </c>
      <c r="J50" s="6">
        <v>2052.0210999999999</v>
      </c>
      <c r="L50" s="1" t="s">
        <v>7</v>
      </c>
      <c r="M50">
        <f t="shared" si="13"/>
        <v>1459.0822000000003</v>
      </c>
      <c r="N50">
        <f t="shared" si="14"/>
        <v>1495.5562</v>
      </c>
      <c r="O50">
        <f t="shared" si="15"/>
        <v>1.0281382734070293E-2</v>
      </c>
    </row>
    <row r="51" spans="2:15" ht="24">
      <c r="B51" s="7">
        <v>6</v>
      </c>
      <c r="C51" s="8" t="s">
        <v>8</v>
      </c>
      <c r="D51" s="8">
        <v>5.24</v>
      </c>
      <c r="E51" s="9">
        <v>4658.2518</v>
      </c>
      <c r="G51" s="7">
        <v>6</v>
      </c>
      <c r="H51" s="8" t="s">
        <v>8</v>
      </c>
      <c r="I51" s="8">
        <v>2.66</v>
      </c>
      <c r="J51" s="9">
        <v>4589.6045999999997</v>
      </c>
      <c r="L51" s="12" t="s">
        <v>8</v>
      </c>
      <c r="M51">
        <f t="shared" si="13"/>
        <v>2056.2604000000001</v>
      </c>
      <c r="N51">
        <f t="shared" si="14"/>
        <v>2117.0583000000006</v>
      </c>
      <c r="O51">
        <f t="shared" si="15"/>
        <v>9.0652983319022169E-3</v>
      </c>
    </row>
    <row r="52" spans="2:15">
      <c r="B52">
        <v>0.75</v>
      </c>
      <c r="C52" s="10" t="s">
        <v>11</v>
      </c>
      <c r="D52" s="10" t="s">
        <v>10</v>
      </c>
      <c r="G52">
        <v>0.75</v>
      </c>
      <c r="H52" s="10" t="s">
        <v>11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3</v>
      </c>
      <c r="D54" s="1">
        <v>1.02</v>
      </c>
      <c r="E54" s="6">
        <v>1220.8610000000001</v>
      </c>
      <c r="G54" s="5">
        <v>1</v>
      </c>
      <c r="H54" s="1" t="s">
        <v>3</v>
      </c>
      <c r="I54" s="1">
        <v>1.04</v>
      </c>
      <c r="J54" s="6">
        <v>1850.9308000000001</v>
      </c>
    </row>
    <row r="55" spans="2:15" ht="24">
      <c r="B55" s="5">
        <v>2</v>
      </c>
      <c r="C55" s="1" t="s">
        <v>4</v>
      </c>
      <c r="D55" s="1">
        <v>1.91</v>
      </c>
      <c r="E55" s="6">
        <v>2296.7258999999999</v>
      </c>
      <c r="G55" s="5">
        <v>2</v>
      </c>
      <c r="H55" s="1" t="s">
        <v>4</v>
      </c>
      <c r="I55" s="1">
        <v>1.6</v>
      </c>
      <c r="J55" s="6">
        <v>2849.3217</v>
      </c>
    </row>
    <row r="56" spans="2:15" ht="24">
      <c r="B56" s="5">
        <v>3</v>
      </c>
      <c r="C56" s="1" t="s">
        <v>5</v>
      </c>
      <c r="D56" s="1">
        <v>13.01</v>
      </c>
      <c r="E56" s="6">
        <v>15601.707200000001</v>
      </c>
      <c r="G56" s="5">
        <v>3</v>
      </c>
      <c r="H56" s="1" t="s">
        <v>5</v>
      </c>
      <c r="I56" s="1">
        <v>8.94</v>
      </c>
      <c r="J56" s="6">
        <v>15886.382299999999</v>
      </c>
    </row>
    <row r="57" spans="2:15" ht="24">
      <c r="B57" s="5">
        <v>4</v>
      </c>
      <c r="C57" s="1" t="s">
        <v>6</v>
      </c>
      <c r="D57" s="1">
        <v>11.48</v>
      </c>
      <c r="E57" s="6">
        <v>13773.0502</v>
      </c>
      <c r="G57" s="5">
        <v>4</v>
      </c>
      <c r="H57" s="1" t="s">
        <v>6</v>
      </c>
      <c r="I57" s="1">
        <v>7.65</v>
      </c>
      <c r="J57" s="6">
        <v>13598.5273</v>
      </c>
    </row>
    <row r="58" spans="2:15" ht="24">
      <c r="B58" s="5">
        <v>5</v>
      </c>
      <c r="C58" s="1" t="s">
        <v>7</v>
      </c>
      <c r="D58" s="1">
        <v>2.98</v>
      </c>
      <c r="E58" s="6">
        <v>3572.3067000000001</v>
      </c>
      <c r="G58" s="5">
        <v>5</v>
      </c>
      <c r="H58" s="1" t="s">
        <v>7</v>
      </c>
      <c r="I58" s="1">
        <v>2</v>
      </c>
      <c r="J58" s="6">
        <v>3547.5772999999999</v>
      </c>
    </row>
    <row r="59" spans="2:15" ht="24">
      <c r="B59" s="7">
        <v>6</v>
      </c>
      <c r="C59" s="8" t="s">
        <v>8</v>
      </c>
      <c r="D59" s="8">
        <v>5.6</v>
      </c>
      <c r="E59" s="9">
        <v>6714.5122000000001</v>
      </c>
      <c r="G59" s="7">
        <v>6</v>
      </c>
      <c r="H59" s="8" t="s">
        <v>8</v>
      </c>
      <c r="I59" s="8">
        <v>3.77</v>
      </c>
      <c r="J59" s="9">
        <v>6706.6629000000003</v>
      </c>
    </row>
    <row r="60" spans="2:15">
      <c r="B60">
        <v>1</v>
      </c>
      <c r="C60" s="10" t="s">
        <v>9</v>
      </c>
      <c r="D60" s="10" t="s">
        <v>10</v>
      </c>
      <c r="G60">
        <v>1</v>
      </c>
      <c r="H60" s="10" t="s">
        <v>9</v>
      </c>
      <c r="I60" s="10" t="s">
        <v>12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14" t="s">
        <v>79</v>
      </c>
      <c r="M61" t="s">
        <v>10</v>
      </c>
      <c r="N61" t="s">
        <v>12</v>
      </c>
      <c r="O61" t="s">
        <v>78</v>
      </c>
    </row>
    <row r="62" spans="2:15" ht="24">
      <c r="B62" s="5">
        <v>1</v>
      </c>
      <c r="C62" s="1" t="s">
        <v>3</v>
      </c>
      <c r="D62" s="1">
        <v>0.77</v>
      </c>
      <c r="E62" s="6">
        <v>811.94140000000004</v>
      </c>
      <c r="G62" s="5">
        <v>1</v>
      </c>
      <c r="H62" s="1" t="s">
        <v>3</v>
      </c>
      <c r="I62" s="1">
        <v>0.78</v>
      </c>
      <c r="J62" s="6">
        <v>1256.6377</v>
      </c>
      <c r="L62" s="1" t="s">
        <v>3</v>
      </c>
      <c r="M62">
        <f>(E70-E62)</f>
        <v>406.39589999999987</v>
      </c>
      <c r="N62">
        <f>(J70-J62)</f>
        <v>577.43360000000007</v>
      </c>
      <c r="O62">
        <f>(N62-M62)/J70</f>
        <v>9.32557529251999E-2</v>
      </c>
    </row>
    <row r="63" spans="2:15" ht="24">
      <c r="B63" s="5">
        <v>2</v>
      </c>
      <c r="C63" s="1" t="s">
        <v>4</v>
      </c>
      <c r="D63" s="1">
        <v>1.27</v>
      </c>
      <c r="E63" s="6">
        <v>1342.4152999999999</v>
      </c>
      <c r="G63" s="5">
        <v>2</v>
      </c>
      <c r="H63" s="1" t="s">
        <v>4</v>
      </c>
      <c r="I63" s="1">
        <v>1.1200000000000001</v>
      </c>
      <c r="J63" s="6">
        <v>1793.4331</v>
      </c>
      <c r="L63" s="1" t="s">
        <v>4</v>
      </c>
      <c r="M63">
        <f t="shared" ref="M63:M67" si="16">(E71-E63)</f>
        <v>965.0773999999999</v>
      </c>
      <c r="N63">
        <f t="shared" ref="N63:N67" si="17">(J71-J63)</f>
        <v>1045.1609999999998</v>
      </c>
      <c r="O63">
        <f t="shared" ref="O63:O67" si="18">(N63-M63)/J71</f>
        <v>2.821241684395805E-2</v>
      </c>
    </row>
    <row r="64" spans="2:15" ht="24">
      <c r="B64" s="5">
        <v>3</v>
      </c>
      <c r="C64" s="1" t="s">
        <v>5</v>
      </c>
      <c r="D64" s="1">
        <v>9.19</v>
      </c>
      <c r="E64" s="6">
        <v>9750.366</v>
      </c>
      <c r="G64" s="5">
        <v>3</v>
      </c>
      <c r="H64" s="1" t="s">
        <v>5</v>
      </c>
      <c r="I64" s="1">
        <v>6.28</v>
      </c>
      <c r="J64" s="6">
        <v>10093.415499999999</v>
      </c>
      <c r="L64" s="1" t="s">
        <v>5</v>
      </c>
      <c r="M64">
        <f t="shared" si="16"/>
        <v>6009.9205999999995</v>
      </c>
      <c r="N64">
        <f t="shared" si="17"/>
        <v>5885.0479000000014</v>
      </c>
      <c r="O64">
        <f t="shared" si="18"/>
        <v>-7.8150631180216035E-3</v>
      </c>
    </row>
    <row r="65" spans="2:15" ht="24">
      <c r="B65" s="5">
        <v>4</v>
      </c>
      <c r="C65" s="1" t="s">
        <v>6</v>
      </c>
      <c r="D65" s="1">
        <v>7.81</v>
      </c>
      <c r="E65" s="6">
        <v>8288.3363000000008</v>
      </c>
      <c r="G65" s="5">
        <v>4</v>
      </c>
      <c r="H65" s="1" t="s">
        <v>6</v>
      </c>
      <c r="I65" s="1">
        <v>5.0199999999999996</v>
      </c>
      <c r="J65" s="6">
        <v>8068.4369999999999</v>
      </c>
      <c r="L65" s="1" t="s">
        <v>6</v>
      </c>
      <c r="M65">
        <f t="shared" si="16"/>
        <v>5578.0127999999986</v>
      </c>
      <c r="N65">
        <f t="shared" si="17"/>
        <v>5601.3343999999997</v>
      </c>
      <c r="O65">
        <f t="shared" si="18"/>
        <v>1.7060709588750788E-3</v>
      </c>
    </row>
    <row r="66" spans="2:15" ht="24">
      <c r="B66" s="5">
        <v>5</v>
      </c>
      <c r="C66" s="1" t="s">
        <v>7</v>
      </c>
      <c r="D66" s="1">
        <v>1.85</v>
      </c>
      <c r="E66" s="6">
        <v>1961.2181</v>
      </c>
      <c r="G66" s="5">
        <v>5</v>
      </c>
      <c r="H66" s="1" t="s">
        <v>7</v>
      </c>
      <c r="I66" s="1">
        <v>1.1399999999999999</v>
      </c>
      <c r="J66" s="6">
        <v>1832.6583000000001</v>
      </c>
      <c r="L66" s="1" t="s">
        <v>7</v>
      </c>
      <c r="M66">
        <f t="shared" si="16"/>
        <v>1625.2588999999998</v>
      </c>
      <c r="N66">
        <f t="shared" si="17"/>
        <v>1722.2464999999997</v>
      </c>
      <c r="O66">
        <f t="shared" si="18"/>
        <v>2.7282755926403411E-2</v>
      </c>
    </row>
    <row r="67" spans="2:15" ht="24">
      <c r="B67" s="7">
        <v>6</v>
      </c>
      <c r="C67" s="8" t="s">
        <v>8</v>
      </c>
      <c r="D67" s="8">
        <v>4.12</v>
      </c>
      <c r="E67" s="9">
        <v>4374.3861999999999</v>
      </c>
      <c r="G67" s="7">
        <v>6</v>
      </c>
      <c r="H67" s="8" t="s">
        <v>8</v>
      </c>
      <c r="I67" s="8">
        <v>2.66</v>
      </c>
      <c r="J67" s="9">
        <v>4275.6383999999998</v>
      </c>
      <c r="L67" s="12" t="s">
        <v>8</v>
      </c>
      <c r="M67">
        <f t="shared" si="16"/>
        <v>2394.8782000000001</v>
      </c>
      <c r="N67">
        <f t="shared" si="17"/>
        <v>2461.5129999999999</v>
      </c>
      <c r="O67">
        <f t="shared" si="18"/>
        <v>9.8906490360302444E-3</v>
      </c>
    </row>
    <row r="68" spans="2:15">
      <c r="B68">
        <v>1</v>
      </c>
      <c r="C68" s="10" t="s">
        <v>11</v>
      </c>
      <c r="D68" s="10" t="s">
        <v>10</v>
      </c>
      <c r="G68">
        <v>1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3</v>
      </c>
      <c r="D70" s="1">
        <v>1.01</v>
      </c>
      <c r="E70" s="6">
        <v>1218.3372999999999</v>
      </c>
      <c r="G70" s="5">
        <v>1</v>
      </c>
      <c r="H70" s="1" t="s">
        <v>3</v>
      </c>
      <c r="I70" s="1">
        <v>1.03</v>
      </c>
      <c r="J70" s="6">
        <v>1834.0713000000001</v>
      </c>
    </row>
    <row r="71" spans="2:15" ht="24">
      <c r="B71" s="5">
        <v>2</v>
      </c>
      <c r="C71" s="1" t="s">
        <v>4</v>
      </c>
      <c r="D71" s="1">
        <v>1.91</v>
      </c>
      <c r="E71" s="6">
        <v>2307.4926999999998</v>
      </c>
      <c r="G71" s="5">
        <v>2</v>
      </c>
      <c r="H71" s="1" t="s">
        <v>4</v>
      </c>
      <c r="I71" s="1">
        <v>1.59</v>
      </c>
      <c r="J71" s="6">
        <v>2838.5940999999998</v>
      </c>
    </row>
    <row r="72" spans="2:15" ht="24">
      <c r="B72" s="5">
        <v>3</v>
      </c>
      <c r="C72" s="1" t="s">
        <v>5</v>
      </c>
      <c r="D72" s="1">
        <v>13.04</v>
      </c>
      <c r="E72" s="6">
        <v>15760.286599999999</v>
      </c>
      <c r="G72" s="5">
        <v>3</v>
      </c>
      <c r="H72" s="1" t="s">
        <v>5</v>
      </c>
      <c r="I72" s="1">
        <v>8.9499999999999993</v>
      </c>
      <c r="J72" s="6">
        <v>15978.463400000001</v>
      </c>
    </row>
    <row r="73" spans="2:15" ht="24">
      <c r="B73" s="5">
        <v>4</v>
      </c>
      <c r="C73" s="1" t="s">
        <v>6</v>
      </c>
      <c r="D73" s="1">
        <v>11.47</v>
      </c>
      <c r="E73" s="6">
        <v>13866.349099999999</v>
      </c>
      <c r="G73" s="5">
        <v>4</v>
      </c>
      <c r="H73" s="1" t="s">
        <v>6</v>
      </c>
      <c r="I73" s="1">
        <v>7.66</v>
      </c>
      <c r="J73" s="6">
        <v>13669.7714</v>
      </c>
    </row>
    <row r="74" spans="2:15" ht="24">
      <c r="B74" s="5">
        <v>5</v>
      </c>
      <c r="C74" s="1" t="s">
        <v>7</v>
      </c>
      <c r="D74" s="1">
        <v>2.97</v>
      </c>
      <c r="E74" s="6">
        <v>3586.4769999999999</v>
      </c>
      <c r="G74" s="5">
        <v>5</v>
      </c>
      <c r="H74" s="1" t="s">
        <v>7</v>
      </c>
      <c r="I74" s="1">
        <v>1.99</v>
      </c>
      <c r="J74" s="6">
        <v>3554.9047999999998</v>
      </c>
    </row>
    <row r="75" spans="2:15" ht="24">
      <c r="B75" s="7">
        <v>6</v>
      </c>
      <c r="C75" s="8" t="s">
        <v>8</v>
      </c>
      <c r="D75" s="8">
        <v>5.6</v>
      </c>
      <c r="E75" s="9">
        <v>6769.2644</v>
      </c>
      <c r="G75" s="7">
        <v>6</v>
      </c>
      <c r="H75" s="8" t="s">
        <v>8</v>
      </c>
      <c r="I75" s="8">
        <v>3.78</v>
      </c>
      <c r="J75" s="9">
        <v>6737.1513999999997</v>
      </c>
    </row>
    <row r="76" spans="2:15">
      <c r="B76">
        <v>1.25</v>
      </c>
      <c r="C76" s="10" t="s">
        <v>9</v>
      </c>
      <c r="D76" s="10" t="s">
        <v>10</v>
      </c>
      <c r="G76">
        <v>1.25</v>
      </c>
      <c r="H76" s="10" t="s">
        <v>9</v>
      </c>
      <c r="I76" s="10" t="s">
        <v>12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14" t="s">
        <v>79</v>
      </c>
      <c r="M77" t="s">
        <v>10</v>
      </c>
      <c r="N77" t="s">
        <v>12</v>
      </c>
      <c r="O77" t="s">
        <v>78</v>
      </c>
    </row>
    <row r="78" spans="2:15" ht="24">
      <c r="B78" s="5">
        <v>1</v>
      </c>
      <c r="C78" s="1" t="s">
        <v>3</v>
      </c>
      <c r="D78" s="1">
        <v>0.97</v>
      </c>
      <c r="E78" s="6">
        <v>764.85329999999999</v>
      </c>
      <c r="G78" s="5">
        <v>1</v>
      </c>
      <c r="H78" s="1" t="s">
        <v>3</v>
      </c>
      <c r="I78" s="1">
        <v>0.81</v>
      </c>
      <c r="J78" s="6">
        <v>1233.9074000000001</v>
      </c>
      <c r="L78" s="1" t="s">
        <v>3</v>
      </c>
      <c r="M78">
        <f>(E86-E78)</f>
        <v>456.81099999999992</v>
      </c>
      <c r="N78">
        <f>(J86-J78)</f>
        <v>602.01469999999995</v>
      </c>
      <c r="O78">
        <f>(N78-M78)/J86</f>
        <v>7.9090338310105868E-2</v>
      </c>
    </row>
    <row r="79" spans="2:15" ht="24">
      <c r="B79" s="5">
        <v>2</v>
      </c>
      <c r="C79" s="1" t="s">
        <v>4</v>
      </c>
      <c r="D79" s="1">
        <v>1.61</v>
      </c>
      <c r="E79" s="6">
        <v>1266.0084999999999</v>
      </c>
      <c r="G79" s="5">
        <v>2</v>
      </c>
      <c r="H79" s="1" t="s">
        <v>4</v>
      </c>
      <c r="I79" s="1">
        <v>1.1100000000000001</v>
      </c>
      <c r="J79" s="6">
        <v>1707.1353999999999</v>
      </c>
      <c r="L79" s="1" t="s">
        <v>4</v>
      </c>
      <c r="M79">
        <f t="shared" ref="M79:M83" si="19">(E87-E79)</f>
        <v>1050.4299000000001</v>
      </c>
      <c r="N79">
        <f t="shared" ref="N79:N83" si="20">(J87-J79)</f>
        <v>1135.4869000000001</v>
      </c>
      <c r="O79">
        <f t="shared" ref="O79:O83" si="21">(N79-M79)/J87</f>
        <v>2.9922019538086372E-2</v>
      </c>
    </row>
    <row r="80" spans="2:15" ht="24">
      <c r="B80" s="5">
        <v>3</v>
      </c>
      <c r="C80" s="1" t="s">
        <v>5</v>
      </c>
      <c r="D80" s="1">
        <v>11.83</v>
      </c>
      <c r="E80" s="6">
        <v>9289.8942999999999</v>
      </c>
      <c r="G80" s="5">
        <v>3</v>
      </c>
      <c r="H80" s="1" t="s">
        <v>5</v>
      </c>
      <c r="I80" s="1">
        <v>6.28</v>
      </c>
      <c r="J80" s="6">
        <v>9616.3911000000007</v>
      </c>
      <c r="L80" s="1" t="s">
        <v>5</v>
      </c>
      <c r="M80">
        <f t="shared" si="19"/>
        <v>6573.4218000000001</v>
      </c>
      <c r="N80">
        <f t="shared" si="20"/>
        <v>6443.4921999999988</v>
      </c>
      <c r="O80">
        <f t="shared" si="21"/>
        <v>-8.0903203076202485E-3</v>
      </c>
    </row>
    <row r="81" spans="2:15" ht="24">
      <c r="B81" s="5">
        <v>4</v>
      </c>
      <c r="C81" s="1" t="s">
        <v>6</v>
      </c>
      <c r="D81" s="1">
        <v>9.9499999999999993</v>
      </c>
      <c r="E81" s="6">
        <v>7813.9621999999999</v>
      </c>
      <c r="G81" s="5">
        <v>4</v>
      </c>
      <c r="H81" s="1" t="s">
        <v>6</v>
      </c>
      <c r="I81" s="1">
        <v>4.99</v>
      </c>
      <c r="J81" s="6">
        <v>7646.1970000000001</v>
      </c>
      <c r="L81" s="1" t="s">
        <v>6</v>
      </c>
      <c r="M81">
        <f t="shared" si="19"/>
        <v>6144.3287999999993</v>
      </c>
      <c r="N81">
        <f t="shared" si="20"/>
        <v>6135.5404999999992</v>
      </c>
      <c r="O81">
        <f t="shared" si="21"/>
        <v>-6.3767721595337043E-4</v>
      </c>
    </row>
    <row r="82" spans="2:15" ht="24">
      <c r="B82" s="5">
        <v>5</v>
      </c>
      <c r="C82" s="1" t="s">
        <v>7</v>
      </c>
      <c r="D82" s="1">
        <v>2.3199999999999998</v>
      </c>
      <c r="E82" s="6">
        <v>1820.3715</v>
      </c>
      <c r="G82" s="5">
        <v>5</v>
      </c>
      <c r="H82" s="1" t="s">
        <v>7</v>
      </c>
      <c r="I82" s="1">
        <v>1.1399999999999999</v>
      </c>
      <c r="J82" s="6">
        <v>1741.5939000000001</v>
      </c>
      <c r="L82" s="1" t="s">
        <v>7</v>
      </c>
      <c r="M82">
        <f t="shared" si="19"/>
        <v>1801.4972</v>
      </c>
      <c r="N82">
        <f t="shared" si="20"/>
        <v>1869.2796999999998</v>
      </c>
      <c r="O82">
        <f t="shared" si="21"/>
        <v>1.8771773124376272E-2</v>
      </c>
    </row>
    <row r="83" spans="2:15" ht="24">
      <c r="B83" s="7">
        <v>6</v>
      </c>
      <c r="C83" s="8" t="s">
        <v>8</v>
      </c>
      <c r="D83" s="8">
        <v>5.31</v>
      </c>
      <c r="E83" s="9">
        <v>4171.2852999999996</v>
      </c>
      <c r="G83" s="7">
        <v>6</v>
      </c>
      <c r="H83" s="8" t="s">
        <v>8</v>
      </c>
      <c r="I83" s="8">
        <v>2.68</v>
      </c>
      <c r="J83" s="9">
        <v>4101.2862999999998</v>
      </c>
      <c r="L83" s="12" t="s">
        <v>8</v>
      </c>
      <c r="M83">
        <f t="shared" si="19"/>
        <v>2639.4434000000001</v>
      </c>
      <c r="N83">
        <f t="shared" si="20"/>
        <v>2686.1567000000005</v>
      </c>
      <c r="O83">
        <f t="shared" si="21"/>
        <v>6.8823119398572254E-3</v>
      </c>
    </row>
    <row r="84" spans="2:15">
      <c r="B84">
        <v>1.25</v>
      </c>
      <c r="C84" s="10" t="s">
        <v>11</v>
      </c>
      <c r="D84" s="10" t="s">
        <v>10</v>
      </c>
      <c r="G84">
        <v>1.25</v>
      </c>
      <c r="H84" s="10" t="s">
        <v>11</v>
      </c>
      <c r="I84" s="10" t="s">
        <v>12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3</v>
      </c>
      <c r="D86" s="1">
        <v>1</v>
      </c>
      <c r="E86" s="6">
        <v>1221.6642999999999</v>
      </c>
      <c r="G86" s="5">
        <v>1</v>
      </c>
      <c r="H86" s="1" t="s">
        <v>3</v>
      </c>
      <c r="I86" s="1">
        <v>1.02</v>
      </c>
      <c r="J86" s="6">
        <v>1835.9221</v>
      </c>
    </row>
    <row r="87" spans="2:15" ht="24">
      <c r="B87" s="5">
        <v>2</v>
      </c>
      <c r="C87" s="1" t="s">
        <v>4</v>
      </c>
      <c r="D87" s="1">
        <v>1.9</v>
      </c>
      <c r="E87" s="6">
        <v>2316.4384</v>
      </c>
      <c r="G87" s="5">
        <v>2</v>
      </c>
      <c r="H87" s="1" t="s">
        <v>4</v>
      </c>
      <c r="I87" s="1">
        <v>1.58</v>
      </c>
      <c r="J87" s="6">
        <v>2842.6223</v>
      </c>
    </row>
    <row r="88" spans="2:15" ht="24">
      <c r="B88" s="5">
        <v>3</v>
      </c>
      <c r="C88" s="1" t="s">
        <v>5</v>
      </c>
      <c r="D88" s="1">
        <v>13.04</v>
      </c>
      <c r="E88" s="6">
        <v>15863.3161</v>
      </c>
      <c r="G88" s="5">
        <v>3</v>
      </c>
      <c r="H88" s="1" t="s">
        <v>5</v>
      </c>
      <c r="I88" s="1">
        <v>8.94</v>
      </c>
      <c r="J88" s="6">
        <v>16059.8833</v>
      </c>
    </row>
    <row r="89" spans="2:15" ht="24">
      <c r="B89" s="5">
        <v>4</v>
      </c>
      <c r="C89" s="1" t="s">
        <v>6</v>
      </c>
      <c r="D89" s="1">
        <v>11.47</v>
      </c>
      <c r="E89" s="6">
        <v>13958.290999999999</v>
      </c>
      <c r="G89" s="5">
        <v>4</v>
      </c>
      <c r="H89" s="1" t="s">
        <v>6</v>
      </c>
      <c r="I89" s="1">
        <v>7.67</v>
      </c>
      <c r="J89" s="6">
        <v>13781.737499999999</v>
      </c>
    </row>
    <row r="90" spans="2:15" ht="24">
      <c r="B90" s="5">
        <v>5</v>
      </c>
      <c r="C90" s="1" t="s">
        <v>7</v>
      </c>
      <c r="D90" s="1">
        <v>2.98</v>
      </c>
      <c r="E90" s="6">
        <v>3621.8687</v>
      </c>
      <c r="G90" s="5">
        <v>5</v>
      </c>
      <c r="H90" s="1" t="s">
        <v>7</v>
      </c>
      <c r="I90" s="1">
        <v>2.0099999999999998</v>
      </c>
      <c r="J90" s="6">
        <v>3610.8735999999999</v>
      </c>
    </row>
    <row r="91" spans="2:15" ht="24">
      <c r="B91" s="7">
        <v>6</v>
      </c>
      <c r="C91" s="8" t="s">
        <v>8</v>
      </c>
      <c r="D91" s="8">
        <v>5.6</v>
      </c>
      <c r="E91" s="9">
        <v>6810.7286999999997</v>
      </c>
      <c r="G91" s="7">
        <v>6</v>
      </c>
      <c r="H91" s="8" t="s">
        <v>8</v>
      </c>
      <c r="I91" s="8">
        <v>3.78</v>
      </c>
      <c r="J91" s="9">
        <v>6787.4430000000002</v>
      </c>
    </row>
    <row r="92" spans="2:15">
      <c r="B92">
        <v>1.5</v>
      </c>
      <c r="C92" s="10" t="s">
        <v>9</v>
      </c>
      <c r="D92" s="10" t="s">
        <v>10</v>
      </c>
      <c r="G92">
        <v>1.5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79</v>
      </c>
      <c r="M93" t="s">
        <v>10</v>
      </c>
      <c r="N93" t="s">
        <v>12</v>
      </c>
      <c r="O93" t="s">
        <v>78</v>
      </c>
    </row>
    <row r="94" spans="2:15" ht="24">
      <c r="B94" s="5">
        <v>1</v>
      </c>
      <c r="C94" s="1" t="s">
        <v>3</v>
      </c>
      <c r="D94" s="1">
        <v>0.98</v>
      </c>
      <c r="E94" s="6">
        <v>793.0788</v>
      </c>
      <c r="G94" s="5">
        <v>1</v>
      </c>
      <c r="H94" s="1" t="s">
        <v>3</v>
      </c>
      <c r="I94" s="1">
        <v>0.8</v>
      </c>
      <c r="J94" s="6">
        <v>1188.4649999999999</v>
      </c>
      <c r="L94" s="1" t="s">
        <v>3</v>
      </c>
      <c r="M94">
        <f>(E102-E94)</f>
        <v>489.77189999999996</v>
      </c>
      <c r="N94">
        <f>(J102-J94)</f>
        <v>710.22460000000001</v>
      </c>
      <c r="O94">
        <f>(N94-M94)/J102</f>
        <v>0.11610781456853193</v>
      </c>
    </row>
    <row r="95" spans="2:15" ht="24">
      <c r="B95" s="5">
        <v>2</v>
      </c>
      <c r="C95" s="1" t="s">
        <v>4</v>
      </c>
      <c r="D95" s="1">
        <v>1.55</v>
      </c>
      <c r="E95" s="6">
        <v>1262.4437</v>
      </c>
      <c r="G95" s="5">
        <v>2</v>
      </c>
      <c r="H95" s="1" t="s">
        <v>4</v>
      </c>
      <c r="I95" s="1">
        <v>1.0900000000000001</v>
      </c>
      <c r="J95" s="6">
        <v>1614.7773</v>
      </c>
      <c r="L95" s="1" t="s">
        <v>4</v>
      </c>
      <c r="M95">
        <f t="shared" ref="M95:M99" si="22">(E103-E95)</f>
        <v>1111.2162000000001</v>
      </c>
      <c r="N95">
        <f t="shared" ref="N95:N99" si="23">(J103-J95)</f>
        <v>1285.4313</v>
      </c>
      <c r="O95">
        <f t="shared" ref="O95:O99" si="24">(N95-M95)/J103</f>
        <v>6.0069851527231488E-2</v>
      </c>
    </row>
    <row r="96" spans="2:15" ht="24">
      <c r="B96" s="5">
        <v>3</v>
      </c>
      <c r="C96" s="1" t="s">
        <v>5</v>
      </c>
      <c r="D96" s="1">
        <v>11.11</v>
      </c>
      <c r="E96" s="6">
        <v>9033.5239999999994</v>
      </c>
      <c r="G96" s="5">
        <v>3</v>
      </c>
      <c r="H96" s="1" t="s">
        <v>5</v>
      </c>
      <c r="I96" s="1">
        <v>6.27</v>
      </c>
      <c r="J96" s="6">
        <v>9262.3281999999999</v>
      </c>
      <c r="L96" s="1" t="s">
        <v>5</v>
      </c>
      <c r="M96">
        <f t="shared" si="22"/>
        <v>7021.6524000000009</v>
      </c>
      <c r="N96">
        <f t="shared" si="23"/>
        <v>6922.1911</v>
      </c>
      <c r="O96">
        <f t="shared" si="24"/>
        <v>-6.1454590127987827E-3</v>
      </c>
    </row>
    <row r="97" spans="2:15" ht="24">
      <c r="B97" s="5">
        <v>4</v>
      </c>
      <c r="C97" s="1" t="s">
        <v>6</v>
      </c>
      <c r="D97" s="1">
        <v>9.2200000000000006</v>
      </c>
      <c r="E97" s="6">
        <v>7494.7636000000002</v>
      </c>
      <c r="G97" s="5">
        <v>4</v>
      </c>
      <c r="H97" s="1" t="s">
        <v>6</v>
      </c>
      <c r="I97" s="1">
        <v>5</v>
      </c>
      <c r="J97" s="6">
        <v>7381.4081999999999</v>
      </c>
      <c r="L97" s="1" t="s">
        <v>6</v>
      </c>
      <c r="M97">
        <f t="shared" si="22"/>
        <v>6479.1255999999994</v>
      </c>
      <c r="N97">
        <f t="shared" si="23"/>
        <v>6392.4451000000008</v>
      </c>
      <c r="O97">
        <f t="shared" si="24"/>
        <v>-6.2931191520675311E-3</v>
      </c>
    </row>
    <row r="98" spans="2:15" ht="24">
      <c r="B98" s="5">
        <v>5</v>
      </c>
      <c r="C98" s="1" t="s">
        <v>7</v>
      </c>
      <c r="D98" s="1">
        <v>2.13</v>
      </c>
      <c r="E98" s="6">
        <v>1734.7637</v>
      </c>
      <c r="G98" s="5">
        <v>5</v>
      </c>
      <c r="H98" s="1" t="s">
        <v>7</v>
      </c>
      <c r="I98" s="1">
        <v>1.1399999999999999</v>
      </c>
      <c r="J98" s="6">
        <v>1681.8634999999999</v>
      </c>
      <c r="L98" s="1" t="s">
        <v>7</v>
      </c>
      <c r="M98">
        <f t="shared" si="22"/>
        <v>1854.1062999999999</v>
      </c>
      <c r="N98">
        <f t="shared" si="23"/>
        <v>1893.5981000000002</v>
      </c>
      <c r="O98">
        <f t="shared" si="24"/>
        <v>1.1045231194763841E-2</v>
      </c>
    </row>
    <row r="99" spans="2:15" ht="24">
      <c r="B99" s="7">
        <v>6</v>
      </c>
      <c r="C99" s="8" t="s">
        <v>8</v>
      </c>
      <c r="D99" s="8">
        <v>5.01</v>
      </c>
      <c r="E99" s="9">
        <v>4070.4207000000001</v>
      </c>
      <c r="G99" s="7">
        <v>6</v>
      </c>
      <c r="H99" s="8" t="s">
        <v>8</v>
      </c>
      <c r="I99" s="8">
        <v>2.7</v>
      </c>
      <c r="J99" s="9">
        <v>3982.9695000000002</v>
      </c>
      <c r="L99" s="12" t="s">
        <v>8</v>
      </c>
      <c r="M99">
        <f t="shared" si="22"/>
        <v>2772.8800999999999</v>
      </c>
      <c r="N99">
        <f t="shared" si="23"/>
        <v>2826.3482999999997</v>
      </c>
      <c r="O99">
        <f t="shared" si="24"/>
        <v>7.8522109806653164E-3</v>
      </c>
    </row>
    <row r="100" spans="2:15">
      <c r="B100">
        <v>1.5</v>
      </c>
      <c r="C100" s="10" t="s">
        <v>11</v>
      </c>
      <c r="D100" s="10" t="s">
        <v>10</v>
      </c>
      <c r="G100">
        <v>1.5</v>
      </c>
      <c r="H100" s="10" t="s">
        <v>11</v>
      </c>
      <c r="I100" s="10" t="s">
        <v>12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3</v>
      </c>
      <c r="D102" s="1">
        <v>1.02</v>
      </c>
      <c r="E102" s="6">
        <v>1282.8507</v>
      </c>
      <c r="G102" s="5">
        <v>1</v>
      </c>
      <c r="H102" s="1" t="s">
        <v>3</v>
      </c>
      <c r="I102" s="1">
        <v>1.01</v>
      </c>
      <c r="J102" s="6">
        <v>1898.6895999999999</v>
      </c>
    </row>
    <row r="103" spans="2:15" ht="24">
      <c r="B103" s="5">
        <v>2</v>
      </c>
      <c r="C103" s="1" t="s">
        <v>4</v>
      </c>
      <c r="D103" s="1">
        <v>1.88</v>
      </c>
      <c r="E103" s="6">
        <v>2373.6599000000001</v>
      </c>
      <c r="G103" s="5">
        <v>2</v>
      </c>
      <c r="H103" s="1" t="s">
        <v>4</v>
      </c>
      <c r="I103" s="1">
        <v>1.54</v>
      </c>
      <c r="J103" s="6">
        <v>2900.2085999999999</v>
      </c>
    </row>
    <row r="104" spans="2:15" ht="24">
      <c r="B104" s="5">
        <v>3</v>
      </c>
      <c r="C104" s="1" t="s">
        <v>5</v>
      </c>
      <c r="D104" s="1">
        <v>12.74</v>
      </c>
      <c r="E104" s="6">
        <v>16055.1764</v>
      </c>
      <c r="G104" s="5">
        <v>3</v>
      </c>
      <c r="H104" s="1" t="s">
        <v>5</v>
      </c>
      <c r="I104" s="1">
        <v>8.6</v>
      </c>
      <c r="J104" s="6">
        <v>16184.5193</v>
      </c>
    </row>
    <row r="105" spans="2:15" ht="24">
      <c r="B105" s="5">
        <v>4</v>
      </c>
      <c r="C105" s="1" t="s">
        <v>6</v>
      </c>
      <c r="D105" s="1">
        <v>11.09</v>
      </c>
      <c r="E105" s="6">
        <v>13973.8892</v>
      </c>
      <c r="G105" s="5">
        <v>4</v>
      </c>
      <c r="H105" s="1" t="s">
        <v>6</v>
      </c>
      <c r="I105" s="1">
        <v>7.32</v>
      </c>
      <c r="J105" s="6">
        <v>13773.853300000001</v>
      </c>
    </row>
    <row r="106" spans="2:15" ht="24">
      <c r="B106" s="5">
        <v>5</v>
      </c>
      <c r="C106" s="1" t="s">
        <v>7</v>
      </c>
      <c r="D106" s="1">
        <v>2.85</v>
      </c>
      <c r="E106" s="6">
        <v>3588.87</v>
      </c>
      <c r="G106" s="5">
        <v>5</v>
      </c>
      <c r="H106" s="1" t="s">
        <v>7</v>
      </c>
      <c r="I106" s="1">
        <v>1.9</v>
      </c>
      <c r="J106" s="6">
        <v>3575.4616000000001</v>
      </c>
    </row>
    <row r="107" spans="2:15" ht="24">
      <c r="B107" s="7">
        <v>6</v>
      </c>
      <c r="C107" s="8" t="s">
        <v>8</v>
      </c>
      <c r="D107" s="8">
        <v>5.43</v>
      </c>
      <c r="E107" s="9">
        <v>6843.3008</v>
      </c>
      <c r="G107" s="7">
        <v>6</v>
      </c>
      <c r="H107" s="8" t="s">
        <v>8</v>
      </c>
      <c r="I107" s="8">
        <v>3.62</v>
      </c>
      <c r="J107" s="9">
        <v>6809.3177999999998</v>
      </c>
    </row>
    <row r="108" spans="2:15">
      <c r="B108">
        <v>1.75</v>
      </c>
      <c r="C108" s="10" t="s">
        <v>9</v>
      </c>
      <c r="D108" s="10" t="s">
        <v>10</v>
      </c>
      <c r="G108">
        <v>1.75</v>
      </c>
      <c r="H108" s="10" t="s">
        <v>9</v>
      </c>
      <c r="I108" s="10" t="s">
        <v>12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14" t="s">
        <v>79</v>
      </c>
      <c r="M109" t="s">
        <v>10</v>
      </c>
      <c r="N109" t="s">
        <v>12</v>
      </c>
      <c r="O109" t="s">
        <v>78</v>
      </c>
    </row>
    <row r="110" spans="2:15" ht="24">
      <c r="B110" s="5">
        <v>1</v>
      </c>
      <c r="C110" s="1" t="s">
        <v>3</v>
      </c>
      <c r="D110" s="1">
        <v>0.95</v>
      </c>
      <c r="E110" s="6">
        <v>744.80050000000006</v>
      </c>
      <c r="G110" s="5">
        <v>1</v>
      </c>
      <c r="H110" s="1" t="s">
        <v>3</v>
      </c>
      <c r="I110" s="1">
        <v>0.8</v>
      </c>
      <c r="J110" s="6">
        <v>1145.1922999999999</v>
      </c>
      <c r="L110" s="1" t="s">
        <v>3</v>
      </c>
      <c r="M110">
        <f>(E118-E110)</f>
        <v>505.79999999999995</v>
      </c>
      <c r="N110">
        <f>(J118-J110)</f>
        <v>726.48390000000018</v>
      </c>
      <c r="O110">
        <f>(N110-M110)/J118</f>
        <v>0.11790709311792297</v>
      </c>
    </row>
    <row r="111" spans="2:15" ht="24">
      <c r="B111" s="5">
        <v>2</v>
      </c>
      <c r="C111" s="1" t="s">
        <v>4</v>
      </c>
      <c r="D111" s="1">
        <v>1.55</v>
      </c>
      <c r="E111" s="6">
        <v>1216.3518999999999</v>
      </c>
      <c r="G111" s="5">
        <v>2</v>
      </c>
      <c r="H111" s="1" t="s">
        <v>4</v>
      </c>
      <c r="I111" s="1">
        <v>1.1100000000000001</v>
      </c>
      <c r="J111" s="6">
        <v>1589.2048</v>
      </c>
      <c r="L111" s="1" t="s">
        <v>4</v>
      </c>
      <c r="M111">
        <f t="shared" ref="M111:M115" si="25">(E119-E111)</f>
        <v>1123.8390000000002</v>
      </c>
      <c r="N111">
        <f t="shared" ref="N111:N115" si="26">(J119-J111)</f>
        <v>1301.6923000000002</v>
      </c>
      <c r="O111">
        <f t="shared" ref="O111:O115" si="27">(N111-M111)/J119</f>
        <v>6.152183694120416E-2</v>
      </c>
    </row>
    <row r="112" spans="2:15" ht="24">
      <c r="B112" s="5">
        <v>3</v>
      </c>
      <c r="C112" s="1" t="s">
        <v>5</v>
      </c>
      <c r="D112" s="1">
        <v>11.14</v>
      </c>
      <c r="E112" s="6">
        <v>8768.3858999999993</v>
      </c>
      <c r="G112" s="5">
        <v>3</v>
      </c>
      <c r="H112" s="1" t="s">
        <v>5</v>
      </c>
      <c r="I112" s="1">
        <v>6.29</v>
      </c>
      <c r="J112" s="6">
        <v>9010.1754000000001</v>
      </c>
      <c r="L112" s="1" t="s">
        <v>5</v>
      </c>
      <c r="M112">
        <f t="shared" si="25"/>
        <v>7272.9872000000014</v>
      </c>
      <c r="N112">
        <f t="shared" si="26"/>
        <v>7192.9017000000003</v>
      </c>
      <c r="O112">
        <f t="shared" si="27"/>
        <v>-4.9426105612989431E-3</v>
      </c>
    </row>
    <row r="113" spans="2:15" ht="24">
      <c r="B113" s="5">
        <v>4</v>
      </c>
      <c r="C113" s="1" t="s">
        <v>6</v>
      </c>
      <c r="D113" s="1">
        <v>9.2200000000000006</v>
      </c>
      <c r="E113" s="6">
        <v>7255.5466999999999</v>
      </c>
      <c r="G113" s="5">
        <v>4</v>
      </c>
      <c r="H113" s="1" t="s">
        <v>6</v>
      </c>
      <c r="I113" s="1">
        <v>4.97</v>
      </c>
      <c r="J113" s="6">
        <v>7120.6354000000001</v>
      </c>
      <c r="L113" s="1" t="s">
        <v>6</v>
      </c>
      <c r="M113">
        <f t="shared" si="25"/>
        <v>6824.0248999999994</v>
      </c>
      <c r="N113">
        <f t="shared" si="26"/>
        <v>6667.7288999999992</v>
      </c>
      <c r="O113">
        <f t="shared" si="27"/>
        <v>-1.1335354694682696E-2</v>
      </c>
    </row>
    <row r="114" spans="2:15" ht="24">
      <c r="B114" s="5">
        <v>5</v>
      </c>
      <c r="C114" s="1" t="s">
        <v>7</v>
      </c>
      <c r="D114" s="1">
        <v>2.1</v>
      </c>
      <c r="E114" s="6">
        <v>1655.0925</v>
      </c>
      <c r="G114" s="5">
        <v>5</v>
      </c>
      <c r="H114" s="1" t="s">
        <v>7</v>
      </c>
      <c r="I114" s="1">
        <v>1.1100000000000001</v>
      </c>
      <c r="J114" s="6">
        <v>1592.6201000000001</v>
      </c>
      <c r="L114" s="1" t="s">
        <v>7</v>
      </c>
      <c r="M114">
        <f t="shared" si="25"/>
        <v>2003.9561000000001</v>
      </c>
      <c r="N114">
        <f t="shared" si="26"/>
        <v>1973.0117999999998</v>
      </c>
      <c r="O114">
        <f t="shared" si="27"/>
        <v>-8.678489779048797E-3</v>
      </c>
    </row>
    <row r="115" spans="2:15" ht="24">
      <c r="B115" s="7">
        <v>6</v>
      </c>
      <c r="C115" s="8" t="s">
        <v>8</v>
      </c>
      <c r="D115" s="8">
        <v>5.04</v>
      </c>
      <c r="E115" s="9">
        <v>3964.9277000000002</v>
      </c>
      <c r="G115" s="7">
        <v>6</v>
      </c>
      <c r="H115" s="8" t="s">
        <v>8</v>
      </c>
      <c r="I115" s="8">
        <v>2.72</v>
      </c>
      <c r="J115" s="9">
        <v>3891.7561999999998</v>
      </c>
      <c r="L115" s="12" t="s">
        <v>8</v>
      </c>
      <c r="M115">
        <f t="shared" si="25"/>
        <v>2906.7305999999999</v>
      </c>
      <c r="N115">
        <f t="shared" si="26"/>
        <v>2913.1657999999998</v>
      </c>
      <c r="O115">
        <f t="shared" si="27"/>
        <v>9.4566844410558942E-4</v>
      </c>
    </row>
    <row r="116" spans="2:15">
      <c r="B116">
        <v>1.75</v>
      </c>
      <c r="C116" s="10" t="s">
        <v>11</v>
      </c>
      <c r="D116" s="10" t="s">
        <v>10</v>
      </c>
      <c r="G116">
        <v>1.75</v>
      </c>
      <c r="H116" s="10" t="s">
        <v>11</v>
      </c>
      <c r="I116" s="10" t="s">
        <v>12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3</v>
      </c>
      <c r="D118" s="1">
        <v>1.02</v>
      </c>
      <c r="E118" s="6">
        <v>1250.6005</v>
      </c>
      <c r="G118" s="5">
        <v>1</v>
      </c>
      <c r="H118" s="1" t="s">
        <v>3</v>
      </c>
      <c r="I118" s="1">
        <v>1.04</v>
      </c>
      <c r="J118" s="6">
        <v>1871.6762000000001</v>
      </c>
    </row>
    <row r="119" spans="2:15" ht="24">
      <c r="B119" s="5">
        <v>2</v>
      </c>
      <c r="C119" s="1" t="s">
        <v>4</v>
      </c>
      <c r="D119" s="1">
        <v>1.9</v>
      </c>
      <c r="E119" s="6">
        <v>2340.1909000000001</v>
      </c>
      <c r="G119" s="5">
        <v>2</v>
      </c>
      <c r="H119" s="1" t="s">
        <v>4</v>
      </c>
      <c r="I119" s="1">
        <v>1.6</v>
      </c>
      <c r="J119" s="6">
        <v>2890.8971000000001</v>
      </c>
    </row>
    <row r="120" spans="2:15" ht="24">
      <c r="B120" s="5">
        <v>3</v>
      </c>
      <c r="C120" s="1" t="s">
        <v>5</v>
      </c>
      <c r="D120" s="1">
        <v>13.05</v>
      </c>
      <c r="E120" s="6">
        <v>16041.373100000001</v>
      </c>
      <c r="G120" s="5">
        <v>3</v>
      </c>
      <c r="H120" s="1" t="s">
        <v>5</v>
      </c>
      <c r="I120" s="1">
        <v>8.98</v>
      </c>
      <c r="J120" s="6">
        <v>16203.0771</v>
      </c>
    </row>
    <row r="121" spans="2:15" ht="24">
      <c r="B121" s="5">
        <v>4</v>
      </c>
      <c r="C121" s="1" t="s">
        <v>6</v>
      </c>
      <c r="D121" s="1">
        <v>11.46</v>
      </c>
      <c r="E121" s="6">
        <v>14079.571599999999</v>
      </c>
      <c r="G121" s="5">
        <v>4</v>
      </c>
      <c r="H121" s="1" t="s">
        <v>6</v>
      </c>
      <c r="I121" s="1">
        <v>7.64</v>
      </c>
      <c r="J121" s="6">
        <v>13788.364299999999</v>
      </c>
    </row>
    <row r="122" spans="2:15" ht="24">
      <c r="B122" s="5">
        <v>5</v>
      </c>
      <c r="C122" s="1" t="s">
        <v>7</v>
      </c>
      <c r="D122" s="1">
        <v>2.98</v>
      </c>
      <c r="E122" s="6">
        <v>3659.0486000000001</v>
      </c>
      <c r="G122" s="5">
        <v>5</v>
      </c>
      <c r="H122" s="1" t="s">
        <v>7</v>
      </c>
      <c r="I122" s="1">
        <v>1.98</v>
      </c>
      <c r="J122" s="6">
        <v>3565.6318999999999</v>
      </c>
    </row>
    <row r="123" spans="2:15" ht="24">
      <c r="B123" s="7">
        <v>6</v>
      </c>
      <c r="C123" s="8" t="s">
        <v>8</v>
      </c>
      <c r="D123" s="8">
        <v>5.59</v>
      </c>
      <c r="E123" s="9">
        <v>6871.6583000000001</v>
      </c>
      <c r="G123" s="7">
        <v>6</v>
      </c>
      <c r="H123" s="8" t="s">
        <v>8</v>
      </c>
      <c r="I123" s="8">
        <v>3.77</v>
      </c>
      <c r="J123" s="9">
        <v>6804.9219999999996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CB4A-92DF-4FD5-A758-2D3B3AD96C57}">
  <dimension ref="A1:Y123"/>
  <sheetViews>
    <sheetView topLeftCell="A105" workbookViewId="0">
      <selection activeCell="H116" sqref="H116"/>
    </sheetView>
  </sheetViews>
  <sheetFormatPr baseColWidth="10" defaultColWidth="8.83203125" defaultRowHeight="15"/>
  <cols>
    <col min="1" max="1" width="20.5" customWidth="1"/>
  </cols>
  <sheetData>
    <row r="1" spans="1:25">
      <c r="A1" t="s">
        <v>20</v>
      </c>
    </row>
    <row r="2" spans="1:25">
      <c r="A2" t="s">
        <v>27</v>
      </c>
      <c r="B2" t="s">
        <v>21</v>
      </c>
      <c r="C2" t="s">
        <v>24</v>
      </c>
    </row>
    <row r="3" spans="1:25">
      <c r="A3" s="13" t="s">
        <v>41</v>
      </c>
      <c r="B3" s="13" t="s">
        <v>37</v>
      </c>
      <c r="C3" s="13" t="s">
        <v>42</v>
      </c>
    </row>
    <row r="4" spans="1:25">
      <c r="A4" s="13" t="s">
        <v>38</v>
      </c>
      <c r="B4" s="13">
        <v>3.75</v>
      </c>
      <c r="C4" s="13"/>
    </row>
    <row r="5" spans="1:25">
      <c r="A5" s="13" t="s">
        <v>43</v>
      </c>
      <c r="B5" s="13" t="s">
        <v>39</v>
      </c>
      <c r="C5" s="13"/>
    </row>
    <row r="6" spans="1:25">
      <c r="A6" s="13" t="s">
        <v>26</v>
      </c>
      <c r="B6" s="13" t="s">
        <v>40</v>
      </c>
      <c r="C6" s="13" t="s">
        <v>23</v>
      </c>
    </row>
    <row r="7" spans="1:25">
      <c r="A7" s="13" t="s">
        <v>44</v>
      </c>
      <c r="B7" s="13">
        <v>3.4</v>
      </c>
      <c r="C7" s="13" t="s">
        <v>22</v>
      </c>
    </row>
    <row r="8" spans="1:25">
      <c r="A8" s="13" t="s">
        <v>45</v>
      </c>
      <c r="B8" s="13" t="s">
        <v>46</v>
      </c>
      <c r="C8" s="13" t="s">
        <v>22</v>
      </c>
    </row>
    <row r="9" spans="1:25">
      <c r="A9" s="13" t="s">
        <v>48</v>
      </c>
      <c r="B9" s="13" t="s">
        <v>47</v>
      </c>
      <c r="C9" s="13" t="s">
        <v>25</v>
      </c>
    </row>
    <row r="10" spans="1:25">
      <c r="A10" t="s">
        <v>36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79</v>
      </c>
      <c r="M13" t="s">
        <v>10</v>
      </c>
      <c r="N13" t="s">
        <v>12</v>
      </c>
      <c r="O13" t="s">
        <v>78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3</v>
      </c>
      <c r="D14" s="1">
        <v>1.01</v>
      </c>
      <c r="E14" s="6">
        <v>1097.8208999999999</v>
      </c>
      <c r="F14" s="12"/>
      <c r="G14" s="5">
        <v>1</v>
      </c>
      <c r="H14" s="1" t="s">
        <v>3</v>
      </c>
      <c r="I14" s="1">
        <v>1.02</v>
      </c>
      <c r="J14" s="6">
        <v>1017.9691</v>
      </c>
      <c r="L14" s="1" t="s">
        <v>3</v>
      </c>
      <c r="M14">
        <f>(E22-E14)</f>
        <v>212.79040000000009</v>
      </c>
      <c r="N14">
        <f>(J22-J14)</f>
        <v>151.27539999999999</v>
      </c>
      <c r="O14">
        <f>(N14-M14)/J22</f>
        <v>-5.2610895325999052E-2</v>
      </c>
      <c r="R14" s="1" t="s">
        <v>3</v>
      </c>
      <c r="S14">
        <f>O14</f>
        <v>-5.2610895325999052E-2</v>
      </c>
      <c r="T14">
        <f>O30</f>
        <v>6.712629683580959E-2</v>
      </c>
      <c r="U14">
        <f>O46</f>
        <v>-6.0602072209686407E-2</v>
      </c>
      <c r="V14">
        <f>O62</f>
        <v>-7.4884792920876284E-2</v>
      </c>
      <c r="W14">
        <f>O78</f>
        <v>1.1058240130533767E-2</v>
      </c>
      <c r="X14">
        <f>O94</f>
        <v>-1.9626924777515053E-2</v>
      </c>
      <c r="Y14">
        <f>O110</f>
        <v>-4.8773331983599254E-2</v>
      </c>
    </row>
    <row r="15" spans="1:25" ht="24">
      <c r="B15" s="5">
        <v>2</v>
      </c>
      <c r="C15" s="1" t="s">
        <v>4</v>
      </c>
      <c r="D15" s="1">
        <v>1.93</v>
      </c>
      <c r="E15" s="6">
        <v>2086.1291999999999</v>
      </c>
      <c r="F15" s="12"/>
      <c r="G15" s="5">
        <v>2</v>
      </c>
      <c r="H15" s="1" t="s">
        <v>4</v>
      </c>
      <c r="I15" s="1">
        <v>1.96</v>
      </c>
      <c r="J15" s="6">
        <v>1949.0492999999999</v>
      </c>
      <c r="L15" s="1" t="s">
        <v>4</v>
      </c>
      <c r="M15">
        <f t="shared" ref="M15:M19" si="0">(E23-E15)</f>
        <v>403.82360000000017</v>
      </c>
      <c r="N15">
        <f t="shared" ref="N15:N19" si="1">(J23-J15)</f>
        <v>359.72550000000024</v>
      </c>
      <c r="O15">
        <f t="shared" ref="O15:O19" si="2">(N15-M15)/J23</f>
        <v>-1.9100217136812099E-2</v>
      </c>
      <c r="R15" s="1" t="s">
        <v>4</v>
      </c>
      <c r="S15">
        <f t="shared" ref="S15:S19" si="3">O15</f>
        <v>-1.9100217136812099E-2</v>
      </c>
      <c r="T15">
        <f t="shared" ref="T15:T19" si="4">O31</f>
        <v>-1.1771812360617943E-2</v>
      </c>
      <c r="U15">
        <f t="shared" ref="U15:U19" si="5">O47</f>
        <v>-3.1298614215752453E-2</v>
      </c>
      <c r="V15">
        <f t="shared" ref="V15:V19" si="6">O63</f>
        <v>-2.3023809725567175E-2</v>
      </c>
      <c r="W15">
        <f t="shared" ref="W15:W19" si="7">O79</f>
        <v>-1.9738570176934145E-2</v>
      </c>
      <c r="X15">
        <f t="shared" ref="X15:X19" si="8">O95</f>
        <v>-2.5626293637326689E-2</v>
      </c>
      <c r="Y15">
        <f t="shared" ref="Y15:Y19" si="9">O111</f>
        <v>-1.2410152642555685E-2</v>
      </c>
    </row>
    <row r="16" spans="1:25" ht="24">
      <c r="B16" s="5">
        <v>3</v>
      </c>
      <c r="C16" s="1" t="s">
        <v>5</v>
      </c>
      <c r="D16" s="1">
        <v>12.91</v>
      </c>
      <c r="E16" s="6">
        <v>13976.896000000001</v>
      </c>
      <c r="F16" s="12"/>
      <c r="G16" s="5">
        <v>3</v>
      </c>
      <c r="H16" s="1" t="s">
        <v>5</v>
      </c>
      <c r="I16" s="1">
        <v>13.03</v>
      </c>
      <c r="J16" s="6">
        <v>12991.5525</v>
      </c>
      <c r="L16" s="1" t="s">
        <v>5</v>
      </c>
      <c r="M16">
        <f t="shared" si="0"/>
        <v>2489.0833999999995</v>
      </c>
      <c r="N16">
        <f t="shared" si="1"/>
        <v>2232.588600000001</v>
      </c>
      <c r="O16">
        <f t="shared" si="2"/>
        <v>-1.6847899550799524E-2</v>
      </c>
      <c r="R16" s="1" t="s">
        <v>5</v>
      </c>
      <c r="S16">
        <f t="shared" si="3"/>
        <v>-1.6847899550799524E-2</v>
      </c>
      <c r="T16">
        <f t="shared" si="4"/>
        <v>-1.8143049771370226E-2</v>
      </c>
      <c r="U16">
        <f t="shared" si="5"/>
        <v>-2.8675560843495658E-2</v>
      </c>
      <c r="V16">
        <f t="shared" si="6"/>
        <v>-3.3568761136411003E-2</v>
      </c>
      <c r="W16">
        <f t="shared" si="7"/>
        <v>-3.3429971968796351E-2</v>
      </c>
      <c r="X16">
        <f t="shared" si="8"/>
        <v>-3.8912451520441101E-2</v>
      </c>
      <c r="Y16">
        <f t="shared" si="9"/>
        <v>-3.7967542088348141E-2</v>
      </c>
    </row>
    <row r="17" spans="2:25" ht="24">
      <c r="B17" s="5">
        <v>4</v>
      </c>
      <c r="C17" s="1" t="s">
        <v>6</v>
      </c>
      <c r="D17" s="1">
        <v>11.55</v>
      </c>
      <c r="E17" s="6">
        <v>12505.0013</v>
      </c>
      <c r="F17" s="12"/>
      <c r="G17" s="5">
        <v>4</v>
      </c>
      <c r="H17" s="1" t="s">
        <v>6</v>
      </c>
      <c r="I17" s="1">
        <v>12.04</v>
      </c>
      <c r="J17" s="6">
        <v>12002.4092</v>
      </c>
      <c r="L17" s="1" t="s">
        <v>6</v>
      </c>
      <c r="M17">
        <f t="shared" si="0"/>
        <v>2460.6124999999993</v>
      </c>
      <c r="N17">
        <f t="shared" si="1"/>
        <v>2326.3724999999995</v>
      </c>
      <c r="O17">
        <f t="shared" si="2"/>
        <v>-9.3685564349130796E-3</v>
      </c>
      <c r="R17" s="1" t="s">
        <v>6</v>
      </c>
      <c r="S17">
        <f t="shared" si="3"/>
        <v>-9.3685564349130796E-3</v>
      </c>
      <c r="T17">
        <f t="shared" si="4"/>
        <v>-9.2458213124028011E-3</v>
      </c>
      <c r="U17">
        <f t="shared" si="5"/>
        <v>-1.7444167530499561E-2</v>
      </c>
      <c r="V17">
        <f t="shared" si="6"/>
        <v>-2.2755142327282801E-2</v>
      </c>
      <c r="W17">
        <f t="shared" si="7"/>
        <v>-1.9907403558951091E-2</v>
      </c>
      <c r="X17">
        <f t="shared" si="8"/>
        <v>-2.4272867543097348E-2</v>
      </c>
      <c r="Y17">
        <f t="shared" si="9"/>
        <v>-2.8874319347106006E-2</v>
      </c>
    </row>
    <row r="18" spans="2:25" ht="24">
      <c r="B18" s="5">
        <v>5</v>
      </c>
      <c r="C18" s="1" t="s">
        <v>7</v>
      </c>
      <c r="D18" s="1">
        <v>2.76</v>
      </c>
      <c r="E18" s="6">
        <v>2985.9137000000001</v>
      </c>
      <c r="F18" s="12"/>
      <c r="G18" s="5">
        <v>5</v>
      </c>
      <c r="H18" s="1" t="s">
        <v>7</v>
      </c>
      <c r="I18" s="1">
        <v>2.96</v>
      </c>
      <c r="J18" s="6">
        <v>2954.0391</v>
      </c>
      <c r="L18" s="1" t="s">
        <v>7</v>
      </c>
      <c r="M18">
        <f t="shared" si="0"/>
        <v>819.12129999999979</v>
      </c>
      <c r="N18">
        <f t="shared" si="1"/>
        <v>778.20789999999988</v>
      </c>
      <c r="O18">
        <f t="shared" si="2"/>
        <v>-1.096213621445738E-2</v>
      </c>
      <c r="R18" s="1" t="s">
        <v>7</v>
      </c>
      <c r="S18">
        <f t="shared" si="3"/>
        <v>-1.096213621445738E-2</v>
      </c>
      <c r="T18">
        <f t="shared" si="4"/>
        <v>-9.1177503013013317E-4</v>
      </c>
      <c r="U18">
        <f t="shared" si="5"/>
        <v>-1.4689088894063248E-2</v>
      </c>
      <c r="V18">
        <f t="shared" si="6"/>
        <v>-2.6658119082751862E-2</v>
      </c>
      <c r="W18">
        <f t="shared" si="7"/>
        <v>-1.2247302468430308E-2</v>
      </c>
      <c r="X18">
        <f t="shared" si="8"/>
        <v>-1.4449487815950329E-2</v>
      </c>
      <c r="Y18">
        <f t="shared" si="9"/>
        <v>-2.9960159948252095E-2</v>
      </c>
    </row>
    <row r="19" spans="2:25" ht="24">
      <c r="B19" s="7">
        <v>6</v>
      </c>
      <c r="C19" s="8" t="s">
        <v>8</v>
      </c>
      <c r="D19" s="8">
        <v>5.83</v>
      </c>
      <c r="E19" s="9">
        <v>6315.0612000000001</v>
      </c>
      <c r="F19" s="12"/>
      <c r="G19" s="7">
        <v>6</v>
      </c>
      <c r="H19" s="8" t="s">
        <v>8</v>
      </c>
      <c r="I19" s="8">
        <v>5.99</v>
      </c>
      <c r="J19" s="9">
        <v>5968.8906999999999</v>
      </c>
      <c r="L19" s="12" t="s">
        <v>8</v>
      </c>
      <c r="M19">
        <f t="shared" si="0"/>
        <v>943.89210000000003</v>
      </c>
      <c r="N19">
        <f t="shared" si="1"/>
        <v>879.26640000000043</v>
      </c>
      <c r="O19">
        <f t="shared" si="2"/>
        <v>-9.4369476424539956E-3</v>
      </c>
      <c r="R19" s="12" t="s">
        <v>8</v>
      </c>
      <c r="S19">
        <f t="shared" si="3"/>
        <v>-9.4369476424539956E-3</v>
      </c>
      <c r="T19">
        <f t="shared" si="4"/>
        <v>-5.1844490227158204E-3</v>
      </c>
      <c r="U19">
        <f t="shared" si="5"/>
        <v>-1.3984117225612918E-2</v>
      </c>
      <c r="V19">
        <f t="shared" si="6"/>
        <v>-1.9578434813922328E-2</v>
      </c>
      <c r="W19">
        <f t="shared" si="7"/>
        <v>-1.6170021896748505E-2</v>
      </c>
      <c r="X19">
        <f t="shared" si="8"/>
        <v>-1.8982488157715409E-2</v>
      </c>
      <c r="Y19">
        <f t="shared" si="9"/>
        <v>-2.31923559545795E-2</v>
      </c>
    </row>
    <row r="20" spans="2:25">
      <c r="B20">
        <v>0.25</v>
      </c>
      <c r="C20" s="10" t="s">
        <v>11</v>
      </c>
      <c r="D20" s="10" t="s">
        <v>10</v>
      </c>
      <c r="E20" s="10"/>
      <c r="F20" s="10"/>
      <c r="G20">
        <v>0.25</v>
      </c>
      <c r="H20" s="10" t="s">
        <v>11</v>
      </c>
      <c r="I20" s="10" t="s">
        <v>12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  <c r="R21" s="12"/>
    </row>
    <row r="22" spans="2:25" ht="24">
      <c r="B22" s="5">
        <v>1</v>
      </c>
      <c r="C22" s="1" t="s">
        <v>3</v>
      </c>
      <c r="D22" s="1">
        <v>1.02</v>
      </c>
      <c r="E22" s="6">
        <v>1310.6113</v>
      </c>
      <c r="G22" s="5">
        <v>1</v>
      </c>
      <c r="H22" s="1" t="s">
        <v>3</v>
      </c>
      <c r="I22" s="1">
        <v>0.99</v>
      </c>
      <c r="J22" s="6">
        <v>1169.2445</v>
      </c>
      <c r="R22" s="12"/>
    </row>
    <row r="23" spans="2:25" ht="24">
      <c r="B23" s="5">
        <v>2</v>
      </c>
      <c r="C23" s="1" t="s">
        <v>4</v>
      </c>
      <c r="D23" s="1">
        <v>1.94</v>
      </c>
      <c r="E23" s="6">
        <v>2489.9528</v>
      </c>
      <c r="G23" s="5">
        <v>2</v>
      </c>
      <c r="H23" s="1" t="s">
        <v>4</v>
      </c>
      <c r="I23" s="1">
        <v>1.96</v>
      </c>
      <c r="J23" s="6">
        <v>2308.7748000000001</v>
      </c>
    </row>
    <row r="24" spans="2:25" ht="24">
      <c r="B24" s="5">
        <v>3</v>
      </c>
      <c r="C24" s="1" t="s">
        <v>5</v>
      </c>
      <c r="D24" s="1">
        <v>12.8</v>
      </c>
      <c r="E24" s="6">
        <v>16465.9794</v>
      </c>
      <c r="G24" s="5">
        <v>3</v>
      </c>
      <c r="H24" s="1" t="s">
        <v>5</v>
      </c>
      <c r="I24" s="1">
        <v>12.92</v>
      </c>
      <c r="J24" s="6">
        <v>15224.141100000001</v>
      </c>
    </row>
    <row r="25" spans="2:25" ht="24">
      <c r="B25" s="5">
        <v>4</v>
      </c>
      <c r="C25" s="1" t="s">
        <v>6</v>
      </c>
      <c r="D25" s="1">
        <v>11.64</v>
      </c>
      <c r="E25" s="6">
        <v>14965.613799999999</v>
      </c>
      <c r="G25" s="5">
        <v>4</v>
      </c>
      <c r="H25" s="1" t="s">
        <v>6</v>
      </c>
      <c r="I25" s="1">
        <v>12.16</v>
      </c>
      <c r="J25" s="6">
        <v>14328.7817</v>
      </c>
    </row>
    <row r="26" spans="2:25" ht="24">
      <c r="B26" s="5">
        <v>5</v>
      </c>
      <c r="C26" s="1" t="s">
        <v>7</v>
      </c>
      <c r="D26" s="1">
        <v>2.96</v>
      </c>
      <c r="E26" s="6">
        <v>3805.0349999999999</v>
      </c>
      <c r="G26" s="5">
        <v>5</v>
      </c>
      <c r="H26" s="1" t="s">
        <v>7</v>
      </c>
      <c r="I26" s="1">
        <v>3.17</v>
      </c>
      <c r="J26" s="6">
        <v>3732.2469999999998</v>
      </c>
    </row>
    <row r="27" spans="2:25" ht="24">
      <c r="B27" s="7">
        <v>6</v>
      </c>
      <c r="C27" s="8" t="s">
        <v>8</v>
      </c>
      <c r="D27" s="8">
        <v>5.64</v>
      </c>
      <c r="E27" s="9">
        <v>7258.9533000000001</v>
      </c>
      <c r="G27" s="7">
        <v>6</v>
      </c>
      <c r="H27" s="8" t="s">
        <v>8</v>
      </c>
      <c r="I27" s="8">
        <v>5.81</v>
      </c>
      <c r="J27" s="9">
        <v>6848.1571000000004</v>
      </c>
    </row>
    <row r="28" spans="2:25">
      <c r="B28">
        <v>0.5</v>
      </c>
      <c r="C28" s="10" t="s">
        <v>9</v>
      </c>
      <c r="D28" s="10" t="s">
        <v>10</v>
      </c>
      <c r="G28">
        <v>0.5</v>
      </c>
      <c r="H28" s="10" t="s">
        <v>9</v>
      </c>
      <c r="I28" s="10" t="s">
        <v>12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14" t="s">
        <v>79</v>
      </c>
      <c r="M29" t="s">
        <v>10</v>
      </c>
      <c r="N29" t="s">
        <v>12</v>
      </c>
      <c r="O29" t="s">
        <v>78</v>
      </c>
    </row>
    <row r="30" spans="2:25" ht="24">
      <c r="B30" s="5">
        <v>1</v>
      </c>
      <c r="C30" s="1" t="s">
        <v>3</v>
      </c>
      <c r="D30" s="1">
        <v>1.02</v>
      </c>
      <c r="E30" s="6">
        <v>1010.8412</v>
      </c>
      <c r="G30" s="5">
        <v>1</v>
      </c>
      <c r="H30" s="1" t="s">
        <v>3</v>
      </c>
      <c r="I30" s="1">
        <v>1.01</v>
      </c>
      <c r="J30" s="6">
        <v>884.56590000000006</v>
      </c>
      <c r="L30" s="1" t="s">
        <v>3</v>
      </c>
      <c r="M30">
        <f>(E38-E30)</f>
        <v>295.38639999999998</v>
      </c>
      <c r="N30">
        <f>(J38-J30)</f>
        <v>380.29160000000002</v>
      </c>
      <c r="O30">
        <f>(N30-M30)/J38</f>
        <v>6.712629683580959E-2</v>
      </c>
    </row>
    <row r="31" spans="2:25" ht="24">
      <c r="B31" s="5">
        <v>2</v>
      </c>
      <c r="C31" s="1" t="s">
        <v>4</v>
      </c>
      <c r="D31" s="1">
        <v>1.81</v>
      </c>
      <c r="E31" s="6">
        <v>1788.2843</v>
      </c>
      <c r="G31" s="5">
        <v>2</v>
      </c>
      <c r="H31" s="1" t="s">
        <v>4</v>
      </c>
      <c r="I31" s="1">
        <v>1.9</v>
      </c>
      <c r="J31" s="6">
        <v>1666.8465000000001</v>
      </c>
      <c r="L31" s="1" t="s">
        <v>4</v>
      </c>
      <c r="M31">
        <f t="shared" ref="M31:M35" si="10">(E39-E31)</f>
        <v>709.1103999999998</v>
      </c>
      <c r="N31">
        <f t="shared" ref="N31:N35" si="11">(J39-J31)</f>
        <v>681.4665</v>
      </c>
      <c r="O31">
        <f t="shared" ref="O31:O35" si="12">(N31-M31)/J39</f>
        <v>-1.1771812360617943E-2</v>
      </c>
    </row>
    <row r="32" spans="2:25" ht="24">
      <c r="B32" s="5">
        <v>3</v>
      </c>
      <c r="C32" s="1" t="s">
        <v>5</v>
      </c>
      <c r="D32" s="1">
        <v>12.68</v>
      </c>
      <c r="E32" s="6">
        <v>12518.6585</v>
      </c>
      <c r="G32" s="5">
        <v>3</v>
      </c>
      <c r="H32" s="1" t="s">
        <v>5</v>
      </c>
      <c r="I32" s="1">
        <v>13.23</v>
      </c>
      <c r="J32" s="6">
        <v>11622.3696</v>
      </c>
      <c r="L32" s="1" t="s">
        <v>5</v>
      </c>
      <c r="M32">
        <f t="shared" si="10"/>
        <v>4352.1517000000003</v>
      </c>
      <c r="N32">
        <f t="shared" si="11"/>
        <v>4067.4897999999994</v>
      </c>
      <c r="O32">
        <f t="shared" si="12"/>
        <v>-1.8143049771370226E-2</v>
      </c>
    </row>
    <row r="33" spans="2:15" ht="24">
      <c r="B33" s="5">
        <v>4</v>
      </c>
      <c r="C33" s="1" t="s">
        <v>6</v>
      </c>
      <c r="D33" s="1">
        <v>11.16</v>
      </c>
      <c r="E33" s="6">
        <v>11012.4208</v>
      </c>
      <c r="G33" s="5">
        <v>4</v>
      </c>
      <c r="H33" s="1" t="s">
        <v>6</v>
      </c>
      <c r="I33" s="1">
        <v>11.98</v>
      </c>
      <c r="J33" s="6">
        <v>10521.2718</v>
      </c>
      <c r="L33" s="1" t="s">
        <v>6</v>
      </c>
      <c r="M33">
        <f t="shared" si="10"/>
        <v>4295.946100000001</v>
      </c>
      <c r="N33">
        <f t="shared" si="11"/>
        <v>4160.2037999999993</v>
      </c>
      <c r="O33">
        <f t="shared" si="12"/>
        <v>-9.2458213124028011E-3</v>
      </c>
    </row>
    <row r="34" spans="2:15" ht="24">
      <c r="B34" s="5">
        <v>5</v>
      </c>
      <c r="C34" s="1" t="s">
        <v>7</v>
      </c>
      <c r="D34" s="1">
        <v>2.62</v>
      </c>
      <c r="E34" s="6">
        <v>2582.3535000000002</v>
      </c>
      <c r="G34" s="5">
        <v>5</v>
      </c>
      <c r="H34" s="1" t="s">
        <v>7</v>
      </c>
      <c r="I34" s="1">
        <v>2.86</v>
      </c>
      <c r="J34" s="6">
        <v>2515.2545</v>
      </c>
      <c r="L34" s="1" t="s">
        <v>7</v>
      </c>
      <c r="M34">
        <f t="shared" si="10"/>
        <v>1337.56</v>
      </c>
      <c r="N34">
        <f t="shared" si="11"/>
        <v>1334.0502999999999</v>
      </c>
      <c r="O34">
        <f t="shared" si="12"/>
        <v>-9.1177503013013317E-4</v>
      </c>
    </row>
    <row r="35" spans="2:15" ht="24">
      <c r="B35" s="7">
        <v>6</v>
      </c>
      <c r="C35" s="8" t="s">
        <v>8</v>
      </c>
      <c r="D35" s="8">
        <v>5.71</v>
      </c>
      <c r="E35" s="9">
        <v>5636.4557999999997</v>
      </c>
      <c r="G35" s="7">
        <v>6</v>
      </c>
      <c r="H35" s="8" t="s">
        <v>8</v>
      </c>
      <c r="I35" s="8">
        <v>6.03</v>
      </c>
      <c r="J35" s="9">
        <v>5296.1148999999996</v>
      </c>
      <c r="L35" s="12" t="s">
        <v>8</v>
      </c>
      <c r="M35">
        <f t="shared" si="10"/>
        <v>1787.4757</v>
      </c>
      <c r="N35">
        <f t="shared" si="11"/>
        <v>1750.9406000000008</v>
      </c>
      <c r="O35">
        <f t="shared" si="12"/>
        <v>-5.1844490227158204E-3</v>
      </c>
    </row>
    <row r="36" spans="2:15">
      <c r="B36">
        <v>0.5</v>
      </c>
      <c r="C36" s="10" t="s">
        <v>11</v>
      </c>
      <c r="D36" s="10" t="s">
        <v>10</v>
      </c>
      <c r="G36">
        <v>0.5</v>
      </c>
      <c r="H36" s="10" t="s">
        <v>11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3</v>
      </c>
      <c r="D38" s="1">
        <v>1.02</v>
      </c>
      <c r="E38" s="6">
        <v>1306.2275999999999</v>
      </c>
      <c r="G38" s="5">
        <v>1</v>
      </c>
      <c r="H38" s="1" t="s">
        <v>3</v>
      </c>
      <c r="I38" s="1">
        <v>1.01</v>
      </c>
      <c r="J38" s="6">
        <v>1264.8575000000001</v>
      </c>
    </row>
    <row r="39" spans="2:15" ht="24">
      <c r="B39" s="5">
        <v>2</v>
      </c>
      <c r="C39" s="1" t="s">
        <v>4</v>
      </c>
      <c r="D39" s="1">
        <v>1.95</v>
      </c>
      <c r="E39" s="6">
        <v>2497.3946999999998</v>
      </c>
      <c r="G39" s="5">
        <v>2</v>
      </c>
      <c r="H39" s="1" t="s">
        <v>4</v>
      </c>
      <c r="I39" s="1">
        <v>1.88</v>
      </c>
      <c r="J39" s="6">
        <v>2348.3130000000001</v>
      </c>
    </row>
    <row r="40" spans="2:15" ht="24">
      <c r="B40" s="5">
        <v>3</v>
      </c>
      <c r="C40" s="1" t="s">
        <v>5</v>
      </c>
      <c r="D40" s="1">
        <v>13.19</v>
      </c>
      <c r="E40" s="6">
        <v>16870.8102</v>
      </c>
      <c r="G40" s="5">
        <v>3</v>
      </c>
      <c r="H40" s="1" t="s">
        <v>5</v>
      </c>
      <c r="I40" s="1">
        <v>12.59</v>
      </c>
      <c r="J40" s="6">
        <v>15689.859399999999</v>
      </c>
    </row>
    <row r="41" spans="2:15" ht="24">
      <c r="B41" s="5">
        <v>4</v>
      </c>
      <c r="C41" s="1" t="s">
        <v>6</v>
      </c>
      <c r="D41" s="1">
        <v>11.97</v>
      </c>
      <c r="E41" s="6">
        <v>15308.366900000001</v>
      </c>
      <c r="G41" s="5">
        <v>4</v>
      </c>
      <c r="H41" s="1" t="s">
        <v>6</v>
      </c>
      <c r="I41" s="1">
        <v>11.78</v>
      </c>
      <c r="J41" s="6">
        <v>14681.4756</v>
      </c>
    </row>
    <row r="42" spans="2:15" ht="24">
      <c r="B42" s="5">
        <v>5</v>
      </c>
      <c r="C42" s="1" t="s">
        <v>7</v>
      </c>
      <c r="D42" s="1">
        <v>3.06</v>
      </c>
      <c r="E42" s="6">
        <v>3919.9135000000001</v>
      </c>
      <c r="G42" s="5">
        <v>5</v>
      </c>
      <c r="H42" s="1" t="s">
        <v>7</v>
      </c>
      <c r="I42" s="1">
        <v>3.09</v>
      </c>
      <c r="J42" s="6">
        <v>3849.3047999999999</v>
      </c>
    </row>
    <row r="43" spans="2:15" ht="24">
      <c r="B43" s="7">
        <v>6</v>
      </c>
      <c r="C43" s="8" t="s">
        <v>8</v>
      </c>
      <c r="D43" s="8">
        <v>5.8</v>
      </c>
      <c r="E43" s="9">
        <v>7423.9314999999997</v>
      </c>
      <c r="G43" s="7">
        <v>6</v>
      </c>
      <c r="H43" s="8" t="s">
        <v>8</v>
      </c>
      <c r="I43" s="8">
        <v>5.65</v>
      </c>
      <c r="J43" s="9">
        <v>7047.0555000000004</v>
      </c>
    </row>
    <row r="44" spans="2:15">
      <c r="B44">
        <v>0.75</v>
      </c>
      <c r="C44" s="10" t="s">
        <v>9</v>
      </c>
      <c r="D44" s="10" t="s">
        <v>10</v>
      </c>
      <c r="G44">
        <v>0.75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79</v>
      </c>
      <c r="M45" t="s">
        <v>10</v>
      </c>
      <c r="N45" t="s">
        <v>12</v>
      </c>
      <c r="O45" t="s">
        <v>78</v>
      </c>
    </row>
    <row r="46" spans="2:15" ht="24">
      <c r="B46" s="5">
        <v>1</v>
      </c>
      <c r="C46" s="1" t="s">
        <v>3</v>
      </c>
      <c r="D46" s="1">
        <v>0.91</v>
      </c>
      <c r="E46" s="6">
        <v>922.93179999999995</v>
      </c>
      <c r="G46" s="5">
        <v>1</v>
      </c>
      <c r="H46" s="1" t="s">
        <v>3</v>
      </c>
      <c r="I46" s="1">
        <v>1.01</v>
      </c>
      <c r="J46" s="6">
        <v>850.6626</v>
      </c>
      <c r="L46" s="1" t="s">
        <v>3</v>
      </c>
      <c r="M46">
        <f>(E54-E46)</f>
        <v>406.42290000000014</v>
      </c>
      <c r="N46">
        <f>(J54-J46)</f>
        <v>334.59389999999996</v>
      </c>
      <c r="O46">
        <f>(N46-M46)/J54</f>
        <v>-6.0602072209686407E-2</v>
      </c>
    </row>
    <row r="47" spans="2:15" ht="24">
      <c r="B47" s="5">
        <v>2</v>
      </c>
      <c r="C47" s="1" t="s">
        <v>4</v>
      </c>
      <c r="D47" s="1">
        <v>1.57</v>
      </c>
      <c r="E47" s="6">
        <v>1587.1492000000001</v>
      </c>
      <c r="G47" s="5">
        <v>2</v>
      </c>
      <c r="H47" s="1" t="s">
        <v>4</v>
      </c>
      <c r="I47" s="1">
        <v>1.77</v>
      </c>
      <c r="J47" s="6">
        <v>1493.9835</v>
      </c>
      <c r="L47" s="1" t="s">
        <v>4</v>
      </c>
      <c r="M47">
        <f t="shared" ref="M47:M51" si="13">(E55-E47)</f>
        <v>929.77440000000001</v>
      </c>
      <c r="N47">
        <f t="shared" ref="N47:N51" si="14">(J55-J47)</f>
        <v>856.21640000000002</v>
      </c>
      <c r="O47">
        <f t="shared" ref="O47:O51" si="15">(N47-M47)/J55</f>
        <v>-3.1298614215752453E-2</v>
      </c>
    </row>
    <row r="48" spans="2:15" ht="24">
      <c r="B48" s="5">
        <v>3</v>
      </c>
      <c r="C48" s="1" t="s">
        <v>5</v>
      </c>
      <c r="D48" s="1">
        <v>11.32</v>
      </c>
      <c r="E48" s="6">
        <v>11422.141600000001</v>
      </c>
      <c r="G48" s="5">
        <v>3</v>
      </c>
      <c r="H48" s="1" t="s">
        <v>5</v>
      </c>
      <c r="I48" s="1">
        <v>12.62</v>
      </c>
      <c r="J48" s="6">
        <v>10659.566800000001</v>
      </c>
      <c r="L48" s="1" t="s">
        <v>5</v>
      </c>
      <c r="M48">
        <f t="shared" si="13"/>
        <v>5678.7316999999985</v>
      </c>
      <c r="N48">
        <f t="shared" si="14"/>
        <v>5223.2821000000004</v>
      </c>
      <c r="O48">
        <f t="shared" si="15"/>
        <v>-2.8675560843495658E-2</v>
      </c>
    </row>
    <row r="49" spans="2:15" ht="24">
      <c r="B49" s="5">
        <v>4</v>
      </c>
      <c r="C49" s="1" t="s">
        <v>6</v>
      </c>
      <c r="D49" s="1">
        <v>9.83</v>
      </c>
      <c r="E49" s="6">
        <v>9922.9184999999998</v>
      </c>
      <c r="G49" s="5">
        <v>4</v>
      </c>
      <c r="H49" s="1" t="s">
        <v>6</v>
      </c>
      <c r="I49" s="1">
        <v>11.25</v>
      </c>
      <c r="J49" s="6">
        <v>9501.1484</v>
      </c>
      <c r="L49" s="1" t="s">
        <v>6</v>
      </c>
      <c r="M49">
        <f t="shared" si="13"/>
        <v>5569.4207000000006</v>
      </c>
      <c r="N49">
        <f t="shared" si="14"/>
        <v>5311.0344999999998</v>
      </c>
      <c r="O49">
        <f t="shared" si="15"/>
        <v>-1.7444167530499561E-2</v>
      </c>
    </row>
    <row r="50" spans="2:15" ht="24">
      <c r="B50" s="5">
        <v>5</v>
      </c>
      <c r="C50" s="1" t="s">
        <v>7</v>
      </c>
      <c r="D50" s="1">
        <v>2.2799999999999998</v>
      </c>
      <c r="E50" s="6">
        <v>2300.7999</v>
      </c>
      <c r="G50" s="5">
        <v>5</v>
      </c>
      <c r="H50" s="1" t="s">
        <v>7</v>
      </c>
      <c r="I50" s="1">
        <v>2.65</v>
      </c>
      <c r="J50" s="6">
        <v>2238.7597000000001</v>
      </c>
      <c r="L50" s="1" t="s">
        <v>7</v>
      </c>
      <c r="M50">
        <f t="shared" si="13"/>
        <v>1670.6122</v>
      </c>
      <c r="N50">
        <f t="shared" si="14"/>
        <v>1614.0183999999999</v>
      </c>
      <c r="O50">
        <f t="shared" si="15"/>
        <v>-1.4689088894063248E-2</v>
      </c>
    </row>
    <row r="51" spans="2:15" ht="24">
      <c r="B51" s="7">
        <v>6</v>
      </c>
      <c r="C51" s="8" t="s">
        <v>8</v>
      </c>
      <c r="D51" s="8">
        <v>5.08</v>
      </c>
      <c r="E51" s="9">
        <v>5131.7695999999996</v>
      </c>
      <c r="G51" s="7">
        <v>6</v>
      </c>
      <c r="H51" s="8" t="s">
        <v>8</v>
      </c>
      <c r="I51" s="8">
        <v>5.71</v>
      </c>
      <c r="J51" s="9">
        <v>4822.6232</v>
      </c>
      <c r="L51" s="12" t="s">
        <v>8</v>
      </c>
      <c r="M51">
        <f t="shared" si="13"/>
        <v>2381.9694</v>
      </c>
      <c r="N51">
        <f t="shared" si="14"/>
        <v>2282.6090000000004</v>
      </c>
      <c r="O51">
        <f t="shared" si="15"/>
        <v>-1.3984117225612918E-2</v>
      </c>
    </row>
    <row r="52" spans="2:15">
      <c r="B52">
        <v>0.75</v>
      </c>
      <c r="C52" s="10" t="s">
        <v>11</v>
      </c>
      <c r="D52" s="10" t="s">
        <v>10</v>
      </c>
      <c r="G52">
        <v>0.75</v>
      </c>
      <c r="H52" s="10" t="s">
        <v>11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3</v>
      </c>
      <c r="D54" s="1">
        <v>1.03</v>
      </c>
      <c r="E54" s="6">
        <v>1329.3547000000001</v>
      </c>
      <c r="G54" s="5">
        <v>1</v>
      </c>
      <c r="H54" s="1" t="s">
        <v>3</v>
      </c>
      <c r="I54" s="1">
        <v>0.97</v>
      </c>
      <c r="J54" s="6">
        <v>1185.2565</v>
      </c>
    </row>
    <row r="55" spans="2:15" ht="24">
      <c r="B55" s="5">
        <v>2</v>
      </c>
      <c r="C55" s="1" t="s">
        <v>4</v>
      </c>
      <c r="D55" s="1">
        <v>1.94</v>
      </c>
      <c r="E55" s="6">
        <v>2516.9236000000001</v>
      </c>
      <c r="G55" s="5">
        <v>2</v>
      </c>
      <c r="H55" s="1" t="s">
        <v>4</v>
      </c>
      <c r="I55" s="1">
        <v>1.92</v>
      </c>
      <c r="J55" s="6">
        <v>2350.1999000000001</v>
      </c>
    </row>
    <row r="56" spans="2:15" ht="24">
      <c r="B56" s="5">
        <v>3</v>
      </c>
      <c r="C56" s="1" t="s">
        <v>5</v>
      </c>
      <c r="D56" s="1">
        <v>13.2</v>
      </c>
      <c r="E56" s="6">
        <v>17100.873299999999</v>
      </c>
      <c r="G56" s="5">
        <v>3</v>
      </c>
      <c r="H56" s="1" t="s">
        <v>5</v>
      </c>
      <c r="I56" s="1">
        <v>13</v>
      </c>
      <c r="J56" s="6">
        <v>15882.848900000001</v>
      </c>
    </row>
    <row r="57" spans="2:15" ht="24">
      <c r="B57" s="5">
        <v>4</v>
      </c>
      <c r="C57" s="1" t="s">
        <v>6</v>
      </c>
      <c r="D57" s="1">
        <v>11.96</v>
      </c>
      <c r="E57" s="6">
        <v>15492.3392</v>
      </c>
      <c r="G57" s="5">
        <v>4</v>
      </c>
      <c r="H57" s="1" t="s">
        <v>6</v>
      </c>
      <c r="I57" s="1">
        <v>12.13</v>
      </c>
      <c r="J57" s="6">
        <v>14812.1829</v>
      </c>
    </row>
    <row r="58" spans="2:15" ht="24">
      <c r="B58" s="5">
        <v>5</v>
      </c>
      <c r="C58" s="1" t="s">
        <v>7</v>
      </c>
      <c r="D58" s="1">
        <v>3.07</v>
      </c>
      <c r="E58" s="6">
        <v>3971.4121</v>
      </c>
      <c r="G58" s="5">
        <v>5</v>
      </c>
      <c r="H58" s="1" t="s">
        <v>7</v>
      </c>
      <c r="I58" s="1">
        <v>3.15</v>
      </c>
      <c r="J58" s="6">
        <v>3852.7781</v>
      </c>
    </row>
    <row r="59" spans="2:15" ht="24">
      <c r="B59" s="7">
        <v>6</v>
      </c>
      <c r="C59" s="8" t="s">
        <v>8</v>
      </c>
      <c r="D59" s="8">
        <v>5.8</v>
      </c>
      <c r="E59" s="9">
        <v>7513.7389999999996</v>
      </c>
      <c r="G59" s="7">
        <v>6</v>
      </c>
      <c r="H59" s="8" t="s">
        <v>8</v>
      </c>
      <c r="I59" s="8">
        <v>5.82</v>
      </c>
      <c r="J59" s="9">
        <v>7105.2322000000004</v>
      </c>
    </row>
    <row r="60" spans="2:15">
      <c r="B60">
        <v>1</v>
      </c>
      <c r="C60" s="10" t="s">
        <v>9</v>
      </c>
      <c r="D60" s="10" t="s">
        <v>10</v>
      </c>
      <c r="G60">
        <v>1</v>
      </c>
      <c r="H60" s="10" t="s">
        <v>9</v>
      </c>
      <c r="I60" s="10" t="s">
        <v>12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14" t="s">
        <v>79</v>
      </c>
      <c r="M61" t="s">
        <v>10</v>
      </c>
      <c r="N61" t="s">
        <v>12</v>
      </c>
      <c r="O61" t="s">
        <v>78</v>
      </c>
    </row>
    <row r="62" spans="2:15" ht="24">
      <c r="B62" s="5">
        <v>1</v>
      </c>
      <c r="C62" s="1" t="s">
        <v>3</v>
      </c>
      <c r="D62" s="1">
        <v>0.75</v>
      </c>
      <c r="E62" s="6">
        <v>875.1386</v>
      </c>
      <c r="G62" s="5">
        <v>1</v>
      </c>
      <c r="H62" s="1" t="s">
        <v>3</v>
      </c>
      <c r="I62" s="1">
        <v>0.74</v>
      </c>
      <c r="J62" s="6">
        <v>816.35299999999995</v>
      </c>
      <c r="L62" s="1" t="s">
        <v>3</v>
      </c>
      <c r="M62">
        <f>(E70-E62)</f>
        <v>446.62899999999991</v>
      </c>
      <c r="N62">
        <f>(J70-J62)</f>
        <v>358.63990000000001</v>
      </c>
      <c r="O62">
        <f>(N62-M62)/J70</f>
        <v>-7.4884792920876284E-2</v>
      </c>
    </row>
    <row r="63" spans="2:15" ht="24">
      <c r="B63" s="5">
        <v>2</v>
      </c>
      <c r="C63" s="1" t="s">
        <v>4</v>
      </c>
      <c r="D63" s="1">
        <v>1.25</v>
      </c>
      <c r="E63" s="6">
        <v>1452.7426</v>
      </c>
      <c r="G63" s="5">
        <v>2</v>
      </c>
      <c r="H63" s="1" t="s">
        <v>4</v>
      </c>
      <c r="I63" s="1">
        <v>1.24</v>
      </c>
      <c r="J63" s="6">
        <v>1369.1043</v>
      </c>
      <c r="L63" s="1" t="s">
        <v>4</v>
      </c>
      <c r="M63">
        <f t="shared" ref="M63:M67" si="16">(E71-E63)</f>
        <v>1057.5180999999998</v>
      </c>
      <c r="N63">
        <f t="shared" ref="N63:N67" si="17">(J71-J63)</f>
        <v>1002.9054000000001</v>
      </c>
      <c r="O63">
        <f t="shared" ref="O63:O67" si="18">(N63-M63)/J71</f>
        <v>-2.3023809725567175E-2</v>
      </c>
    </row>
    <row r="64" spans="2:15" ht="24">
      <c r="B64" s="5">
        <v>3</v>
      </c>
      <c r="C64" s="1" t="s">
        <v>5</v>
      </c>
      <c r="D64" s="1">
        <v>9.15</v>
      </c>
      <c r="E64" s="6">
        <v>10645.405199999999</v>
      </c>
      <c r="G64" s="5">
        <v>3</v>
      </c>
      <c r="H64" s="1" t="s">
        <v>5</v>
      </c>
      <c r="I64" s="1">
        <v>9.0399999999999991</v>
      </c>
      <c r="J64" s="6">
        <v>9984.8446000000004</v>
      </c>
      <c r="L64" s="1" t="s">
        <v>5</v>
      </c>
      <c r="M64">
        <f t="shared" si="16"/>
        <v>6561.8194999999996</v>
      </c>
      <c r="N64">
        <f t="shared" si="17"/>
        <v>6024.4087</v>
      </c>
      <c r="O64">
        <f t="shared" si="18"/>
        <v>-3.3568761136411003E-2</v>
      </c>
    </row>
    <row r="65" spans="2:15" ht="24">
      <c r="B65" s="5">
        <v>4</v>
      </c>
      <c r="C65" s="1" t="s">
        <v>6</v>
      </c>
      <c r="D65" s="1">
        <v>7.91</v>
      </c>
      <c r="E65" s="6">
        <v>9199.6761000000006</v>
      </c>
      <c r="G65" s="5">
        <v>4</v>
      </c>
      <c r="H65" s="1" t="s">
        <v>6</v>
      </c>
      <c r="I65" s="1">
        <v>8</v>
      </c>
      <c r="J65" s="6">
        <v>8830.1008000000002</v>
      </c>
      <c r="L65" s="1" t="s">
        <v>6</v>
      </c>
      <c r="M65">
        <f t="shared" si="16"/>
        <v>6423.1214</v>
      </c>
      <c r="N65">
        <f t="shared" si="17"/>
        <v>6083.7544999999991</v>
      </c>
      <c r="O65">
        <f t="shared" si="18"/>
        <v>-2.2755142327282801E-2</v>
      </c>
    </row>
    <row r="66" spans="2:15" ht="24">
      <c r="B66" s="5">
        <v>5</v>
      </c>
      <c r="C66" s="1" t="s">
        <v>7</v>
      </c>
      <c r="D66" s="1">
        <v>1.83</v>
      </c>
      <c r="E66" s="6">
        <v>2125.5394000000001</v>
      </c>
      <c r="G66" s="5">
        <v>5</v>
      </c>
      <c r="H66" s="1" t="s">
        <v>7</v>
      </c>
      <c r="I66" s="1">
        <v>1.88</v>
      </c>
      <c r="J66" s="6">
        <v>2078.1869999999999</v>
      </c>
      <c r="L66" s="1" t="s">
        <v>7</v>
      </c>
      <c r="M66">
        <f t="shared" si="16"/>
        <v>1902.2887000000001</v>
      </c>
      <c r="N66">
        <f t="shared" si="17"/>
        <v>1798.9320000000002</v>
      </c>
      <c r="O66">
        <f t="shared" si="18"/>
        <v>-2.6658119082751862E-2</v>
      </c>
    </row>
    <row r="67" spans="2:15" ht="24">
      <c r="B67" s="7">
        <v>6</v>
      </c>
      <c r="C67" s="8" t="s">
        <v>8</v>
      </c>
      <c r="D67" s="8">
        <v>4.12</v>
      </c>
      <c r="E67" s="9">
        <v>4794.0613000000003</v>
      </c>
      <c r="G67" s="7">
        <v>6</v>
      </c>
      <c r="H67" s="8" t="s">
        <v>8</v>
      </c>
      <c r="I67" s="8">
        <v>4.09</v>
      </c>
      <c r="J67" s="9">
        <v>4519.3726999999999</v>
      </c>
      <c r="L67" s="12" t="s">
        <v>8</v>
      </c>
      <c r="M67">
        <f t="shared" si="16"/>
        <v>2774.1174000000001</v>
      </c>
      <c r="N67">
        <f t="shared" si="17"/>
        <v>2634.0643</v>
      </c>
      <c r="O67">
        <f t="shared" si="18"/>
        <v>-1.9578434813922328E-2</v>
      </c>
    </row>
    <row r="68" spans="2:15">
      <c r="B68">
        <v>1</v>
      </c>
      <c r="C68" s="10" t="s">
        <v>11</v>
      </c>
      <c r="D68" s="10" t="s">
        <v>10</v>
      </c>
      <c r="G68">
        <v>1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3</v>
      </c>
      <c r="D70" s="1">
        <v>1.01</v>
      </c>
      <c r="E70" s="6">
        <v>1321.7675999999999</v>
      </c>
      <c r="G70" s="5">
        <v>1</v>
      </c>
      <c r="H70" s="1" t="s">
        <v>3</v>
      </c>
      <c r="I70" s="1">
        <v>0.96</v>
      </c>
      <c r="J70" s="6">
        <v>1174.9929</v>
      </c>
    </row>
    <row r="71" spans="2:15" ht="24">
      <c r="B71" s="5">
        <v>2</v>
      </c>
      <c r="C71" s="1" t="s">
        <v>4</v>
      </c>
      <c r="D71" s="1">
        <v>1.92</v>
      </c>
      <c r="E71" s="6">
        <v>2510.2606999999998</v>
      </c>
      <c r="G71" s="5">
        <v>2</v>
      </c>
      <c r="H71" s="1" t="s">
        <v>4</v>
      </c>
      <c r="I71" s="1">
        <v>1.93</v>
      </c>
      <c r="J71" s="6">
        <v>2372.0097000000001</v>
      </c>
    </row>
    <row r="72" spans="2:15" ht="24">
      <c r="B72" s="5">
        <v>3</v>
      </c>
      <c r="C72" s="1" t="s">
        <v>5</v>
      </c>
      <c r="D72" s="1">
        <v>13.19</v>
      </c>
      <c r="E72" s="6">
        <v>17207.224699999999</v>
      </c>
      <c r="G72" s="5">
        <v>3</v>
      </c>
      <c r="H72" s="1" t="s">
        <v>5</v>
      </c>
      <c r="I72" s="1">
        <v>13.02</v>
      </c>
      <c r="J72" s="6">
        <v>16009.2533</v>
      </c>
    </row>
    <row r="73" spans="2:15" ht="24">
      <c r="B73" s="5">
        <v>4</v>
      </c>
      <c r="C73" s="1" t="s">
        <v>6</v>
      </c>
      <c r="D73" s="1">
        <v>11.98</v>
      </c>
      <c r="E73" s="6">
        <v>15622.797500000001</v>
      </c>
      <c r="G73" s="5">
        <v>4</v>
      </c>
      <c r="H73" s="1" t="s">
        <v>6</v>
      </c>
      <c r="I73" s="1">
        <v>12.13</v>
      </c>
      <c r="J73" s="6">
        <v>14913.855299999999</v>
      </c>
    </row>
    <row r="74" spans="2:15" ht="24">
      <c r="B74" s="5">
        <v>5</v>
      </c>
      <c r="C74" s="1" t="s">
        <v>7</v>
      </c>
      <c r="D74" s="1">
        <v>3.09</v>
      </c>
      <c r="E74" s="6">
        <v>4027.8281000000002</v>
      </c>
      <c r="G74" s="5">
        <v>5</v>
      </c>
      <c r="H74" s="1" t="s">
        <v>7</v>
      </c>
      <c r="I74" s="1">
        <v>3.15</v>
      </c>
      <c r="J74" s="6">
        <v>3877.1190000000001</v>
      </c>
    </row>
    <row r="75" spans="2:15" ht="24">
      <c r="B75" s="7">
        <v>6</v>
      </c>
      <c r="C75" s="8" t="s">
        <v>8</v>
      </c>
      <c r="D75" s="8">
        <v>5.8</v>
      </c>
      <c r="E75" s="9">
        <v>7568.1787000000004</v>
      </c>
      <c r="G75" s="7">
        <v>6</v>
      </c>
      <c r="H75" s="8" t="s">
        <v>8</v>
      </c>
      <c r="I75" s="8">
        <v>5.82</v>
      </c>
      <c r="J75" s="9">
        <v>7153.4369999999999</v>
      </c>
    </row>
    <row r="76" spans="2:15">
      <c r="B76">
        <v>1.25</v>
      </c>
      <c r="C76" s="10" t="s">
        <v>9</v>
      </c>
      <c r="D76" s="10" t="s">
        <v>10</v>
      </c>
      <c r="G76">
        <v>1.25</v>
      </c>
      <c r="H76" s="10" t="s">
        <v>9</v>
      </c>
      <c r="I76" s="10" t="s">
        <v>12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14" t="s">
        <v>79</v>
      </c>
      <c r="M77" t="s">
        <v>10</v>
      </c>
      <c r="N77" t="s">
        <v>12</v>
      </c>
      <c r="O77" t="s">
        <v>78</v>
      </c>
    </row>
    <row r="78" spans="2:15" ht="24">
      <c r="B78" s="5">
        <v>1</v>
      </c>
      <c r="C78" s="1" t="s">
        <v>3</v>
      </c>
      <c r="D78" s="1">
        <v>0.76</v>
      </c>
      <c r="E78" s="6">
        <v>842.88239999999996</v>
      </c>
      <c r="G78" s="5">
        <v>1</v>
      </c>
      <c r="H78" s="1" t="s">
        <v>3</v>
      </c>
      <c r="I78" s="1">
        <v>1.01</v>
      </c>
      <c r="J78" s="6">
        <v>730.17200000000003</v>
      </c>
      <c r="L78" s="1" t="s">
        <v>3</v>
      </c>
      <c r="M78">
        <f>(E86-E78)</f>
        <v>471.3420000000001</v>
      </c>
      <c r="N78">
        <f>(J86-J78)</f>
        <v>484.77719999999999</v>
      </c>
      <c r="O78">
        <f>(N78-M78)/J86</f>
        <v>1.1058240130533767E-2</v>
      </c>
    </row>
    <row r="79" spans="2:15" ht="24">
      <c r="B79" s="5">
        <v>2</v>
      </c>
      <c r="C79" s="1" t="s">
        <v>4</v>
      </c>
      <c r="D79" s="1">
        <v>1.24</v>
      </c>
      <c r="E79" s="6">
        <v>1368.0572</v>
      </c>
      <c r="G79" s="5">
        <v>2</v>
      </c>
      <c r="H79" s="1" t="s">
        <v>4</v>
      </c>
      <c r="I79" s="1">
        <v>1.76</v>
      </c>
      <c r="J79" s="6">
        <v>1279.4899</v>
      </c>
      <c r="L79" s="1" t="s">
        <v>4</v>
      </c>
      <c r="M79">
        <f t="shared" ref="M79:M83" si="19">(E87-E79)</f>
        <v>1140.7048000000002</v>
      </c>
      <c r="N79">
        <f t="shared" ref="N79:N83" si="20">(J87-J79)</f>
        <v>1093.8582999999999</v>
      </c>
      <c r="O79">
        <f t="shared" ref="O79:O83" si="21">(N79-M79)/J87</f>
        <v>-1.9738570176934145E-2</v>
      </c>
    </row>
    <row r="80" spans="2:15" ht="24">
      <c r="B80" s="5">
        <v>3</v>
      </c>
      <c r="C80" s="1" t="s">
        <v>5</v>
      </c>
      <c r="D80" s="1">
        <v>9.15</v>
      </c>
      <c r="E80" s="6">
        <v>10128.2327</v>
      </c>
      <c r="G80" s="5">
        <v>3</v>
      </c>
      <c r="H80" s="1" t="s">
        <v>5</v>
      </c>
      <c r="I80" s="1">
        <v>13.09</v>
      </c>
      <c r="J80" s="6">
        <v>9496.4593000000004</v>
      </c>
      <c r="L80" s="1" t="s">
        <v>5</v>
      </c>
      <c r="M80">
        <f t="shared" si="19"/>
        <v>7178.1002999999982</v>
      </c>
      <c r="N80">
        <f t="shared" si="20"/>
        <v>6638.702299999999</v>
      </c>
      <c r="O80">
        <f t="shared" si="21"/>
        <v>-3.3429971968796351E-2</v>
      </c>
    </row>
    <row r="81" spans="2:15" ht="24">
      <c r="B81" s="5">
        <v>4</v>
      </c>
      <c r="C81" s="1" t="s">
        <v>6</v>
      </c>
      <c r="D81" s="1">
        <v>7.88</v>
      </c>
      <c r="E81" s="6">
        <v>8720.6079000000009</v>
      </c>
      <c r="G81" s="5">
        <v>4</v>
      </c>
      <c r="H81" s="1" t="s">
        <v>6</v>
      </c>
      <c r="I81" s="1">
        <v>11.5</v>
      </c>
      <c r="J81" s="6">
        <v>8347.0049999999992</v>
      </c>
      <c r="L81" s="1" t="s">
        <v>6</v>
      </c>
      <c r="M81">
        <f t="shared" si="19"/>
        <v>6989.6434999999983</v>
      </c>
      <c r="N81">
        <f t="shared" si="20"/>
        <v>6690.2900000000009</v>
      </c>
      <c r="O81">
        <f t="shared" si="21"/>
        <v>-1.9907403558951091E-2</v>
      </c>
    </row>
    <row r="82" spans="2:15" ht="24">
      <c r="B82" s="5">
        <v>5</v>
      </c>
      <c r="C82" s="1" t="s">
        <v>7</v>
      </c>
      <c r="D82" s="1">
        <v>1.82</v>
      </c>
      <c r="E82" s="6">
        <v>2017.2913000000001</v>
      </c>
      <c r="G82" s="5">
        <v>5</v>
      </c>
      <c r="H82" s="1" t="s">
        <v>7</v>
      </c>
      <c r="I82" s="1">
        <v>2.69</v>
      </c>
      <c r="J82" s="6">
        <v>1951.0343</v>
      </c>
      <c r="L82" s="1" t="s">
        <v>7</v>
      </c>
      <c r="M82">
        <f t="shared" si="19"/>
        <v>2030.2218999999998</v>
      </c>
      <c r="N82">
        <f t="shared" si="20"/>
        <v>1982.0521999999999</v>
      </c>
      <c r="O82">
        <f t="shared" si="21"/>
        <v>-1.2247302468430308E-2</v>
      </c>
    </row>
    <row r="83" spans="2:15" ht="24">
      <c r="B83" s="7">
        <v>6</v>
      </c>
      <c r="C83" s="8" t="s">
        <v>8</v>
      </c>
      <c r="D83" s="8">
        <v>4.16</v>
      </c>
      <c r="E83" s="9">
        <v>4600.6992</v>
      </c>
      <c r="G83" s="7">
        <v>6</v>
      </c>
      <c r="H83" s="8" t="s">
        <v>8</v>
      </c>
      <c r="I83" s="8">
        <v>5.95</v>
      </c>
      <c r="J83" s="9">
        <v>4319.2828</v>
      </c>
      <c r="L83" s="12" t="s">
        <v>8</v>
      </c>
      <c r="M83">
        <f t="shared" si="19"/>
        <v>3001.4299000000001</v>
      </c>
      <c r="N83">
        <f t="shared" si="20"/>
        <v>2884.9375</v>
      </c>
      <c r="O83">
        <f t="shared" si="21"/>
        <v>-1.6170021896748505E-2</v>
      </c>
    </row>
    <row r="84" spans="2:15">
      <c r="B84">
        <v>1.25</v>
      </c>
      <c r="C84" s="10" t="s">
        <v>11</v>
      </c>
      <c r="D84" s="10" t="s">
        <v>10</v>
      </c>
      <c r="G84">
        <v>1.25</v>
      </c>
      <c r="H84" s="10" t="s">
        <v>11</v>
      </c>
      <c r="I84" s="10" t="s">
        <v>12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3</v>
      </c>
      <c r="D86" s="1">
        <v>1</v>
      </c>
      <c r="E86" s="6">
        <v>1314.2244000000001</v>
      </c>
      <c r="G86" s="5">
        <v>1</v>
      </c>
      <c r="H86" s="1" t="s">
        <v>3</v>
      </c>
      <c r="I86" s="1">
        <v>0.98</v>
      </c>
      <c r="J86" s="6">
        <v>1214.9492</v>
      </c>
    </row>
    <row r="87" spans="2:15" ht="24">
      <c r="B87" s="5">
        <v>2</v>
      </c>
      <c r="C87" s="1" t="s">
        <v>4</v>
      </c>
      <c r="D87" s="1">
        <v>1.91</v>
      </c>
      <c r="E87" s="6">
        <v>2508.7620000000002</v>
      </c>
      <c r="G87" s="5">
        <v>2</v>
      </c>
      <c r="H87" s="1" t="s">
        <v>4</v>
      </c>
      <c r="I87" s="1">
        <v>1.91</v>
      </c>
      <c r="J87" s="6">
        <v>2373.3481999999999</v>
      </c>
    </row>
    <row r="88" spans="2:15" ht="24">
      <c r="B88" s="5">
        <v>3</v>
      </c>
      <c r="C88" s="1" t="s">
        <v>5</v>
      </c>
      <c r="D88" s="1">
        <v>13.21</v>
      </c>
      <c r="E88" s="6">
        <v>17306.332999999999</v>
      </c>
      <c r="G88" s="5">
        <v>3</v>
      </c>
      <c r="H88" s="1" t="s">
        <v>5</v>
      </c>
      <c r="I88" s="1">
        <v>13.01</v>
      </c>
      <c r="J88" s="6">
        <v>16135.161599999999</v>
      </c>
    </row>
    <row r="89" spans="2:15" ht="24">
      <c r="B89" s="5">
        <v>4</v>
      </c>
      <c r="C89" s="1" t="s">
        <v>6</v>
      </c>
      <c r="D89" s="1">
        <v>11.99</v>
      </c>
      <c r="E89" s="6">
        <v>15710.251399999999</v>
      </c>
      <c r="G89" s="5">
        <v>4</v>
      </c>
      <c r="H89" s="1" t="s">
        <v>6</v>
      </c>
      <c r="I89" s="1">
        <v>12.12</v>
      </c>
      <c r="J89" s="6">
        <v>15037.295</v>
      </c>
    </row>
    <row r="90" spans="2:15" ht="24">
      <c r="B90" s="5">
        <v>5</v>
      </c>
      <c r="C90" s="1" t="s">
        <v>7</v>
      </c>
      <c r="D90" s="1">
        <v>3.09</v>
      </c>
      <c r="E90" s="6">
        <v>4047.5131999999999</v>
      </c>
      <c r="G90" s="5">
        <v>5</v>
      </c>
      <c r="H90" s="1" t="s">
        <v>7</v>
      </c>
      <c r="I90" s="1">
        <v>3.17</v>
      </c>
      <c r="J90" s="6">
        <v>3933.0864999999999</v>
      </c>
    </row>
    <row r="91" spans="2:15" ht="24">
      <c r="B91" s="7">
        <v>6</v>
      </c>
      <c r="C91" s="8" t="s">
        <v>8</v>
      </c>
      <c r="D91" s="8">
        <v>5.8</v>
      </c>
      <c r="E91" s="9">
        <v>7602.1291000000001</v>
      </c>
      <c r="G91" s="7">
        <v>6</v>
      </c>
      <c r="H91" s="8" t="s">
        <v>8</v>
      </c>
      <c r="I91" s="8">
        <v>5.81</v>
      </c>
      <c r="J91" s="9">
        <v>7204.2203</v>
      </c>
    </row>
    <row r="92" spans="2:15">
      <c r="B92">
        <v>1.5</v>
      </c>
      <c r="C92" s="10" t="s">
        <v>9</v>
      </c>
      <c r="D92" s="10" t="s">
        <v>10</v>
      </c>
      <c r="G92">
        <v>1.5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79</v>
      </c>
      <c r="M93" t="s">
        <v>10</v>
      </c>
      <c r="N93" t="s">
        <v>12</v>
      </c>
      <c r="O93" t="s">
        <v>78</v>
      </c>
    </row>
    <row r="94" spans="2:15" ht="24">
      <c r="B94" s="5">
        <v>1</v>
      </c>
      <c r="C94" s="1" t="s">
        <v>3</v>
      </c>
      <c r="D94" s="1">
        <v>0.76</v>
      </c>
      <c r="E94" s="6">
        <v>810.73329999999999</v>
      </c>
      <c r="G94" s="5">
        <v>1</v>
      </c>
      <c r="H94" s="1" t="s">
        <v>3</v>
      </c>
      <c r="I94" s="1">
        <v>1.03</v>
      </c>
      <c r="J94" s="6">
        <v>744.26340000000005</v>
      </c>
      <c r="L94" s="1" t="s">
        <v>3</v>
      </c>
      <c r="M94">
        <f>(E102-E94)</f>
        <v>503.07650000000001</v>
      </c>
      <c r="N94">
        <f>(J102-J94)</f>
        <v>479.06629999999996</v>
      </c>
      <c r="O94">
        <f>(N94-M94)/J102</f>
        <v>-1.9626924777515053E-2</v>
      </c>
    </row>
    <row r="95" spans="2:15" ht="24">
      <c r="B95" s="5">
        <v>2</v>
      </c>
      <c r="C95" s="1" t="s">
        <v>4</v>
      </c>
      <c r="D95" s="1">
        <v>1.22</v>
      </c>
      <c r="E95" s="6">
        <v>1298.3351</v>
      </c>
      <c r="G95" s="5">
        <v>2</v>
      </c>
      <c r="H95" s="1" t="s">
        <v>4</v>
      </c>
      <c r="I95" s="1">
        <v>1.71</v>
      </c>
      <c r="J95" s="6">
        <v>1233.1718000000001</v>
      </c>
      <c r="L95" s="1" t="s">
        <v>4</v>
      </c>
      <c r="M95">
        <f t="shared" ref="M95:M99" si="22">(E103-E95)</f>
        <v>1220.2706000000001</v>
      </c>
      <c r="N95">
        <f t="shared" ref="N95:N99" si="23">(J103-J95)</f>
        <v>1158.9688999999998</v>
      </c>
      <c r="O95">
        <f t="shared" ref="O95:O99" si="24">(N95-M95)/J103</f>
        <v>-2.5626293637326689E-2</v>
      </c>
    </row>
    <row r="96" spans="2:15" ht="24">
      <c r="B96" s="5">
        <v>3</v>
      </c>
      <c r="C96" s="1" t="s">
        <v>5</v>
      </c>
      <c r="D96" s="1">
        <v>9.1300000000000008</v>
      </c>
      <c r="E96" s="6">
        <v>9737.4603999999999</v>
      </c>
      <c r="G96" s="5">
        <v>3</v>
      </c>
      <c r="H96" s="1" t="s">
        <v>5</v>
      </c>
      <c r="I96" s="1">
        <v>12.69</v>
      </c>
      <c r="J96" s="6">
        <v>9179.3379999999997</v>
      </c>
      <c r="L96" s="1" t="s">
        <v>5</v>
      </c>
      <c r="M96">
        <f t="shared" si="22"/>
        <v>7687.9009000000005</v>
      </c>
      <c r="N96">
        <f t="shared" si="23"/>
        <v>7056.1386999999995</v>
      </c>
      <c r="O96">
        <f t="shared" si="24"/>
        <v>-3.8912451520441101E-2</v>
      </c>
    </row>
    <row r="97" spans="2:15" ht="24">
      <c r="B97" s="5">
        <v>4</v>
      </c>
      <c r="C97" s="1" t="s">
        <v>6</v>
      </c>
      <c r="D97" s="1">
        <v>7.88</v>
      </c>
      <c r="E97" s="6">
        <v>8402.4701999999997</v>
      </c>
      <c r="G97" s="5">
        <v>4</v>
      </c>
      <c r="H97" s="1" t="s">
        <v>6</v>
      </c>
      <c r="I97" s="1">
        <v>11.15</v>
      </c>
      <c r="J97" s="6">
        <v>8059.7334000000001</v>
      </c>
      <c r="L97" s="1" t="s">
        <v>6</v>
      </c>
      <c r="M97">
        <f t="shared" si="22"/>
        <v>7387.9285</v>
      </c>
      <c r="N97">
        <f t="shared" si="23"/>
        <v>7021.8550999999998</v>
      </c>
      <c r="O97">
        <f t="shared" si="24"/>
        <v>-2.4272867543097348E-2</v>
      </c>
    </row>
    <row r="98" spans="2:15" ht="24">
      <c r="B98" s="5">
        <v>5</v>
      </c>
      <c r="C98" s="1" t="s">
        <v>7</v>
      </c>
      <c r="D98" s="1">
        <v>1.83</v>
      </c>
      <c r="E98" s="6">
        <v>1954.8833</v>
      </c>
      <c r="G98" s="5">
        <v>5</v>
      </c>
      <c r="H98" s="1" t="s">
        <v>7</v>
      </c>
      <c r="I98" s="1">
        <v>2.61</v>
      </c>
      <c r="J98" s="6">
        <v>1889.9280000000001</v>
      </c>
      <c r="L98" s="1" t="s">
        <v>7</v>
      </c>
      <c r="M98">
        <f t="shared" si="22"/>
        <v>2113.9547000000002</v>
      </c>
      <c r="N98">
        <f t="shared" si="23"/>
        <v>2056.9246999999996</v>
      </c>
      <c r="O98">
        <f t="shared" si="24"/>
        <v>-1.4449487815950329E-2</v>
      </c>
    </row>
    <row r="99" spans="2:15" ht="24">
      <c r="B99" s="7">
        <v>6</v>
      </c>
      <c r="C99" s="8" t="s">
        <v>8</v>
      </c>
      <c r="D99" s="8">
        <v>4.1900000000000004</v>
      </c>
      <c r="E99" s="9">
        <v>4467.7212</v>
      </c>
      <c r="G99" s="7">
        <v>6</v>
      </c>
      <c r="H99" s="8" t="s">
        <v>8</v>
      </c>
      <c r="I99" s="8">
        <v>5.81</v>
      </c>
      <c r="J99" s="9">
        <v>4204.1989000000003</v>
      </c>
      <c r="L99" s="12" t="s">
        <v>8</v>
      </c>
      <c r="M99">
        <f t="shared" si="22"/>
        <v>3179.4175000000005</v>
      </c>
      <c r="N99">
        <f t="shared" si="23"/>
        <v>3041.8690999999999</v>
      </c>
      <c r="O99">
        <f t="shared" si="24"/>
        <v>-1.8982488157715409E-2</v>
      </c>
    </row>
    <row r="100" spans="2:15">
      <c r="B100">
        <v>1.5</v>
      </c>
      <c r="C100" s="10" t="s">
        <v>11</v>
      </c>
      <c r="D100" s="10" t="s">
        <v>10</v>
      </c>
      <c r="G100">
        <v>1.5</v>
      </c>
      <c r="H100" s="10" t="s">
        <v>11</v>
      </c>
      <c r="I100" s="10" t="s">
        <v>12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3</v>
      </c>
      <c r="D102" s="1">
        <v>1</v>
      </c>
      <c r="E102" s="6">
        <v>1313.8098</v>
      </c>
      <c r="G102" s="5">
        <v>1</v>
      </c>
      <c r="H102" s="1" t="s">
        <v>3</v>
      </c>
      <c r="I102" s="1">
        <v>0.98</v>
      </c>
      <c r="J102" s="6">
        <v>1223.3297</v>
      </c>
    </row>
    <row r="103" spans="2:15" ht="24">
      <c r="B103" s="5">
        <v>2</v>
      </c>
      <c r="C103" s="1" t="s">
        <v>4</v>
      </c>
      <c r="D103" s="1">
        <v>1.91</v>
      </c>
      <c r="E103" s="6">
        <v>2518.6057000000001</v>
      </c>
      <c r="G103" s="5">
        <v>2</v>
      </c>
      <c r="H103" s="1" t="s">
        <v>4</v>
      </c>
      <c r="I103" s="1">
        <v>1.92</v>
      </c>
      <c r="J103" s="6">
        <v>2392.1406999999999</v>
      </c>
    </row>
    <row r="104" spans="2:15" ht="24">
      <c r="B104" s="5">
        <v>3</v>
      </c>
      <c r="C104" s="1" t="s">
        <v>5</v>
      </c>
      <c r="D104" s="1">
        <v>13.22</v>
      </c>
      <c r="E104" s="6">
        <v>17425.3613</v>
      </c>
      <c r="G104" s="5">
        <v>3</v>
      </c>
      <c r="H104" s="1" t="s">
        <v>5</v>
      </c>
      <c r="I104" s="1">
        <v>13.02</v>
      </c>
      <c r="J104" s="6">
        <v>16235.476699999999</v>
      </c>
    </row>
    <row r="105" spans="2:15" ht="24">
      <c r="B105" s="5">
        <v>4</v>
      </c>
      <c r="C105" s="1" t="s">
        <v>6</v>
      </c>
      <c r="D105" s="1">
        <v>11.98</v>
      </c>
      <c r="E105" s="6">
        <v>15790.3987</v>
      </c>
      <c r="G105" s="5">
        <v>4</v>
      </c>
      <c r="H105" s="1" t="s">
        <v>6</v>
      </c>
      <c r="I105" s="1">
        <v>12.1</v>
      </c>
      <c r="J105" s="6">
        <v>15081.5885</v>
      </c>
    </row>
    <row r="106" spans="2:15" ht="24">
      <c r="B106" s="5">
        <v>5</v>
      </c>
      <c r="C106" s="1" t="s">
        <v>7</v>
      </c>
      <c r="D106" s="1">
        <v>3.09</v>
      </c>
      <c r="E106" s="6">
        <v>4068.8380000000002</v>
      </c>
      <c r="G106" s="5">
        <v>5</v>
      </c>
      <c r="H106" s="1" t="s">
        <v>7</v>
      </c>
      <c r="I106" s="1">
        <v>3.17</v>
      </c>
      <c r="J106" s="6">
        <v>3946.8526999999999</v>
      </c>
    </row>
    <row r="107" spans="2:15" ht="24">
      <c r="B107" s="7">
        <v>6</v>
      </c>
      <c r="C107" s="8" t="s">
        <v>8</v>
      </c>
      <c r="D107" s="8">
        <v>5.8</v>
      </c>
      <c r="E107" s="9">
        <v>7647.1387000000004</v>
      </c>
      <c r="G107" s="7">
        <v>6</v>
      </c>
      <c r="H107" s="8" t="s">
        <v>8</v>
      </c>
      <c r="I107" s="8">
        <v>5.81</v>
      </c>
      <c r="J107" s="9">
        <v>7246.0680000000002</v>
      </c>
    </row>
    <row r="108" spans="2:15">
      <c r="B108">
        <v>1.75</v>
      </c>
      <c r="C108" s="10" t="s">
        <v>9</v>
      </c>
      <c r="D108" s="10" t="s">
        <v>10</v>
      </c>
      <c r="G108">
        <v>1.75</v>
      </c>
      <c r="H108" s="10" t="s">
        <v>9</v>
      </c>
      <c r="I108" s="10" t="s">
        <v>12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14" t="s">
        <v>79</v>
      </c>
      <c r="M109" t="s">
        <v>10</v>
      </c>
      <c r="N109" t="s">
        <v>12</v>
      </c>
      <c r="O109" t="s">
        <v>78</v>
      </c>
    </row>
    <row r="110" spans="2:15" ht="24">
      <c r="B110" s="5">
        <v>1</v>
      </c>
      <c r="C110" s="1" t="s">
        <v>3</v>
      </c>
      <c r="D110" s="1">
        <v>0.76</v>
      </c>
      <c r="E110" s="6">
        <v>790.96220000000005</v>
      </c>
      <c r="G110" s="5">
        <v>1</v>
      </c>
      <c r="H110" s="1" t="s">
        <v>3</v>
      </c>
      <c r="I110" s="1">
        <v>0.76</v>
      </c>
      <c r="J110" s="6">
        <v>746.39530000000002</v>
      </c>
      <c r="L110" s="1" t="s">
        <v>3</v>
      </c>
      <c r="M110">
        <f>(E118-E110)</f>
        <v>546.56979999999987</v>
      </c>
      <c r="N110">
        <f>(J118-J110)</f>
        <v>486.44030000000009</v>
      </c>
      <c r="O110">
        <f>(N110-M110)/J118</f>
        <v>-4.8773331983599254E-2</v>
      </c>
    </row>
    <row r="111" spans="2:15" ht="24">
      <c r="B111" s="5">
        <v>2</v>
      </c>
      <c r="C111" s="1" t="s">
        <v>4</v>
      </c>
      <c r="D111" s="1">
        <v>1.23</v>
      </c>
      <c r="E111" s="6">
        <v>1275.3630000000001</v>
      </c>
      <c r="G111" s="5">
        <v>2</v>
      </c>
      <c r="H111" s="1" t="s">
        <v>4</v>
      </c>
      <c r="I111" s="1">
        <v>1.21</v>
      </c>
      <c r="J111" s="6">
        <v>1191.2525000000001</v>
      </c>
      <c r="L111" s="1" t="s">
        <v>4</v>
      </c>
      <c r="M111">
        <f>(E119-E111)</f>
        <v>1250.5757000000001</v>
      </c>
      <c r="N111">
        <f>(J119-J111)</f>
        <v>1220.6437000000001</v>
      </c>
      <c r="O111">
        <f>(N111-M111)/J119</f>
        <v>-1.2410152642555685E-2</v>
      </c>
    </row>
    <row r="112" spans="2:15" ht="24">
      <c r="B112" s="5">
        <v>3</v>
      </c>
      <c r="C112" s="1" t="s">
        <v>5</v>
      </c>
      <c r="D112" s="1">
        <v>9.16</v>
      </c>
      <c r="E112" s="6">
        <v>9518.3089999999993</v>
      </c>
      <c r="G112" s="5">
        <v>3</v>
      </c>
      <c r="H112" s="1" t="s">
        <v>5</v>
      </c>
      <c r="I112" s="1">
        <v>9.0399999999999991</v>
      </c>
      <c r="J112" s="6">
        <v>8927.0007000000005</v>
      </c>
      <c r="L112" s="1" t="s">
        <v>5</v>
      </c>
      <c r="M112">
        <f t="shared" ref="M112:M115" si="25">(E120-E112)</f>
        <v>7999.3161999999993</v>
      </c>
      <c r="N112">
        <f t="shared" ref="N112:N115" si="26">(J120-J112)</f>
        <v>7380.1728999999996</v>
      </c>
      <c r="O112">
        <f t="shared" ref="O112:O115" si="27">(N112-M112)/J120</f>
        <v>-3.7967542088348141E-2</v>
      </c>
    </row>
    <row r="113" spans="2:15" ht="24">
      <c r="B113" s="5">
        <v>4</v>
      </c>
      <c r="C113" s="1" t="s">
        <v>6</v>
      </c>
      <c r="D113" s="1">
        <v>7.84</v>
      </c>
      <c r="E113" s="6">
        <v>8147.5652</v>
      </c>
      <c r="G113" s="5">
        <v>4</v>
      </c>
      <c r="H113" s="1" t="s">
        <v>6</v>
      </c>
      <c r="I113" s="1">
        <v>7.96</v>
      </c>
      <c r="J113" s="6">
        <v>7855.3640999999998</v>
      </c>
      <c r="L113" s="1" t="s">
        <v>6</v>
      </c>
      <c r="M113">
        <f t="shared" si="25"/>
        <v>7709.9311000000007</v>
      </c>
      <c r="N113">
        <f t="shared" si="26"/>
        <v>7273.1068000000005</v>
      </c>
      <c r="O113">
        <f t="shared" si="27"/>
        <v>-2.8874319347106006E-2</v>
      </c>
    </row>
    <row r="114" spans="2:15" ht="24">
      <c r="B114" s="5">
        <v>5</v>
      </c>
      <c r="C114" s="1" t="s">
        <v>7</v>
      </c>
      <c r="D114" s="1">
        <v>1.8</v>
      </c>
      <c r="E114" s="6">
        <v>1870.6273000000001</v>
      </c>
      <c r="G114" s="5">
        <v>5</v>
      </c>
      <c r="H114" s="1" t="s">
        <v>7</v>
      </c>
      <c r="I114" s="1">
        <v>1.86</v>
      </c>
      <c r="J114" s="6">
        <v>1837.7708</v>
      </c>
      <c r="L114" s="1" t="s">
        <v>7</v>
      </c>
      <c r="M114">
        <f t="shared" si="25"/>
        <v>2225.7062999999998</v>
      </c>
      <c r="N114">
        <f t="shared" si="26"/>
        <v>2107.5051999999996</v>
      </c>
      <c r="O114">
        <f t="shared" si="27"/>
        <v>-2.9960159948252095E-2</v>
      </c>
    </row>
    <row r="115" spans="2:15" ht="24">
      <c r="B115" s="7">
        <v>6</v>
      </c>
      <c r="C115" s="8" t="s">
        <v>8</v>
      </c>
      <c r="D115" s="8">
        <v>4.22</v>
      </c>
      <c r="E115" s="9">
        <v>4383.049</v>
      </c>
      <c r="G115" s="7">
        <v>6</v>
      </c>
      <c r="H115" s="8" t="s">
        <v>8</v>
      </c>
      <c r="I115" s="8">
        <v>4.18</v>
      </c>
      <c r="J115" s="9">
        <v>4126.2232000000004</v>
      </c>
      <c r="L115" s="12" t="s">
        <v>8</v>
      </c>
      <c r="M115">
        <f t="shared" si="25"/>
        <v>3302.4089999999997</v>
      </c>
      <c r="N115">
        <f t="shared" si="26"/>
        <v>3134.0266999999994</v>
      </c>
      <c r="O115">
        <f t="shared" si="27"/>
        <v>-2.31923559545795E-2</v>
      </c>
    </row>
    <row r="116" spans="2:15">
      <c r="B116">
        <v>1.75</v>
      </c>
      <c r="C116" s="10" t="s">
        <v>11</v>
      </c>
      <c r="D116" s="10" t="s">
        <v>10</v>
      </c>
      <c r="G116">
        <v>1.75</v>
      </c>
      <c r="H116" s="10" t="s">
        <v>11</v>
      </c>
      <c r="I116" s="10" t="s">
        <v>12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3</v>
      </c>
      <c r="D118" s="1">
        <v>1.01</v>
      </c>
      <c r="E118" s="6">
        <v>1337.5319999999999</v>
      </c>
      <c r="G118" s="5">
        <v>1</v>
      </c>
      <c r="H118" s="1" t="s">
        <v>3</v>
      </c>
      <c r="I118" s="1">
        <v>0.99</v>
      </c>
      <c r="J118" s="6">
        <v>1232.8356000000001</v>
      </c>
    </row>
    <row r="119" spans="2:15" ht="24">
      <c r="B119" s="5">
        <v>2</v>
      </c>
      <c r="C119" s="1" t="s">
        <v>4</v>
      </c>
      <c r="D119" s="1">
        <v>1.91</v>
      </c>
      <c r="E119" s="6">
        <v>2525.9387000000002</v>
      </c>
      <c r="G119" s="5">
        <v>2</v>
      </c>
      <c r="H119" s="1" t="s">
        <v>4</v>
      </c>
      <c r="I119" s="1">
        <v>1.93</v>
      </c>
      <c r="J119" s="6">
        <v>2411.8962000000001</v>
      </c>
    </row>
    <row r="120" spans="2:15" ht="24">
      <c r="B120" s="5">
        <v>3</v>
      </c>
      <c r="C120" s="1" t="s">
        <v>5</v>
      </c>
      <c r="D120" s="1">
        <v>13.22</v>
      </c>
      <c r="E120" s="6">
        <v>17517.625199999999</v>
      </c>
      <c r="G120" s="5">
        <v>3</v>
      </c>
      <c r="H120" s="1" t="s">
        <v>5</v>
      </c>
      <c r="I120" s="1">
        <v>13.04</v>
      </c>
      <c r="J120" s="6">
        <v>16307.1736</v>
      </c>
    </row>
    <row r="121" spans="2:15" ht="24">
      <c r="B121" s="5">
        <v>4</v>
      </c>
      <c r="C121" s="1" t="s">
        <v>6</v>
      </c>
      <c r="D121" s="1">
        <v>11.97</v>
      </c>
      <c r="E121" s="6">
        <v>15857.496300000001</v>
      </c>
      <c r="G121" s="5">
        <v>4</v>
      </c>
      <c r="H121" s="1" t="s">
        <v>6</v>
      </c>
      <c r="I121" s="1">
        <v>12.09</v>
      </c>
      <c r="J121" s="6">
        <v>15128.4709</v>
      </c>
    </row>
    <row r="122" spans="2:15" ht="24">
      <c r="B122" s="5">
        <v>5</v>
      </c>
      <c r="C122" s="1" t="s">
        <v>7</v>
      </c>
      <c r="D122" s="1">
        <v>3.09</v>
      </c>
      <c r="E122" s="6">
        <v>4096.3335999999999</v>
      </c>
      <c r="G122" s="5">
        <v>5</v>
      </c>
      <c r="H122" s="1" t="s">
        <v>7</v>
      </c>
      <c r="I122" s="1">
        <v>3.15</v>
      </c>
      <c r="J122" s="6">
        <v>3945.2759999999998</v>
      </c>
    </row>
    <row r="123" spans="2:15" ht="24">
      <c r="B123" s="7">
        <v>6</v>
      </c>
      <c r="C123" s="8" t="s">
        <v>8</v>
      </c>
      <c r="D123" s="8">
        <v>5.8</v>
      </c>
      <c r="E123" s="9">
        <v>7685.4579999999996</v>
      </c>
      <c r="G123" s="7">
        <v>6</v>
      </c>
      <c r="H123" s="8" t="s">
        <v>8</v>
      </c>
      <c r="I123" s="8">
        <v>5.8</v>
      </c>
      <c r="J123" s="9">
        <v>7260.2498999999998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14BB-1C94-4C33-83C5-C91A66D9DB1D}">
  <dimension ref="A1:Y123"/>
  <sheetViews>
    <sheetView topLeftCell="A107" workbookViewId="0">
      <selection activeCell="H116" sqref="H116"/>
    </sheetView>
  </sheetViews>
  <sheetFormatPr baseColWidth="10" defaultColWidth="8.83203125" defaultRowHeight="15"/>
  <cols>
    <col min="1" max="1" width="20.5" customWidth="1"/>
  </cols>
  <sheetData>
    <row r="1" spans="1:25">
      <c r="A1" t="s">
        <v>20</v>
      </c>
    </row>
    <row r="2" spans="1:25">
      <c r="A2" t="s">
        <v>27</v>
      </c>
      <c r="B2" t="s">
        <v>21</v>
      </c>
      <c r="C2" t="s">
        <v>24</v>
      </c>
    </row>
    <row r="3" spans="1:25">
      <c r="A3" s="13" t="s">
        <v>41</v>
      </c>
      <c r="B3" s="13" t="s">
        <v>37</v>
      </c>
      <c r="C3" s="13" t="s">
        <v>42</v>
      </c>
    </row>
    <row r="4" spans="1:25">
      <c r="A4" s="13" t="s">
        <v>38</v>
      </c>
      <c r="B4" s="13">
        <v>3.75</v>
      </c>
      <c r="C4" s="13"/>
    </row>
    <row r="5" spans="1:25">
      <c r="A5" s="13" t="s">
        <v>43</v>
      </c>
      <c r="B5" s="13" t="s">
        <v>39</v>
      </c>
      <c r="C5" s="13"/>
    </row>
    <row r="6" spans="1:25">
      <c r="A6" s="13" t="s">
        <v>26</v>
      </c>
      <c r="B6" s="13" t="s">
        <v>40</v>
      </c>
      <c r="C6" s="13" t="s">
        <v>23</v>
      </c>
    </row>
    <row r="7" spans="1:25">
      <c r="A7" s="13" t="s">
        <v>44</v>
      </c>
      <c r="B7" s="13">
        <v>3.4</v>
      </c>
      <c r="C7" s="13" t="s">
        <v>22</v>
      </c>
    </row>
    <row r="8" spans="1:25">
      <c r="A8" s="13" t="s">
        <v>45</v>
      </c>
      <c r="B8" s="13" t="s">
        <v>46</v>
      </c>
      <c r="C8" s="13" t="s">
        <v>22</v>
      </c>
    </row>
    <row r="9" spans="1:25">
      <c r="A9" s="13" t="s">
        <v>48</v>
      </c>
      <c r="B9" s="13" t="s">
        <v>47</v>
      </c>
      <c r="C9" s="13" t="s">
        <v>25</v>
      </c>
    </row>
    <row r="10" spans="1:25">
      <c r="A10" t="s">
        <v>36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79</v>
      </c>
      <c r="M13" t="s">
        <v>10</v>
      </c>
      <c r="N13" t="s">
        <v>12</v>
      </c>
      <c r="O13" t="s">
        <v>78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3</v>
      </c>
      <c r="D14" s="1">
        <v>1</v>
      </c>
      <c r="E14" s="6">
        <v>1059.5471</v>
      </c>
      <c r="F14" s="12"/>
      <c r="G14" s="5">
        <v>1</v>
      </c>
      <c r="H14" s="1" t="s">
        <v>3</v>
      </c>
      <c r="I14" s="1">
        <v>1</v>
      </c>
      <c r="J14" s="6">
        <v>1053.6196</v>
      </c>
      <c r="L14" s="1" t="s">
        <v>3</v>
      </c>
      <c r="M14">
        <f>(E22-E14)</f>
        <v>181.93810000000008</v>
      </c>
      <c r="N14">
        <f>(J22-J14)</f>
        <v>160.99489999999992</v>
      </c>
      <c r="O14">
        <f>(N14-M14)/J22</f>
        <v>-1.7242672469330939E-2</v>
      </c>
      <c r="R14" s="1" t="s">
        <v>3</v>
      </c>
      <c r="S14">
        <f>O14</f>
        <v>-1.7242672469330939E-2</v>
      </c>
      <c r="T14">
        <f>O30</f>
        <v>3.46393923310645E-2</v>
      </c>
      <c r="U14">
        <f>O46</f>
        <v>4.1809978697542115E-4</v>
      </c>
      <c r="V14">
        <f>O62</f>
        <v>-6.05323860382656E-2</v>
      </c>
      <c r="W14">
        <f>O78</f>
        <v>2.647501669203738E-3</v>
      </c>
      <c r="X14">
        <f>O94</f>
        <v>1.7978369049124625E-2</v>
      </c>
      <c r="Y14">
        <f>O110</f>
        <v>-2.7049483142338775E-2</v>
      </c>
    </row>
    <row r="15" spans="1:25" ht="24">
      <c r="B15" s="5">
        <v>2</v>
      </c>
      <c r="C15" s="1" t="s">
        <v>4</v>
      </c>
      <c r="D15" s="1">
        <v>1.91</v>
      </c>
      <c r="E15" s="6">
        <v>2020.2014999999999</v>
      </c>
      <c r="F15" s="12"/>
      <c r="G15" s="5">
        <v>2</v>
      </c>
      <c r="H15" s="1" t="s">
        <v>4</v>
      </c>
      <c r="I15" s="1">
        <v>1.89</v>
      </c>
      <c r="J15" s="6">
        <v>1983.4476999999999</v>
      </c>
      <c r="L15" s="1" t="s">
        <v>4</v>
      </c>
      <c r="M15">
        <f t="shared" ref="M15:M19" si="0">(E23-E15)</f>
        <v>354.59140000000002</v>
      </c>
      <c r="N15">
        <f t="shared" ref="N15:N19" si="1">(J23-J15)</f>
        <v>367.20720000000006</v>
      </c>
      <c r="O15">
        <f t="shared" ref="O15:O19" si="2">(N15-M15)/J23</f>
        <v>5.3669298713307665E-3</v>
      </c>
      <c r="R15" s="1" t="s">
        <v>4</v>
      </c>
      <c r="S15">
        <f t="shared" ref="S15:S19" si="3">O15</f>
        <v>5.3669298713307665E-3</v>
      </c>
      <c r="T15">
        <f t="shared" ref="T15:T19" si="4">O31</f>
        <v>-2.0108651797341101E-3</v>
      </c>
      <c r="U15">
        <f t="shared" ref="U15:U19" si="5">O47</f>
        <v>-1.5735854433019603E-2</v>
      </c>
      <c r="V15">
        <f t="shared" ref="V15:V19" si="6">O63</f>
        <v>3.1498294725810242E-4</v>
      </c>
      <c r="W15">
        <f t="shared" ref="W15:W19" si="7">O79</f>
        <v>-1.7057673905876702E-2</v>
      </c>
      <c r="X15">
        <f t="shared" ref="X15:X19" si="8">O95</f>
        <v>-7.4427607362828893E-3</v>
      </c>
      <c r="Y15">
        <f t="shared" ref="Y15:Y19" si="9">O111</f>
        <v>-1.3083624679928617E-2</v>
      </c>
    </row>
    <row r="16" spans="1:25" ht="24">
      <c r="B16" s="5">
        <v>3</v>
      </c>
      <c r="C16" s="1" t="s">
        <v>5</v>
      </c>
      <c r="D16" s="1">
        <v>12.84</v>
      </c>
      <c r="E16" s="6">
        <v>13578.7132</v>
      </c>
      <c r="F16" s="12"/>
      <c r="G16" s="5">
        <v>3</v>
      </c>
      <c r="H16" s="1" t="s">
        <v>5</v>
      </c>
      <c r="I16" s="1">
        <v>12.35</v>
      </c>
      <c r="J16" s="6">
        <v>12991.684600000001</v>
      </c>
      <c r="L16" s="1" t="s">
        <v>5</v>
      </c>
      <c r="M16">
        <f t="shared" si="0"/>
        <v>2298.0696000000007</v>
      </c>
      <c r="N16">
        <f t="shared" si="1"/>
        <v>2276.1370999999999</v>
      </c>
      <c r="O16">
        <f t="shared" si="2"/>
        <v>-1.4365179546209136E-3</v>
      </c>
      <c r="R16" s="1" t="s">
        <v>5</v>
      </c>
      <c r="S16">
        <f t="shared" si="3"/>
        <v>-1.4365179546209136E-3</v>
      </c>
      <c r="T16">
        <f t="shared" si="4"/>
        <v>-7.7877191627883473E-3</v>
      </c>
      <c r="U16">
        <f t="shared" si="5"/>
        <v>-1.3471489774421279E-2</v>
      </c>
      <c r="V16">
        <f t="shared" si="6"/>
        <v>-1.4837602961829132E-2</v>
      </c>
      <c r="W16">
        <f t="shared" si="7"/>
        <v>-2.0209424599343523E-2</v>
      </c>
      <c r="X16">
        <f t="shared" si="8"/>
        <v>-1.7904487139396748E-2</v>
      </c>
      <c r="Y16">
        <f t="shared" si="9"/>
        <v>-1.9523944882567396E-2</v>
      </c>
    </row>
    <row r="17" spans="2:25" ht="24">
      <c r="B17" s="5">
        <v>4</v>
      </c>
      <c r="C17" s="1" t="s">
        <v>6</v>
      </c>
      <c r="D17" s="1">
        <v>11.6</v>
      </c>
      <c r="E17" s="6">
        <v>12269.097400000001</v>
      </c>
      <c r="F17" s="12"/>
      <c r="G17" s="5">
        <v>4</v>
      </c>
      <c r="H17" s="1" t="s">
        <v>6</v>
      </c>
      <c r="I17" s="1">
        <v>11.31</v>
      </c>
      <c r="J17" s="6">
        <v>11892.553400000001</v>
      </c>
      <c r="L17" s="1" t="s">
        <v>6</v>
      </c>
      <c r="M17">
        <f t="shared" si="0"/>
        <v>2357.7597999999998</v>
      </c>
      <c r="N17">
        <f t="shared" si="1"/>
        <v>2327.6170000000002</v>
      </c>
      <c r="O17">
        <f t="shared" si="2"/>
        <v>-2.1197214345616859E-3</v>
      </c>
      <c r="R17" s="1" t="s">
        <v>6</v>
      </c>
      <c r="S17">
        <f t="shared" si="3"/>
        <v>-2.1197214345616859E-3</v>
      </c>
      <c r="T17">
        <f t="shared" si="4"/>
        <v>-2.1033117009763348E-3</v>
      </c>
      <c r="U17">
        <f t="shared" si="5"/>
        <v>6.1238881618426704E-4</v>
      </c>
      <c r="V17">
        <f t="shared" si="6"/>
        <v>-8.0692728854115832E-3</v>
      </c>
      <c r="W17">
        <f t="shared" si="7"/>
        <v>-4.7519442999301121E-3</v>
      </c>
      <c r="X17">
        <f t="shared" si="8"/>
        <v>-4.1054720248398131E-3</v>
      </c>
      <c r="Y17">
        <f t="shared" si="9"/>
        <v>-6.1125848824577387E-3</v>
      </c>
    </row>
    <row r="18" spans="2:25" ht="24">
      <c r="B18" s="5">
        <v>5</v>
      </c>
      <c r="C18" s="1" t="s">
        <v>7</v>
      </c>
      <c r="D18" s="1">
        <v>2.83</v>
      </c>
      <c r="E18" s="6">
        <v>2988.6143000000002</v>
      </c>
      <c r="F18" s="12"/>
      <c r="G18" s="5">
        <v>5</v>
      </c>
      <c r="H18" s="1" t="s">
        <v>7</v>
      </c>
      <c r="I18" s="1">
        <v>2.81</v>
      </c>
      <c r="J18" s="6">
        <v>2958.9848999999999</v>
      </c>
      <c r="L18" s="1" t="s">
        <v>7</v>
      </c>
      <c r="M18">
        <f t="shared" si="0"/>
        <v>814.85179999999991</v>
      </c>
      <c r="N18">
        <f t="shared" si="1"/>
        <v>776.21070000000009</v>
      </c>
      <c r="O18">
        <f t="shared" si="2"/>
        <v>-1.0345134268202667E-2</v>
      </c>
      <c r="R18" s="1" t="s">
        <v>7</v>
      </c>
      <c r="S18">
        <f t="shared" si="3"/>
        <v>-1.0345134268202667E-2</v>
      </c>
      <c r="T18">
        <f t="shared" si="4"/>
        <v>-2.2250895515399266E-3</v>
      </c>
      <c r="U18">
        <f t="shared" si="5"/>
        <v>1.0351407050104129E-2</v>
      </c>
      <c r="V18">
        <f t="shared" si="6"/>
        <v>-1.6981410537700796E-2</v>
      </c>
      <c r="W18">
        <f t="shared" si="7"/>
        <v>7.0606791085133418E-3</v>
      </c>
      <c r="X18">
        <f t="shared" si="8"/>
        <v>9.2094733612668473E-3</v>
      </c>
      <c r="Y18">
        <f t="shared" si="9"/>
        <v>-2.7986096892386518E-4</v>
      </c>
    </row>
    <row r="19" spans="2:25" ht="24">
      <c r="B19" s="7">
        <v>6</v>
      </c>
      <c r="C19" s="8" t="s">
        <v>8</v>
      </c>
      <c r="D19" s="8">
        <v>5.83</v>
      </c>
      <c r="E19" s="9">
        <v>6168.5173000000004</v>
      </c>
      <c r="F19" s="12"/>
      <c r="G19" s="7">
        <v>6</v>
      </c>
      <c r="H19" s="8" t="s">
        <v>8</v>
      </c>
      <c r="I19" s="8">
        <v>5.64</v>
      </c>
      <c r="J19" s="9">
        <v>5932.2584999999999</v>
      </c>
      <c r="L19" s="12" t="s">
        <v>8</v>
      </c>
      <c r="M19">
        <f t="shared" si="0"/>
        <v>892.20919999999933</v>
      </c>
      <c r="N19">
        <f t="shared" si="1"/>
        <v>891.74039999999968</v>
      </c>
      <c r="O19">
        <f t="shared" si="2"/>
        <v>-6.8698721507655351E-5</v>
      </c>
      <c r="R19" s="12" t="s">
        <v>8</v>
      </c>
      <c r="S19">
        <f t="shared" si="3"/>
        <v>-6.8698721507655351E-5</v>
      </c>
      <c r="T19">
        <f t="shared" si="4"/>
        <v>1.8872496578373605E-3</v>
      </c>
      <c r="U19">
        <f t="shared" si="5"/>
        <v>1.6818370659459818E-3</v>
      </c>
      <c r="V19">
        <f t="shared" si="6"/>
        <v>-4.5359848226985532E-3</v>
      </c>
      <c r="W19">
        <f t="shared" si="7"/>
        <v>-4.3924256135359583E-3</v>
      </c>
      <c r="X19">
        <f t="shared" si="8"/>
        <v>6.9312752048886477E-4</v>
      </c>
      <c r="Y19">
        <f t="shared" si="9"/>
        <v>-6.6169219287261806E-3</v>
      </c>
    </row>
    <row r="20" spans="2:25">
      <c r="B20">
        <v>0.25</v>
      </c>
      <c r="C20" s="10" t="s">
        <v>11</v>
      </c>
      <c r="D20" s="10" t="s">
        <v>10</v>
      </c>
      <c r="E20" s="10"/>
      <c r="F20" s="10"/>
      <c r="G20">
        <v>0.25</v>
      </c>
      <c r="H20" s="10" t="s">
        <v>11</v>
      </c>
      <c r="I20" s="10" t="s">
        <v>12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  <c r="R21" s="12"/>
    </row>
    <row r="22" spans="2:25" ht="24">
      <c r="B22" s="5">
        <v>1</v>
      </c>
      <c r="C22" s="1" t="s">
        <v>3</v>
      </c>
      <c r="D22" s="1">
        <v>1.02</v>
      </c>
      <c r="E22" s="6">
        <v>1241.4852000000001</v>
      </c>
      <c r="G22" s="5">
        <v>1</v>
      </c>
      <c r="H22" s="1" t="s">
        <v>3</v>
      </c>
      <c r="I22" s="1">
        <v>0.95</v>
      </c>
      <c r="J22" s="6">
        <v>1214.6144999999999</v>
      </c>
      <c r="R22" s="12"/>
    </row>
    <row r="23" spans="2:25" ht="24">
      <c r="B23" s="5">
        <v>2</v>
      </c>
      <c r="C23" s="1" t="s">
        <v>4</v>
      </c>
      <c r="D23" s="1">
        <v>1.95</v>
      </c>
      <c r="E23" s="6">
        <v>2374.7928999999999</v>
      </c>
      <c r="G23" s="5">
        <v>2</v>
      </c>
      <c r="H23" s="1" t="s">
        <v>4</v>
      </c>
      <c r="I23" s="1">
        <v>1.83</v>
      </c>
      <c r="J23" s="6">
        <v>2350.6549</v>
      </c>
    </row>
    <row r="24" spans="2:25" ht="24">
      <c r="B24" s="5">
        <v>3</v>
      </c>
      <c r="C24" s="1" t="s">
        <v>5</v>
      </c>
      <c r="D24" s="1">
        <v>13.06</v>
      </c>
      <c r="E24" s="6">
        <v>15876.782800000001</v>
      </c>
      <c r="G24" s="5">
        <v>3</v>
      </c>
      <c r="H24" s="1" t="s">
        <v>5</v>
      </c>
      <c r="I24" s="1">
        <v>11.9</v>
      </c>
      <c r="J24" s="6">
        <v>15267.8217</v>
      </c>
    </row>
    <row r="25" spans="2:25" ht="24">
      <c r="B25" s="5">
        <v>4</v>
      </c>
      <c r="C25" s="1" t="s">
        <v>6</v>
      </c>
      <c r="D25" s="1">
        <v>12.03</v>
      </c>
      <c r="E25" s="6">
        <v>14626.8572</v>
      </c>
      <c r="G25" s="5">
        <v>4</v>
      </c>
      <c r="H25" s="1" t="s">
        <v>6</v>
      </c>
      <c r="I25" s="1">
        <v>11.09</v>
      </c>
      <c r="J25" s="6">
        <v>14220.170400000001</v>
      </c>
    </row>
    <row r="26" spans="2:25" ht="24">
      <c r="B26" s="5">
        <v>5</v>
      </c>
      <c r="C26" s="1" t="s">
        <v>7</v>
      </c>
      <c r="D26" s="1">
        <v>3.13</v>
      </c>
      <c r="E26" s="6">
        <v>3803.4661000000001</v>
      </c>
      <c r="G26" s="5">
        <v>5</v>
      </c>
      <c r="H26" s="1" t="s">
        <v>7</v>
      </c>
      <c r="I26" s="1">
        <v>2.91</v>
      </c>
      <c r="J26" s="6">
        <v>3735.1956</v>
      </c>
    </row>
    <row r="27" spans="2:25" ht="24">
      <c r="B27" s="7">
        <v>6</v>
      </c>
      <c r="C27" s="8" t="s">
        <v>8</v>
      </c>
      <c r="D27" s="8">
        <v>5.81</v>
      </c>
      <c r="E27" s="9">
        <v>7060.7264999999998</v>
      </c>
      <c r="G27" s="7">
        <v>6</v>
      </c>
      <c r="H27" s="8" t="s">
        <v>8</v>
      </c>
      <c r="I27" s="8">
        <v>5.32</v>
      </c>
      <c r="J27" s="9">
        <v>6823.9988999999996</v>
      </c>
    </row>
    <row r="28" spans="2:25">
      <c r="B28">
        <v>0.5</v>
      </c>
      <c r="C28" s="10" t="s">
        <v>9</v>
      </c>
      <c r="D28" s="10" t="s">
        <v>10</v>
      </c>
      <c r="G28">
        <v>0.5</v>
      </c>
      <c r="H28" s="10" t="s">
        <v>9</v>
      </c>
      <c r="I28" s="10" t="s">
        <v>12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14" t="s">
        <v>79</v>
      </c>
      <c r="M29" t="s">
        <v>10</v>
      </c>
      <c r="N29" t="s">
        <v>12</v>
      </c>
      <c r="O29" t="s">
        <v>78</v>
      </c>
    </row>
    <row r="30" spans="2:25" ht="24">
      <c r="B30" s="5">
        <v>1</v>
      </c>
      <c r="C30" s="1" t="s">
        <v>3</v>
      </c>
      <c r="D30" s="1">
        <v>1.02</v>
      </c>
      <c r="E30" s="6">
        <v>960.21690000000001</v>
      </c>
      <c r="G30" s="5">
        <v>1</v>
      </c>
      <c r="H30" s="1" t="s">
        <v>3</v>
      </c>
      <c r="I30" s="1">
        <v>1.03</v>
      </c>
      <c r="J30" s="6">
        <v>930.03539999999998</v>
      </c>
      <c r="L30" s="1" t="s">
        <v>3</v>
      </c>
      <c r="M30">
        <f>(E38-E30)</f>
        <v>291.69670000000008</v>
      </c>
      <c r="N30">
        <f>(J38-J30)</f>
        <v>335.53530000000001</v>
      </c>
      <c r="O30">
        <f>(N30-M30)/J38</f>
        <v>3.46393923310645E-2</v>
      </c>
    </row>
    <row r="31" spans="2:25" ht="24">
      <c r="B31" s="5">
        <v>2</v>
      </c>
      <c r="C31" s="1" t="s">
        <v>4</v>
      </c>
      <c r="D31" s="1">
        <v>1.84</v>
      </c>
      <c r="E31" s="6">
        <v>1729.8054</v>
      </c>
      <c r="G31" s="5">
        <v>2</v>
      </c>
      <c r="H31" s="1" t="s">
        <v>4</v>
      </c>
      <c r="I31" s="1">
        <v>1.86</v>
      </c>
      <c r="J31" s="6">
        <v>1686.8625999999999</v>
      </c>
      <c r="L31" s="1" t="s">
        <v>4</v>
      </c>
      <c r="M31">
        <f t="shared" ref="M31:M35" si="10">(E39-E31)</f>
        <v>687.37970000000018</v>
      </c>
      <c r="N31">
        <f t="shared" ref="N31:N35" si="11">(J39-J31)</f>
        <v>682.61500000000024</v>
      </c>
      <c r="O31">
        <f t="shared" ref="O31:O35" si="12">(N31-M31)/J39</f>
        <v>-2.0108651797341101E-3</v>
      </c>
    </row>
    <row r="32" spans="2:25" ht="24">
      <c r="B32" s="5">
        <v>3</v>
      </c>
      <c r="C32" s="1" t="s">
        <v>5</v>
      </c>
      <c r="D32" s="1">
        <v>12.97</v>
      </c>
      <c r="E32" s="6">
        <v>12160.9475</v>
      </c>
      <c r="G32" s="5">
        <v>3</v>
      </c>
      <c r="H32" s="1" t="s">
        <v>5</v>
      </c>
      <c r="I32" s="1">
        <v>12.86</v>
      </c>
      <c r="J32" s="6">
        <v>11647.796700000001</v>
      </c>
      <c r="L32" s="1" t="s">
        <v>5</v>
      </c>
      <c r="M32">
        <f t="shared" si="10"/>
        <v>4192.6533999999992</v>
      </c>
      <c r="N32">
        <f t="shared" si="11"/>
        <v>4070.2456999999995</v>
      </c>
      <c r="O32">
        <f t="shared" si="12"/>
        <v>-7.7877191627883473E-3</v>
      </c>
    </row>
    <row r="33" spans="2:15" ht="24">
      <c r="B33" s="5">
        <v>4</v>
      </c>
      <c r="C33" s="1" t="s">
        <v>6</v>
      </c>
      <c r="D33" s="1">
        <v>11.54</v>
      </c>
      <c r="E33" s="6">
        <v>10822.087</v>
      </c>
      <c r="G33" s="5">
        <v>4</v>
      </c>
      <c r="H33" s="1" t="s">
        <v>6</v>
      </c>
      <c r="I33" s="1">
        <v>11.58</v>
      </c>
      <c r="J33" s="6">
        <v>10486.672699999999</v>
      </c>
      <c r="L33" s="1" t="s">
        <v>6</v>
      </c>
      <c r="M33">
        <f t="shared" si="10"/>
        <v>4101.2746999999999</v>
      </c>
      <c r="N33">
        <f t="shared" si="11"/>
        <v>4070.6561000000002</v>
      </c>
      <c r="O33">
        <f t="shared" si="12"/>
        <v>-2.1033117009763348E-3</v>
      </c>
    </row>
    <row r="34" spans="2:15" ht="24">
      <c r="B34" s="5">
        <v>5</v>
      </c>
      <c r="C34" s="1" t="s">
        <v>7</v>
      </c>
      <c r="D34" s="1">
        <v>2.75</v>
      </c>
      <c r="E34" s="6">
        <v>2580.0873999999999</v>
      </c>
      <c r="G34" s="5">
        <v>5</v>
      </c>
      <c r="H34" s="1" t="s">
        <v>7</v>
      </c>
      <c r="I34" s="1">
        <v>2.83</v>
      </c>
      <c r="J34" s="6">
        <v>2567.2618000000002</v>
      </c>
      <c r="L34" s="1" t="s">
        <v>7</v>
      </c>
      <c r="M34">
        <f t="shared" si="10"/>
        <v>1271.8490000000002</v>
      </c>
      <c r="N34">
        <f t="shared" si="11"/>
        <v>1263.3255999999997</v>
      </c>
      <c r="O34">
        <f t="shared" si="12"/>
        <v>-2.2250895515399266E-3</v>
      </c>
    </row>
    <row r="35" spans="2:15" ht="24">
      <c r="B35" s="7">
        <v>6</v>
      </c>
      <c r="C35" s="8" t="s">
        <v>8</v>
      </c>
      <c r="D35" s="8">
        <v>5.88</v>
      </c>
      <c r="E35" s="9">
        <v>5512.4440999999997</v>
      </c>
      <c r="G35" s="7">
        <v>6</v>
      </c>
      <c r="H35" s="8" t="s">
        <v>8</v>
      </c>
      <c r="I35" s="8">
        <v>5.84</v>
      </c>
      <c r="J35" s="9">
        <v>5284.9768999999997</v>
      </c>
      <c r="L35" s="12" t="s">
        <v>8</v>
      </c>
      <c r="M35">
        <f t="shared" si="10"/>
        <v>1697.9793</v>
      </c>
      <c r="N35">
        <f t="shared" si="11"/>
        <v>1711.1828000000005</v>
      </c>
      <c r="O35">
        <f t="shared" si="12"/>
        <v>1.8872496578373605E-3</v>
      </c>
    </row>
    <row r="36" spans="2:15">
      <c r="B36">
        <v>0.5</v>
      </c>
      <c r="C36" s="10" t="s">
        <v>11</v>
      </c>
      <c r="D36" s="10" t="s">
        <v>10</v>
      </c>
      <c r="G36">
        <v>0.5</v>
      </c>
      <c r="H36" s="10" t="s">
        <v>11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3</v>
      </c>
      <c r="D38" s="1">
        <v>1.01</v>
      </c>
      <c r="E38" s="6">
        <v>1251.9136000000001</v>
      </c>
      <c r="G38" s="5">
        <v>1</v>
      </c>
      <c r="H38" s="1" t="s">
        <v>3</v>
      </c>
      <c r="I38" s="1">
        <v>0.96</v>
      </c>
      <c r="J38" s="6">
        <v>1265.5707</v>
      </c>
    </row>
    <row r="39" spans="2:15" ht="24">
      <c r="B39" s="5">
        <v>2</v>
      </c>
      <c r="C39" s="1" t="s">
        <v>4</v>
      </c>
      <c r="D39" s="1">
        <v>1.94</v>
      </c>
      <c r="E39" s="6">
        <v>2417.1851000000001</v>
      </c>
      <c r="G39" s="5">
        <v>2</v>
      </c>
      <c r="H39" s="1" t="s">
        <v>4</v>
      </c>
      <c r="I39" s="1">
        <v>1.8</v>
      </c>
      <c r="J39" s="6">
        <v>2369.4776000000002</v>
      </c>
    </row>
    <row r="40" spans="2:15" ht="24">
      <c r="B40" s="5">
        <v>3</v>
      </c>
      <c r="C40" s="1" t="s">
        <v>5</v>
      </c>
      <c r="D40" s="1">
        <v>13.15</v>
      </c>
      <c r="E40" s="6">
        <v>16353.600899999999</v>
      </c>
      <c r="G40" s="5">
        <v>3</v>
      </c>
      <c r="H40" s="1" t="s">
        <v>5</v>
      </c>
      <c r="I40" s="1">
        <v>11.95</v>
      </c>
      <c r="J40" s="6">
        <v>15718.0424</v>
      </c>
    </row>
    <row r="41" spans="2:15" ht="24">
      <c r="B41" s="5">
        <v>4</v>
      </c>
      <c r="C41" s="1" t="s">
        <v>6</v>
      </c>
      <c r="D41" s="1">
        <v>12</v>
      </c>
      <c r="E41" s="6">
        <v>14923.361699999999</v>
      </c>
      <c r="G41" s="5">
        <v>4</v>
      </c>
      <c r="H41" s="1" t="s">
        <v>6</v>
      </c>
      <c r="I41" s="1">
        <v>11.06</v>
      </c>
      <c r="J41" s="6">
        <v>14557.328799999999</v>
      </c>
    </row>
    <row r="42" spans="2:15" ht="24">
      <c r="B42" s="5">
        <v>5</v>
      </c>
      <c r="C42" s="1" t="s">
        <v>7</v>
      </c>
      <c r="D42" s="1">
        <v>3.1</v>
      </c>
      <c r="E42" s="6">
        <v>3851.9364</v>
      </c>
      <c r="G42" s="5">
        <v>5</v>
      </c>
      <c r="H42" s="1" t="s">
        <v>7</v>
      </c>
      <c r="I42" s="1">
        <v>2.91</v>
      </c>
      <c r="J42" s="6">
        <v>3830.5873999999999</v>
      </c>
    </row>
    <row r="43" spans="2:15" ht="24">
      <c r="B43" s="7">
        <v>6</v>
      </c>
      <c r="C43" s="8" t="s">
        <v>8</v>
      </c>
      <c r="D43" s="8">
        <v>5.8</v>
      </c>
      <c r="E43" s="9">
        <v>7210.4233999999997</v>
      </c>
      <c r="G43" s="7">
        <v>6</v>
      </c>
      <c r="H43" s="8" t="s">
        <v>8</v>
      </c>
      <c r="I43" s="8">
        <v>5.32</v>
      </c>
      <c r="J43" s="9">
        <v>6996.1597000000002</v>
      </c>
    </row>
    <row r="44" spans="2:15">
      <c r="B44">
        <v>0.75</v>
      </c>
      <c r="C44" s="10" t="s">
        <v>9</v>
      </c>
      <c r="D44" s="10" t="s">
        <v>10</v>
      </c>
      <c r="G44">
        <v>0.75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79</v>
      </c>
      <c r="M45" t="s">
        <v>10</v>
      </c>
      <c r="N45" t="s">
        <v>12</v>
      </c>
      <c r="O45" t="s">
        <v>78</v>
      </c>
    </row>
    <row r="46" spans="2:15" ht="24">
      <c r="B46" s="5">
        <v>1</v>
      </c>
      <c r="C46" s="1" t="s">
        <v>3</v>
      </c>
      <c r="D46" s="1">
        <v>1.03</v>
      </c>
      <c r="E46" s="6">
        <v>898.90920000000006</v>
      </c>
      <c r="G46" s="5">
        <v>1</v>
      </c>
      <c r="H46" s="1" t="s">
        <v>3</v>
      </c>
      <c r="I46" s="1">
        <v>1</v>
      </c>
      <c r="J46" s="6">
        <v>846.21280000000002</v>
      </c>
      <c r="L46" s="1" t="s">
        <v>3</v>
      </c>
      <c r="M46">
        <f>(E54-E46)</f>
        <v>370.92999999999984</v>
      </c>
      <c r="N46">
        <f>(J54-J46)</f>
        <v>371.43910000000005</v>
      </c>
      <c r="O46">
        <f>(N46-M46)/J54</f>
        <v>4.1809978697542115E-4</v>
      </c>
    </row>
    <row r="47" spans="2:15" ht="24">
      <c r="B47" s="5">
        <v>2</v>
      </c>
      <c r="C47" s="1" t="s">
        <v>4</v>
      </c>
      <c r="D47" s="1">
        <v>1.76</v>
      </c>
      <c r="E47" s="6">
        <v>1536.0236</v>
      </c>
      <c r="G47" s="5">
        <v>2</v>
      </c>
      <c r="H47" s="1" t="s">
        <v>4</v>
      </c>
      <c r="I47" s="1">
        <v>1.78</v>
      </c>
      <c r="J47" s="6">
        <v>1500.3022000000001</v>
      </c>
      <c r="L47" s="1" t="s">
        <v>4</v>
      </c>
      <c r="M47">
        <f t="shared" ref="M47:M51" si="13">(E55-E47)</f>
        <v>914.36490000000003</v>
      </c>
      <c r="N47">
        <f t="shared" ref="N47:N51" si="14">(J55-J47)</f>
        <v>876.95669999999973</v>
      </c>
      <c r="O47">
        <f t="shared" ref="O47:O51" si="15">(N47-M47)/J55</f>
        <v>-1.5735854433019603E-2</v>
      </c>
    </row>
    <row r="48" spans="2:15" ht="24">
      <c r="B48" s="5">
        <v>3</v>
      </c>
      <c r="C48" s="1" t="s">
        <v>5</v>
      </c>
      <c r="D48" s="1">
        <v>12.67</v>
      </c>
      <c r="E48" s="6">
        <v>11091.490599999999</v>
      </c>
      <c r="G48" s="5">
        <v>3</v>
      </c>
      <c r="H48" s="1" t="s">
        <v>5</v>
      </c>
      <c r="I48" s="1">
        <v>12.65</v>
      </c>
      <c r="J48" s="6">
        <v>10668.275600000001</v>
      </c>
      <c r="L48" s="1" t="s">
        <v>5</v>
      </c>
      <c r="M48">
        <f t="shared" si="13"/>
        <v>5474.9159999999993</v>
      </c>
      <c r="N48">
        <f t="shared" si="14"/>
        <v>5260.3338999999996</v>
      </c>
      <c r="O48">
        <f t="shared" si="15"/>
        <v>-1.3471489774421279E-2</v>
      </c>
    </row>
    <row r="49" spans="2:15" ht="24">
      <c r="B49" s="5">
        <v>4</v>
      </c>
      <c r="C49" s="1" t="s">
        <v>6</v>
      </c>
      <c r="D49" s="1">
        <v>11.16</v>
      </c>
      <c r="E49" s="6">
        <v>9771.2882000000009</v>
      </c>
      <c r="G49" s="5">
        <v>4</v>
      </c>
      <c r="H49" s="1" t="s">
        <v>6</v>
      </c>
      <c r="I49" s="1">
        <v>11.19</v>
      </c>
      <c r="J49" s="6">
        <v>9430.5205000000005</v>
      </c>
      <c r="L49" s="1" t="s">
        <v>6</v>
      </c>
      <c r="M49">
        <f t="shared" si="13"/>
        <v>5274.3234999999986</v>
      </c>
      <c r="N49">
        <f t="shared" si="14"/>
        <v>5283.3341</v>
      </c>
      <c r="O49">
        <f t="shared" si="15"/>
        <v>6.1238881618426704E-4</v>
      </c>
    </row>
    <row r="50" spans="2:15" ht="24">
      <c r="B50" s="5">
        <v>5</v>
      </c>
      <c r="C50" s="1" t="s">
        <v>7</v>
      </c>
      <c r="D50" s="1">
        <v>2.64</v>
      </c>
      <c r="E50" s="6">
        <v>2312.4906000000001</v>
      </c>
      <c r="G50" s="5">
        <v>5</v>
      </c>
      <c r="H50" s="1" t="s">
        <v>7</v>
      </c>
      <c r="I50" s="1">
        <v>2.68</v>
      </c>
      <c r="J50" s="6">
        <v>2260.8957</v>
      </c>
      <c r="L50" s="1" t="s">
        <v>7</v>
      </c>
      <c r="M50">
        <f t="shared" si="13"/>
        <v>1560.1583000000001</v>
      </c>
      <c r="N50">
        <f t="shared" si="14"/>
        <v>1600.1253000000002</v>
      </c>
      <c r="O50">
        <f t="shared" si="15"/>
        <v>1.0351407050104129E-2</v>
      </c>
    </row>
    <row r="51" spans="2:15" ht="24">
      <c r="B51" s="7">
        <v>6</v>
      </c>
      <c r="C51" s="8" t="s">
        <v>8</v>
      </c>
      <c r="D51" s="8">
        <v>5.74</v>
      </c>
      <c r="E51" s="9">
        <v>5022.6773000000003</v>
      </c>
      <c r="G51" s="7">
        <v>6</v>
      </c>
      <c r="H51" s="8" t="s">
        <v>8</v>
      </c>
      <c r="I51" s="8">
        <v>5.69</v>
      </c>
      <c r="J51" s="9">
        <v>4800.7721000000001</v>
      </c>
      <c r="L51" s="12" t="s">
        <v>8</v>
      </c>
      <c r="M51">
        <f t="shared" si="13"/>
        <v>2260.3716999999997</v>
      </c>
      <c r="N51">
        <f t="shared" si="14"/>
        <v>2272.2673999999997</v>
      </c>
      <c r="O51">
        <f t="shared" si="15"/>
        <v>1.6818370659459818E-3</v>
      </c>
    </row>
    <row r="52" spans="2:15">
      <c r="B52">
        <v>0.75</v>
      </c>
      <c r="C52" s="10" t="s">
        <v>11</v>
      </c>
      <c r="D52" s="10" t="s">
        <v>10</v>
      </c>
      <c r="G52">
        <v>0.75</v>
      </c>
      <c r="H52" s="10" t="s">
        <v>11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3</v>
      </c>
      <c r="D54" s="1">
        <v>1.01</v>
      </c>
      <c r="E54" s="6">
        <v>1269.8391999999999</v>
      </c>
      <c r="G54" s="5">
        <v>1</v>
      </c>
      <c r="H54" s="1" t="s">
        <v>3</v>
      </c>
      <c r="I54" s="1">
        <v>1</v>
      </c>
      <c r="J54" s="6">
        <v>1217.6519000000001</v>
      </c>
    </row>
    <row r="55" spans="2:15" ht="24">
      <c r="B55" s="5">
        <v>2</v>
      </c>
      <c r="C55" s="1" t="s">
        <v>4</v>
      </c>
      <c r="D55" s="1">
        <v>1.95</v>
      </c>
      <c r="E55" s="6">
        <v>2450.3885</v>
      </c>
      <c r="G55" s="5">
        <v>2</v>
      </c>
      <c r="H55" s="1" t="s">
        <v>4</v>
      </c>
      <c r="I55" s="1">
        <v>1.95</v>
      </c>
      <c r="J55" s="6">
        <v>2377.2588999999998</v>
      </c>
    </row>
    <row r="56" spans="2:15" ht="24">
      <c r="B56" s="5">
        <v>3</v>
      </c>
      <c r="C56" s="1" t="s">
        <v>5</v>
      </c>
      <c r="D56" s="1">
        <v>13.19</v>
      </c>
      <c r="E56" s="6">
        <v>16566.406599999998</v>
      </c>
      <c r="G56" s="5">
        <v>3</v>
      </c>
      <c r="H56" s="1" t="s">
        <v>5</v>
      </c>
      <c r="I56" s="1">
        <v>13.05</v>
      </c>
      <c r="J56" s="6">
        <v>15928.6095</v>
      </c>
    </row>
    <row r="57" spans="2:15" ht="24">
      <c r="B57" s="5">
        <v>4</v>
      </c>
      <c r="C57" s="1" t="s">
        <v>6</v>
      </c>
      <c r="D57" s="1">
        <v>11.97</v>
      </c>
      <c r="E57" s="6">
        <v>15045.611699999999</v>
      </c>
      <c r="G57" s="5">
        <v>4</v>
      </c>
      <c r="H57" s="1" t="s">
        <v>6</v>
      </c>
      <c r="I57" s="1">
        <v>12.05</v>
      </c>
      <c r="J57" s="6">
        <v>14713.854600000001</v>
      </c>
    </row>
    <row r="58" spans="2:15" ht="24">
      <c r="B58" s="5">
        <v>5</v>
      </c>
      <c r="C58" s="1" t="s">
        <v>7</v>
      </c>
      <c r="D58" s="1">
        <v>3.08</v>
      </c>
      <c r="E58" s="6">
        <v>3872.6489000000001</v>
      </c>
      <c r="G58" s="5">
        <v>5</v>
      </c>
      <c r="H58" s="1" t="s">
        <v>7</v>
      </c>
      <c r="I58" s="1">
        <v>3.16</v>
      </c>
      <c r="J58" s="6">
        <v>3861.0210000000002</v>
      </c>
    </row>
    <row r="59" spans="2:15" ht="24">
      <c r="B59" s="7">
        <v>6</v>
      </c>
      <c r="C59" s="8" t="s">
        <v>8</v>
      </c>
      <c r="D59" s="8">
        <v>5.8</v>
      </c>
      <c r="E59" s="9">
        <v>7283.049</v>
      </c>
      <c r="G59" s="7">
        <v>6</v>
      </c>
      <c r="H59" s="8" t="s">
        <v>8</v>
      </c>
      <c r="I59" s="8">
        <v>5.79</v>
      </c>
      <c r="J59" s="9">
        <v>7073.0394999999999</v>
      </c>
    </row>
    <row r="60" spans="2:15">
      <c r="B60">
        <v>1</v>
      </c>
      <c r="C60" s="10" t="s">
        <v>9</v>
      </c>
      <c r="D60" s="10" t="s">
        <v>10</v>
      </c>
      <c r="G60">
        <v>1</v>
      </c>
      <c r="H60" s="10" t="s">
        <v>9</v>
      </c>
      <c r="I60" s="10" t="s">
        <v>12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14" t="s">
        <v>79</v>
      </c>
      <c r="M61" t="s">
        <v>10</v>
      </c>
      <c r="N61" t="s">
        <v>12</v>
      </c>
      <c r="O61" t="s">
        <v>78</v>
      </c>
    </row>
    <row r="62" spans="2:15" ht="24">
      <c r="B62" s="5">
        <v>1</v>
      </c>
      <c r="C62" s="1" t="s">
        <v>3</v>
      </c>
      <c r="D62" s="1">
        <v>0.75</v>
      </c>
      <c r="E62" s="6">
        <v>852.7989</v>
      </c>
      <c r="G62" s="5">
        <v>1</v>
      </c>
      <c r="H62" s="1" t="s">
        <v>3</v>
      </c>
      <c r="I62" s="1">
        <v>0.77</v>
      </c>
      <c r="J62" s="6">
        <v>848.44240000000002</v>
      </c>
      <c r="L62" s="1" t="s">
        <v>3</v>
      </c>
      <c r="M62">
        <f>(E70-E62)</f>
        <v>417.56050000000005</v>
      </c>
      <c r="N62">
        <f>(J70-J62)</f>
        <v>345.30039999999997</v>
      </c>
      <c r="O62">
        <f>(N62-M62)/J70</f>
        <v>-6.05323860382656E-2</v>
      </c>
    </row>
    <row r="63" spans="2:15" ht="24">
      <c r="B63" s="5">
        <v>2</v>
      </c>
      <c r="C63" s="1" t="s">
        <v>4</v>
      </c>
      <c r="D63" s="1">
        <v>1.26</v>
      </c>
      <c r="E63" s="6">
        <v>1431.5562</v>
      </c>
      <c r="G63" s="5">
        <v>2</v>
      </c>
      <c r="H63" s="1" t="s">
        <v>4</v>
      </c>
      <c r="I63" s="1">
        <v>1.25</v>
      </c>
      <c r="J63" s="6">
        <v>1382.8323</v>
      </c>
      <c r="L63" s="1" t="s">
        <v>4</v>
      </c>
      <c r="M63">
        <f t="shared" ref="M63:M67" si="16">(E71-E63)</f>
        <v>1002.8944000000001</v>
      </c>
      <c r="N63">
        <f t="shared" ref="N63:N67" si="17">(J71-J63)</f>
        <v>1003.6460999999999</v>
      </c>
      <c r="O63">
        <f t="shared" ref="O63:O67" si="18">(N63-M63)/J71</f>
        <v>3.1498294725810242E-4</v>
      </c>
    </row>
    <row r="64" spans="2:15" ht="24">
      <c r="B64" s="5">
        <v>3</v>
      </c>
      <c r="C64" s="1" t="s">
        <v>5</v>
      </c>
      <c r="D64" s="1">
        <v>9.1199999999999992</v>
      </c>
      <c r="E64" s="6">
        <v>10404.1086</v>
      </c>
      <c r="G64" s="5">
        <v>3</v>
      </c>
      <c r="H64" s="1" t="s">
        <v>5</v>
      </c>
      <c r="I64" s="1">
        <v>9.0399999999999991</v>
      </c>
      <c r="J64" s="6">
        <v>10002.2363</v>
      </c>
      <c r="L64" s="1" t="s">
        <v>5</v>
      </c>
      <c r="M64">
        <f t="shared" si="16"/>
        <v>6263.2387999999992</v>
      </c>
      <c r="N64">
        <f t="shared" si="17"/>
        <v>6025.4267</v>
      </c>
      <c r="O64">
        <f t="shared" si="18"/>
        <v>-1.4837602961829132E-2</v>
      </c>
    </row>
    <row r="65" spans="2:15" ht="24">
      <c r="B65" s="5">
        <v>4</v>
      </c>
      <c r="C65" s="1" t="s">
        <v>6</v>
      </c>
      <c r="D65" s="1">
        <v>7.91</v>
      </c>
      <c r="E65" s="6">
        <v>9025.1597999999994</v>
      </c>
      <c r="G65" s="5">
        <v>4</v>
      </c>
      <c r="H65" s="1" t="s">
        <v>6</v>
      </c>
      <c r="I65" s="1">
        <v>7.94</v>
      </c>
      <c r="J65" s="6">
        <v>8779.2456000000002</v>
      </c>
      <c r="L65" s="1" t="s">
        <v>6</v>
      </c>
      <c r="M65">
        <f t="shared" si="16"/>
        <v>6167.1840000000011</v>
      </c>
      <c r="N65">
        <f t="shared" si="17"/>
        <v>6047.5426000000007</v>
      </c>
      <c r="O65">
        <f t="shared" si="18"/>
        <v>-8.0692728854115832E-3</v>
      </c>
    </row>
    <row r="66" spans="2:15" ht="24">
      <c r="B66" s="5">
        <v>5</v>
      </c>
      <c r="C66" s="1" t="s">
        <v>7</v>
      </c>
      <c r="D66" s="1">
        <v>1.84</v>
      </c>
      <c r="E66" s="6">
        <v>2101.3651</v>
      </c>
      <c r="G66" s="5">
        <v>5</v>
      </c>
      <c r="H66" s="1" t="s">
        <v>7</v>
      </c>
      <c r="I66" s="1">
        <v>1.92</v>
      </c>
      <c r="J66" s="6">
        <v>2127.1282000000001</v>
      </c>
      <c r="L66" s="1" t="s">
        <v>7</v>
      </c>
      <c r="M66">
        <f t="shared" si="16"/>
        <v>1846.1181000000001</v>
      </c>
      <c r="N66">
        <f t="shared" si="17"/>
        <v>1779.7734</v>
      </c>
      <c r="O66">
        <f t="shared" si="18"/>
        <v>-1.6981410537700796E-2</v>
      </c>
    </row>
    <row r="67" spans="2:15" ht="24">
      <c r="B67" s="7">
        <v>6</v>
      </c>
      <c r="C67" s="8" t="s">
        <v>8</v>
      </c>
      <c r="D67" s="8">
        <v>4.12</v>
      </c>
      <c r="E67" s="9">
        <v>4700.8100000000004</v>
      </c>
      <c r="G67" s="7">
        <v>6</v>
      </c>
      <c r="H67" s="8" t="s">
        <v>8</v>
      </c>
      <c r="I67" s="8">
        <v>4.08</v>
      </c>
      <c r="J67" s="9">
        <v>4507.5616</v>
      </c>
      <c r="L67" s="12" t="s">
        <v>8</v>
      </c>
      <c r="M67">
        <f t="shared" si="16"/>
        <v>2649.1832999999997</v>
      </c>
      <c r="N67">
        <f t="shared" si="17"/>
        <v>2616.8670000000002</v>
      </c>
      <c r="O67">
        <f t="shared" si="18"/>
        <v>-4.5359848226985532E-3</v>
      </c>
    </row>
    <row r="68" spans="2:15">
      <c r="B68">
        <v>1</v>
      </c>
      <c r="C68" s="10" t="s">
        <v>11</v>
      </c>
      <c r="D68" s="10" t="s">
        <v>10</v>
      </c>
      <c r="G68">
        <v>1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3</v>
      </c>
      <c r="D70" s="1">
        <v>1</v>
      </c>
      <c r="E70" s="6">
        <v>1270.3594000000001</v>
      </c>
      <c r="G70" s="5">
        <v>1</v>
      </c>
      <c r="H70" s="1" t="s">
        <v>3</v>
      </c>
      <c r="I70" s="1">
        <v>0.97</v>
      </c>
      <c r="J70" s="6">
        <v>1193.7428</v>
      </c>
    </row>
    <row r="71" spans="2:15" ht="24">
      <c r="B71" s="5">
        <v>2</v>
      </c>
      <c r="C71" s="1" t="s">
        <v>4</v>
      </c>
      <c r="D71" s="1">
        <v>1.92</v>
      </c>
      <c r="E71" s="6">
        <v>2434.4506000000001</v>
      </c>
      <c r="G71" s="5">
        <v>2</v>
      </c>
      <c r="H71" s="1" t="s">
        <v>4</v>
      </c>
      <c r="I71" s="1">
        <v>1.94</v>
      </c>
      <c r="J71" s="6">
        <v>2386.4784</v>
      </c>
    </row>
    <row r="72" spans="2:15" ht="24">
      <c r="B72" s="5">
        <v>3</v>
      </c>
      <c r="C72" s="1" t="s">
        <v>5</v>
      </c>
      <c r="D72" s="1">
        <v>13.16</v>
      </c>
      <c r="E72" s="6">
        <v>16667.347399999999</v>
      </c>
      <c r="G72" s="5">
        <v>3</v>
      </c>
      <c r="H72" s="1" t="s">
        <v>5</v>
      </c>
      <c r="I72" s="1">
        <v>13.04</v>
      </c>
      <c r="J72" s="6">
        <v>16027.663</v>
      </c>
    </row>
    <row r="73" spans="2:15" ht="24">
      <c r="B73" s="5">
        <v>4</v>
      </c>
      <c r="C73" s="1" t="s">
        <v>6</v>
      </c>
      <c r="D73" s="1">
        <v>12</v>
      </c>
      <c r="E73" s="6">
        <v>15192.343800000001</v>
      </c>
      <c r="G73" s="5">
        <v>4</v>
      </c>
      <c r="H73" s="1" t="s">
        <v>6</v>
      </c>
      <c r="I73" s="1">
        <v>12.07</v>
      </c>
      <c r="J73" s="6">
        <v>14826.788200000001</v>
      </c>
    </row>
    <row r="74" spans="2:15" ht="24">
      <c r="B74" s="5">
        <v>5</v>
      </c>
      <c r="C74" s="1" t="s">
        <v>7</v>
      </c>
      <c r="D74" s="1">
        <v>3.12</v>
      </c>
      <c r="E74" s="6">
        <v>3947.4832000000001</v>
      </c>
      <c r="G74" s="5">
        <v>5</v>
      </c>
      <c r="H74" s="1" t="s">
        <v>7</v>
      </c>
      <c r="I74" s="1">
        <v>3.18</v>
      </c>
      <c r="J74" s="6">
        <v>3906.9016000000001</v>
      </c>
    </row>
    <row r="75" spans="2:15" ht="24">
      <c r="B75" s="7">
        <v>6</v>
      </c>
      <c r="C75" s="8" t="s">
        <v>8</v>
      </c>
      <c r="D75" s="8">
        <v>5.8</v>
      </c>
      <c r="E75" s="9">
        <v>7349.9933000000001</v>
      </c>
      <c r="G75" s="7">
        <v>6</v>
      </c>
      <c r="H75" s="8" t="s">
        <v>8</v>
      </c>
      <c r="I75" s="8">
        <v>5.8</v>
      </c>
      <c r="J75" s="9">
        <v>7124.4286000000002</v>
      </c>
    </row>
    <row r="76" spans="2:15">
      <c r="B76">
        <v>1.25</v>
      </c>
      <c r="C76" s="10" t="s">
        <v>9</v>
      </c>
      <c r="D76" s="10" t="s">
        <v>10</v>
      </c>
      <c r="G76">
        <v>1.25</v>
      </c>
      <c r="H76" s="10" t="s">
        <v>9</v>
      </c>
      <c r="I76" s="10" t="s">
        <v>12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14" t="s">
        <v>79</v>
      </c>
      <c r="M77" t="s">
        <v>10</v>
      </c>
      <c r="N77" t="s">
        <v>12</v>
      </c>
      <c r="O77" t="s">
        <v>78</v>
      </c>
    </row>
    <row r="78" spans="2:15" ht="24">
      <c r="B78" s="5">
        <v>1</v>
      </c>
      <c r="C78" s="1" t="s">
        <v>3</v>
      </c>
      <c r="D78" s="1">
        <v>0.77</v>
      </c>
      <c r="E78" s="6">
        <v>830.0634</v>
      </c>
      <c r="G78" s="5">
        <v>1</v>
      </c>
      <c r="H78" s="1" t="s">
        <v>3</v>
      </c>
      <c r="I78" s="1">
        <v>0.75</v>
      </c>
      <c r="J78" s="6">
        <v>786.44290000000001</v>
      </c>
      <c r="L78" s="1" t="s">
        <v>3</v>
      </c>
      <c r="M78">
        <f>(E86-E78)</f>
        <v>463.2324000000001</v>
      </c>
      <c r="N78">
        <f>(J86-J78)</f>
        <v>466.54970000000003</v>
      </c>
      <c r="O78">
        <f>(N78-M78)/J86</f>
        <v>2.647501669203738E-3</v>
      </c>
    </row>
    <row r="79" spans="2:15" ht="24">
      <c r="B79" s="5">
        <v>2</v>
      </c>
      <c r="C79" s="1" t="s">
        <v>4</v>
      </c>
      <c r="D79" s="1">
        <v>1.24</v>
      </c>
      <c r="E79" s="6">
        <v>1341.7371000000001</v>
      </c>
      <c r="G79" s="5">
        <v>2</v>
      </c>
      <c r="H79" s="1" t="s">
        <v>4</v>
      </c>
      <c r="I79" s="1">
        <v>1.24</v>
      </c>
      <c r="J79" s="6">
        <v>1298.8595</v>
      </c>
      <c r="L79" s="1" t="s">
        <v>4</v>
      </c>
      <c r="M79">
        <f t="shared" ref="M79:M83" si="19">(E87-E79)</f>
        <v>1132.7823999999998</v>
      </c>
      <c r="N79">
        <f t="shared" ref="N79:N83" si="20">(J87-J79)</f>
        <v>1091.9998999999998</v>
      </c>
      <c r="O79">
        <f t="shared" ref="O79:O83" si="21">(N79-M79)/J87</f>
        <v>-1.7057673905876702E-2</v>
      </c>
    </row>
    <row r="80" spans="2:15" ht="24">
      <c r="B80" s="5">
        <v>3</v>
      </c>
      <c r="C80" s="1" t="s">
        <v>5</v>
      </c>
      <c r="D80" s="1">
        <v>9.11</v>
      </c>
      <c r="E80" s="6">
        <v>9876.8055000000004</v>
      </c>
      <c r="G80" s="5">
        <v>3</v>
      </c>
      <c r="H80" s="1" t="s">
        <v>5</v>
      </c>
      <c r="I80" s="1">
        <v>9.06</v>
      </c>
      <c r="J80" s="6">
        <v>9508.3927999999996</v>
      </c>
      <c r="L80" s="1" t="s">
        <v>5</v>
      </c>
      <c r="M80">
        <f t="shared" si="19"/>
        <v>6964.2028999999984</v>
      </c>
      <c r="N80">
        <f t="shared" si="20"/>
        <v>6637.8957000000009</v>
      </c>
      <c r="O80">
        <f t="shared" si="21"/>
        <v>-2.0209424599343523E-2</v>
      </c>
    </row>
    <row r="81" spans="2:15" ht="24">
      <c r="B81" s="5">
        <v>4</v>
      </c>
      <c r="C81" s="1" t="s">
        <v>6</v>
      </c>
      <c r="D81" s="1">
        <v>7.9</v>
      </c>
      <c r="E81" s="6">
        <v>8562.6862999999994</v>
      </c>
      <c r="G81" s="5">
        <v>4</v>
      </c>
      <c r="H81" s="1" t="s">
        <v>6</v>
      </c>
      <c r="I81" s="1">
        <v>7.93</v>
      </c>
      <c r="J81" s="6">
        <v>8319.3333999999995</v>
      </c>
      <c r="L81" s="1" t="s">
        <v>6</v>
      </c>
      <c r="M81">
        <f t="shared" si="19"/>
        <v>6681.6917000000012</v>
      </c>
      <c r="N81">
        <f t="shared" si="20"/>
        <v>6610.7448000000004</v>
      </c>
      <c r="O81">
        <f t="shared" si="21"/>
        <v>-4.7519442999301121E-3</v>
      </c>
    </row>
    <row r="82" spans="2:15" ht="24">
      <c r="B82" s="5">
        <v>5</v>
      </c>
      <c r="C82" s="1" t="s">
        <v>7</v>
      </c>
      <c r="D82" s="1">
        <v>1.84</v>
      </c>
      <c r="E82" s="6">
        <v>2000.5617</v>
      </c>
      <c r="G82" s="5">
        <v>5</v>
      </c>
      <c r="H82" s="1" t="s">
        <v>7</v>
      </c>
      <c r="I82" s="1">
        <v>1.91</v>
      </c>
      <c r="J82" s="6">
        <v>1999.2285999999999</v>
      </c>
      <c r="L82" s="1" t="s">
        <v>7</v>
      </c>
      <c r="M82">
        <f t="shared" si="19"/>
        <v>1930.9984999999999</v>
      </c>
      <c r="N82">
        <f t="shared" si="20"/>
        <v>1958.9459000000002</v>
      </c>
      <c r="O82">
        <f t="shared" si="21"/>
        <v>7.0606791085133418E-3</v>
      </c>
    </row>
    <row r="83" spans="2:15" ht="24">
      <c r="B83" s="7">
        <v>6</v>
      </c>
      <c r="C83" s="8" t="s">
        <v>8</v>
      </c>
      <c r="D83" s="8">
        <v>4.1500000000000004</v>
      </c>
      <c r="E83" s="9">
        <v>4498.7572</v>
      </c>
      <c r="G83" s="7">
        <v>6</v>
      </c>
      <c r="H83" s="8" t="s">
        <v>8</v>
      </c>
      <c r="I83" s="8">
        <v>4.1100000000000003</v>
      </c>
      <c r="J83" s="9">
        <v>4311.2846</v>
      </c>
      <c r="L83" s="12" t="s">
        <v>8</v>
      </c>
      <c r="M83">
        <f t="shared" si="19"/>
        <v>2890.3482000000004</v>
      </c>
      <c r="N83">
        <f t="shared" si="20"/>
        <v>2858.8539000000001</v>
      </c>
      <c r="O83">
        <f t="shared" si="21"/>
        <v>-4.3924256135359583E-3</v>
      </c>
    </row>
    <row r="84" spans="2:15">
      <c r="B84">
        <v>1.25</v>
      </c>
      <c r="C84" s="10" t="s">
        <v>11</v>
      </c>
      <c r="D84" s="10" t="s">
        <v>10</v>
      </c>
      <c r="G84">
        <v>1.25</v>
      </c>
      <c r="H84" s="10" t="s">
        <v>11</v>
      </c>
      <c r="I84" s="10" t="s">
        <v>12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3</v>
      </c>
      <c r="D86" s="1">
        <v>1.01</v>
      </c>
      <c r="E86" s="6">
        <v>1293.2958000000001</v>
      </c>
      <c r="G86" s="5">
        <v>1</v>
      </c>
      <c r="H86" s="1" t="s">
        <v>3</v>
      </c>
      <c r="I86" s="1">
        <v>1.01</v>
      </c>
      <c r="J86" s="6">
        <v>1252.9926</v>
      </c>
    </row>
    <row r="87" spans="2:15" ht="24">
      <c r="B87" s="5">
        <v>2</v>
      </c>
      <c r="C87" s="1" t="s">
        <v>4</v>
      </c>
      <c r="D87" s="1">
        <v>1.94</v>
      </c>
      <c r="E87" s="6">
        <v>2474.5194999999999</v>
      </c>
      <c r="G87" s="5">
        <v>2</v>
      </c>
      <c r="H87" s="1" t="s">
        <v>4</v>
      </c>
      <c r="I87" s="1">
        <v>1.93</v>
      </c>
      <c r="J87" s="6">
        <v>2390.8593999999998</v>
      </c>
    </row>
    <row r="88" spans="2:15" ht="24">
      <c r="B88" s="5">
        <v>3</v>
      </c>
      <c r="C88" s="1" t="s">
        <v>5</v>
      </c>
      <c r="D88" s="1">
        <v>13.21</v>
      </c>
      <c r="E88" s="6">
        <v>16841.008399999999</v>
      </c>
      <c r="G88" s="5">
        <v>3</v>
      </c>
      <c r="H88" s="1" t="s">
        <v>5</v>
      </c>
      <c r="I88" s="1">
        <v>13.03</v>
      </c>
      <c r="J88" s="6">
        <v>16146.288500000001</v>
      </c>
    </row>
    <row r="89" spans="2:15" ht="24">
      <c r="B89" s="5">
        <v>4</v>
      </c>
      <c r="C89" s="1" t="s">
        <v>6</v>
      </c>
      <c r="D89" s="1">
        <v>11.96</v>
      </c>
      <c r="E89" s="6">
        <v>15244.378000000001</v>
      </c>
      <c r="G89" s="5">
        <v>4</v>
      </c>
      <c r="H89" s="1" t="s">
        <v>6</v>
      </c>
      <c r="I89" s="1">
        <v>12.05</v>
      </c>
      <c r="J89" s="6">
        <v>14930.0782</v>
      </c>
    </row>
    <row r="90" spans="2:15" ht="24">
      <c r="B90" s="5">
        <v>5</v>
      </c>
      <c r="C90" s="1" t="s">
        <v>7</v>
      </c>
      <c r="D90" s="1">
        <v>3.08</v>
      </c>
      <c r="E90" s="6">
        <v>3931.5601999999999</v>
      </c>
      <c r="G90" s="5">
        <v>5</v>
      </c>
      <c r="H90" s="1" t="s">
        <v>7</v>
      </c>
      <c r="I90" s="1">
        <v>3.19</v>
      </c>
      <c r="J90" s="6">
        <v>3958.1745000000001</v>
      </c>
    </row>
    <row r="91" spans="2:15" ht="24">
      <c r="B91" s="7">
        <v>6</v>
      </c>
      <c r="C91" s="8" t="s">
        <v>8</v>
      </c>
      <c r="D91" s="8">
        <v>5.8</v>
      </c>
      <c r="E91" s="9">
        <v>7389.1054000000004</v>
      </c>
      <c r="G91" s="7">
        <v>6</v>
      </c>
      <c r="H91" s="8" t="s">
        <v>8</v>
      </c>
      <c r="I91" s="8">
        <v>5.79</v>
      </c>
      <c r="J91" s="9">
        <v>7170.1385</v>
      </c>
    </row>
    <row r="92" spans="2:15">
      <c r="B92">
        <v>1.5</v>
      </c>
      <c r="C92" s="10" t="s">
        <v>9</v>
      </c>
      <c r="D92" s="10" t="s">
        <v>10</v>
      </c>
      <c r="G92">
        <v>1.5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79</v>
      </c>
      <c r="M93" t="s">
        <v>10</v>
      </c>
      <c r="N93" t="s">
        <v>12</v>
      </c>
      <c r="O93" t="s">
        <v>78</v>
      </c>
    </row>
    <row r="94" spans="2:15" ht="24">
      <c r="B94" s="5">
        <v>1</v>
      </c>
      <c r="C94" s="1" t="s">
        <v>3</v>
      </c>
      <c r="D94" s="1">
        <v>0.76</v>
      </c>
      <c r="E94" s="6">
        <v>795.25609999999995</v>
      </c>
      <c r="G94" s="5">
        <v>1</v>
      </c>
      <c r="H94" s="1" t="s">
        <v>3</v>
      </c>
      <c r="I94" s="1">
        <v>0.76</v>
      </c>
      <c r="J94" s="6">
        <v>773.14840000000004</v>
      </c>
      <c r="L94" s="1" t="s">
        <v>3</v>
      </c>
      <c r="M94">
        <f>(E102-E94)</f>
        <v>457.5707000000001</v>
      </c>
      <c r="N94">
        <f>(J102-J94)</f>
        <v>480.10210000000006</v>
      </c>
      <c r="O94">
        <f>(N94-M94)/J102</f>
        <v>1.7978369049124625E-2</v>
      </c>
    </row>
    <row r="95" spans="2:15" ht="24">
      <c r="B95" s="5">
        <v>2</v>
      </c>
      <c r="C95" s="1" t="s">
        <v>4</v>
      </c>
      <c r="D95" s="1">
        <v>1.23</v>
      </c>
      <c r="E95" s="6">
        <v>1283.4427000000001</v>
      </c>
      <c r="G95" s="5">
        <v>2</v>
      </c>
      <c r="H95" s="1" t="s">
        <v>4</v>
      </c>
      <c r="I95" s="1">
        <v>1.24</v>
      </c>
      <c r="J95" s="6">
        <v>1251.8389</v>
      </c>
      <c r="L95" s="1" t="s">
        <v>4</v>
      </c>
      <c r="M95">
        <f t="shared" ref="M95:M99" si="22">(E103-E95)</f>
        <v>1177.8912</v>
      </c>
      <c r="N95">
        <f t="shared" ref="N95:N99" si="23">(J103-J95)</f>
        <v>1159.9408999999998</v>
      </c>
      <c r="O95">
        <f t="shared" ref="O95:O99" si="24">(N95-M95)/J103</f>
        <v>-7.4427607362828893E-3</v>
      </c>
    </row>
    <row r="96" spans="2:15" ht="24">
      <c r="B96" s="5">
        <v>3</v>
      </c>
      <c r="C96" s="1" t="s">
        <v>5</v>
      </c>
      <c r="D96" s="1">
        <v>9.11</v>
      </c>
      <c r="E96" s="6">
        <v>9519.1988000000001</v>
      </c>
      <c r="G96" s="5">
        <v>3</v>
      </c>
      <c r="H96" s="1" t="s">
        <v>5</v>
      </c>
      <c r="I96" s="1">
        <v>9.08</v>
      </c>
      <c r="J96" s="6">
        <v>9184.9493999999995</v>
      </c>
      <c r="L96" s="1" t="s">
        <v>5</v>
      </c>
      <c r="M96">
        <f t="shared" si="22"/>
        <v>7354.5023999999994</v>
      </c>
      <c r="N96">
        <f t="shared" si="23"/>
        <v>7063.5807999999997</v>
      </c>
      <c r="O96">
        <f t="shared" si="24"/>
        <v>-1.7904487139396748E-2</v>
      </c>
    </row>
    <row r="97" spans="2:15" ht="24">
      <c r="B97" s="5">
        <v>4</v>
      </c>
      <c r="C97" s="1" t="s">
        <v>6</v>
      </c>
      <c r="D97" s="1">
        <v>7.88</v>
      </c>
      <c r="E97" s="6">
        <v>8233.3880000000008</v>
      </c>
      <c r="G97" s="5">
        <v>4</v>
      </c>
      <c r="H97" s="1" t="s">
        <v>6</v>
      </c>
      <c r="I97" s="1">
        <v>7.9</v>
      </c>
      <c r="J97" s="6">
        <v>7998.7547999999997</v>
      </c>
      <c r="L97" s="1" t="s">
        <v>6</v>
      </c>
      <c r="M97">
        <f t="shared" si="22"/>
        <v>7051.8260999999984</v>
      </c>
      <c r="N97">
        <f t="shared" si="23"/>
        <v>6990.2889999999998</v>
      </c>
      <c r="O97">
        <f t="shared" si="24"/>
        <v>-4.1054720248398131E-3</v>
      </c>
    </row>
    <row r="98" spans="2:15" ht="24">
      <c r="B98" s="5">
        <v>5</v>
      </c>
      <c r="C98" s="1" t="s">
        <v>7</v>
      </c>
      <c r="D98" s="1">
        <v>1.84</v>
      </c>
      <c r="E98" s="6">
        <v>1920.0708999999999</v>
      </c>
      <c r="G98" s="5">
        <v>5</v>
      </c>
      <c r="H98" s="1" t="s">
        <v>7</v>
      </c>
      <c r="I98" s="1">
        <v>1.89</v>
      </c>
      <c r="J98" s="6">
        <v>1912.7871</v>
      </c>
      <c r="L98" s="1" t="s">
        <v>7</v>
      </c>
      <c r="M98">
        <f t="shared" si="22"/>
        <v>2012.6353000000001</v>
      </c>
      <c r="N98">
        <f t="shared" si="23"/>
        <v>2049.1224000000002</v>
      </c>
      <c r="O98">
        <f t="shared" si="24"/>
        <v>9.2094733612668473E-3</v>
      </c>
    </row>
    <row r="99" spans="2:15" ht="24">
      <c r="B99" s="7">
        <v>6</v>
      </c>
      <c r="C99" s="8" t="s">
        <v>8</v>
      </c>
      <c r="D99" s="8">
        <v>4.18</v>
      </c>
      <c r="E99" s="9">
        <v>4368.6974</v>
      </c>
      <c r="G99" s="7">
        <v>6</v>
      </c>
      <c r="H99" s="8" t="s">
        <v>8</v>
      </c>
      <c r="I99" s="8">
        <v>4.13</v>
      </c>
      <c r="J99" s="9">
        <v>4178.1715000000004</v>
      </c>
      <c r="L99" s="12" t="s">
        <v>8</v>
      </c>
      <c r="M99">
        <f t="shared" si="22"/>
        <v>3028.9224000000004</v>
      </c>
      <c r="N99">
        <f t="shared" si="23"/>
        <v>3033.9213</v>
      </c>
      <c r="O99">
        <f t="shared" si="24"/>
        <v>6.9312752048886477E-4</v>
      </c>
    </row>
    <row r="100" spans="2:15">
      <c r="B100">
        <v>1.5</v>
      </c>
      <c r="C100" s="10" t="s">
        <v>11</v>
      </c>
      <c r="D100" s="10" t="s">
        <v>10</v>
      </c>
      <c r="G100">
        <v>1.5</v>
      </c>
      <c r="H100" s="10" t="s">
        <v>11</v>
      </c>
      <c r="I100" s="10" t="s">
        <v>12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3</v>
      </c>
      <c r="D102" s="1">
        <v>0.98</v>
      </c>
      <c r="E102" s="6">
        <v>1252.8268</v>
      </c>
      <c r="G102" s="5">
        <v>1</v>
      </c>
      <c r="H102" s="1" t="s">
        <v>3</v>
      </c>
      <c r="I102" s="1">
        <v>1.01</v>
      </c>
      <c r="J102" s="6">
        <v>1253.2505000000001</v>
      </c>
    </row>
    <row r="103" spans="2:15" ht="24">
      <c r="B103" s="5">
        <v>2</v>
      </c>
      <c r="C103" s="1" t="s">
        <v>4</v>
      </c>
      <c r="D103" s="1">
        <v>1.93</v>
      </c>
      <c r="E103" s="6">
        <v>2461.3339000000001</v>
      </c>
      <c r="G103" s="5">
        <v>2</v>
      </c>
      <c r="H103" s="1" t="s">
        <v>4</v>
      </c>
      <c r="I103" s="1">
        <v>1.94</v>
      </c>
      <c r="J103" s="6">
        <v>2411.7797999999998</v>
      </c>
    </row>
    <row r="104" spans="2:15" ht="24">
      <c r="B104" s="5">
        <v>3</v>
      </c>
      <c r="C104" s="1" t="s">
        <v>5</v>
      </c>
      <c r="D104" s="1">
        <v>13.23</v>
      </c>
      <c r="E104" s="6">
        <v>16873.7012</v>
      </c>
      <c r="G104" s="5">
        <v>3</v>
      </c>
      <c r="H104" s="1" t="s">
        <v>5</v>
      </c>
      <c r="I104" s="1">
        <v>13.05</v>
      </c>
      <c r="J104" s="6">
        <v>16248.530199999999</v>
      </c>
    </row>
    <row r="105" spans="2:15" ht="24">
      <c r="B105" s="5">
        <v>4</v>
      </c>
      <c r="C105" s="1" t="s">
        <v>6</v>
      </c>
      <c r="D105" s="1">
        <v>11.98</v>
      </c>
      <c r="E105" s="6">
        <v>15285.214099999999</v>
      </c>
      <c r="G105" s="5">
        <v>4</v>
      </c>
      <c r="H105" s="1" t="s">
        <v>6</v>
      </c>
      <c r="I105" s="1">
        <v>12.04</v>
      </c>
      <c r="J105" s="6">
        <v>14989.043799999999</v>
      </c>
    </row>
    <row r="106" spans="2:15" ht="24">
      <c r="B106" s="5">
        <v>5</v>
      </c>
      <c r="C106" s="1" t="s">
        <v>7</v>
      </c>
      <c r="D106" s="1">
        <v>3.08</v>
      </c>
      <c r="E106" s="6">
        <v>3932.7062000000001</v>
      </c>
      <c r="G106" s="5">
        <v>5</v>
      </c>
      <c r="H106" s="1" t="s">
        <v>7</v>
      </c>
      <c r="I106" s="1">
        <v>3.18</v>
      </c>
      <c r="J106" s="6">
        <v>3961.9095000000002</v>
      </c>
    </row>
    <row r="107" spans="2:15" ht="24">
      <c r="B107" s="7">
        <v>6</v>
      </c>
      <c r="C107" s="8" t="s">
        <v>8</v>
      </c>
      <c r="D107" s="8">
        <v>5.8</v>
      </c>
      <c r="E107" s="9">
        <v>7397.6198000000004</v>
      </c>
      <c r="G107" s="7">
        <v>6</v>
      </c>
      <c r="H107" s="8" t="s">
        <v>8</v>
      </c>
      <c r="I107" s="8">
        <v>5.79</v>
      </c>
      <c r="J107" s="9">
        <v>7212.0928000000004</v>
      </c>
    </row>
    <row r="108" spans="2:15">
      <c r="B108">
        <v>1.75</v>
      </c>
      <c r="C108" s="10" t="s">
        <v>9</v>
      </c>
      <c r="D108" s="10" t="s">
        <v>10</v>
      </c>
      <c r="G108">
        <v>1.75</v>
      </c>
      <c r="H108" s="10" t="s">
        <v>9</v>
      </c>
      <c r="I108" s="10" t="s">
        <v>12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14" t="s">
        <v>79</v>
      </c>
      <c r="M109" t="s">
        <v>10</v>
      </c>
      <c r="N109" t="s">
        <v>12</v>
      </c>
      <c r="O109" t="s">
        <v>78</v>
      </c>
    </row>
    <row r="110" spans="2:15" ht="24">
      <c r="B110" s="5">
        <v>1</v>
      </c>
      <c r="C110" s="1" t="s">
        <v>3</v>
      </c>
      <c r="D110" s="1">
        <v>0.76</v>
      </c>
      <c r="E110" s="6">
        <v>771.68110000000001</v>
      </c>
      <c r="G110" s="5">
        <v>1</v>
      </c>
      <c r="H110" s="1" t="s">
        <v>3</v>
      </c>
      <c r="I110" s="1">
        <v>0.75</v>
      </c>
      <c r="J110" s="6">
        <v>733.93299999999999</v>
      </c>
      <c r="L110" s="1" t="s">
        <v>3</v>
      </c>
      <c r="M110">
        <f>(E118-E110)</f>
        <v>515.15010000000007</v>
      </c>
      <c r="N110">
        <f>(J118-J110)</f>
        <v>482.25289999999995</v>
      </c>
      <c r="O110">
        <f>(N110-M110)/J118</f>
        <v>-2.7049483142338775E-2</v>
      </c>
    </row>
    <row r="111" spans="2:15" ht="24">
      <c r="B111" s="5">
        <v>2</v>
      </c>
      <c r="C111" s="1" t="s">
        <v>4</v>
      </c>
      <c r="D111" s="1">
        <v>1.23</v>
      </c>
      <c r="E111" s="6">
        <v>1252.8771999999999</v>
      </c>
      <c r="G111" s="5">
        <v>2</v>
      </c>
      <c r="H111" s="1" t="s">
        <v>4</v>
      </c>
      <c r="I111" s="1">
        <v>1.24</v>
      </c>
      <c r="J111" s="6">
        <v>1220.0404000000001</v>
      </c>
      <c r="L111" s="1" t="s">
        <v>4</v>
      </c>
      <c r="M111">
        <f t="shared" ref="M111:M115" si="25">(E119-E111)</f>
        <v>1214.8137999999999</v>
      </c>
      <c r="N111">
        <f t="shared" ref="N111:N115" si="26">(J119-J111)</f>
        <v>1183.3684999999998</v>
      </c>
      <c r="O111">
        <f t="shared" ref="O111:O115" si="27">(N111-M111)/J119</f>
        <v>-1.3083624679928617E-2</v>
      </c>
    </row>
    <row r="112" spans="2:15" ht="24">
      <c r="B112" s="5">
        <v>3</v>
      </c>
      <c r="C112" s="1" t="s">
        <v>5</v>
      </c>
      <c r="D112" s="1">
        <v>9.1199999999999992</v>
      </c>
      <c r="E112" s="6">
        <v>9271.5542000000005</v>
      </c>
      <c r="G112" s="5">
        <v>3</v>
      </c>
      <c r="H112" s="1" t="s">
        <v>5</v>
      </c>
      <c r="I112" s="1">
        <v>9.1</v>
      </c>
      <c r="J112" s="6">
        <v>8957.9858000000004</v>
      </c>
      <c r="L112" s="1" t="s">
        <v>5</v>
      </c>
      <c r="M112">
        <f t="shared" si="25"/>
        <v>7655.8419000000013</v>
      </c>
      <c r="N112">
        <f t="shared" si="26"/>
        <v>7337.686099999999</v>
      </c>
      <c r="O112">
        <f t="shared" si="27"/>
        <v>-1.9523944882567396E-2</v>
      </c>
    </row>
    <row r="113" spans="2:15" ht="24">
      <c r="B113" s="5">
        <v>4</v>
      </c>
      <c r="C113" s="1" t="s">
        <v>6</v>
      </c>
      <c r="D113" s="1">
        <v>7.86</v>
      </c>
      <c r="E113" s="6">
        <v>7984.5102999999999</v>
      </c>
      <c r="G113" s="5">
        <v>4</v>
      </c>
      <c r="H113" s="1" t="s">
        <v>6</v>
      </c>
      <c r="I113" s="1">
        <v>7.88</v>
      </c>
      <c r="J113" s="6">
        <v>7756.3759</v>
      </c>
      <c r="L113" s="1" t="s">
        <v>6</v>
      </c>
      <c r="M113">
        <f t="shared" si="25"/>
        <v>7345.8844000000008</v>
      </c>
      <c r="N113">
        <f t="shared" si="26"/>
        <v>7254.1313999999993</v>
      </c>
      <c r="O113">
        <f t="shared" si="27"/>
        <v>-6.1125848824577387E-3</v>
      </c>
    </row>
    <row r="114" spans="2:15" ht="24">
      <c r="B114" s="5">
        <v>5</v>
      </c>
      <c r="C114" s="1" t="s">
        <v>7</v>
      </c>
      <c r="D114" s="1">
        <v>1.82</v>
      </c>
      <c r="E114" s="6">
        <v>1847.5491999999999</v>
      </c>
      <c r="G114" s="5">
        <v>5</v>
      </c>
      <c r="H114" s="1" t="s">
        <v>7</v>
      </c>
      <c r="I114" s="1">
        <v>1.86</v>
      </c>
      <c r="J114" s="6">
        <v>1830.7845</v>
      </c>
      <c r="L114" s="1" t="s">
        <v>7</v>
      </c>
      <c r="M114">
        <f t="shared" si="25"/>
        <v>2115.1354000000001</v>
      </c>
      <c r="N114">
        <f t="shared" si="26"/>
        <v>2114.0313999999998</v>
      </c>
      <c r="O114">
        <f t="shared" si="27"/>
        <v>-2.7986096892386518E-4</v>
      </c>
    </row>
    <row r="115" spans="2:15" ht="24">
      <c r="B115" s="7">
        <v>6</v>
      </c>
      <c r="C115" s="8" t="s">
        <v>8</v>
      </c>
      <c r="D115" s="8">
        <v>4.21</v>
      </c>
      <c r="E115" s="9">
        <v>4283.1189000000004</v>
      </c>
      <c r="G115" s="7">
        <v>6</v>
      </c>
      <c r="H115" s="8" t="s">
        <v>8</v>
      </c>
      <c r="I115" s="8">
        <v>4.17</v>
      </c>
      <c r="J115" s="9">
        <v>4104.7196000000004</v>
      </c>
      <c r="L115" s="12" t="s">
        <v>8</v>
      </c>
      <c r="M115">
        <f t="shared" si="25"/>
        <v>3145.8068999999996</v>
      </c>
      <c r="N115">
        <f t="shared" si="26"/>
        <v>3098.1460999999999</v>
      </c>
      <c r="O115">
        <f t="shared" si="27"/>
        <v>-6.6169219287261806E-3</v>
      </c>
    </row>
    <row r="116" spans="2:15">
      <c r="B116">
        <v>1.75</v>
      </c>
      <c r="C116" s="10" t="s">
        <v>11</v>
      </c>
      <c r="D116" s="10" t="s">
        <v>10</v>
      </c>
      <c r="G116">
        <v>1.75</v>
      </c>
      <c r="H116" s="10" t="s">
        <v>11</v>
      </c>
      <c r="I116" s="10" t="s">
        <v>12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3</v>
      </c>
      <c r="D118" s="1">
        <v>1</v>
      </c>
      <c r="E118" s="6">
        <v>1286.8312000000001</v>
      </c>
      <c r="G118" s="5">
        <v>1</v>
      </c>
      <c r="H118" s="1" t="s">
        <v>3</v>
      </c>
      <c r="I118" s="1">
        <v>0.98</v>
      </c>
      <c r="J118" s="6">
        <v>1216.1858999999999</v>
      </c>
    </row>
    <row r="119" spans="2:15" ht="24">
      <c r="B119" s="5">
        <v>2</v>
      </c>
      <c r="C119" s="1" t="s">
        <v>4</v>
      </c>
      <c r="D119" s="1">
        <v>1.93</v>
      </c>
      <c r="E119" s="6">
        <v>2467.6909999999998</v>
      </c>
      <c r="G119" s="5">
        <v>2</v>
      </c>
      <c r="H119" s="1" t="s">
        <v>4</v>
      </c>
      <c r="I119" s="1">
        <v>1.93</v>
      </c>
      <c r="J119" s="6">
        <v>2403.4088999999999</v>
      </c>
    </row>
    <row r="120" spans="2:15" ht="24">
      <c r="B120" s="5">
        <v>3</v>
      </c>
      <c r="C120" s="1" t="s">
        <v>5</v>
      </c>
      <c r="D120" s="1">
        <v>13.21</v>
      </c>
      <c r="E120" s="6">
        <v>16927.396100000002</v>
      </c>
      <c r="G120" s="5">
        <v>3</v>
      </c>
      <c r="H120" s="1" t="s">
        <v>5</v>
      </c>
      <c r="I120" s="1">
        <v>13.09</v>
      </c>
      <c r="J120" s="6">
        <v>16295.671899999999</v>
      </c>
    </row>
    <row r="121" spans="2:15" ht="24">
      <c r="B121" s="5">
        <v>4</v>
      </c>
      <c r="C121" s="1" t="s">
        <v>6</v>
      </c>
      <c r="D121" s="1">
        <v>11.97</v>
      </c>
      <c r="E121" s="6">
        <v>15330.394700000001</v>
      </c>
      <c r="G121" s="5">
        <v>4</v>
      </c>
      <c r="H121" s="1" t="s">
        <v>6</v>
      </c>
      <c r="I121" s="1">
        <v>12.05</v>
      </c>
      <c r="J121" s="6">
        <v>15010.507299999999</v>
      </c>
    </row>
    <row r="122" spans="2:15" ht="24">
      <c r="B122" s="5">
        <v>5</v>
      </c>
      <c r="C122" s="1" t="s">
        <v>7</v>
      </c>
      <c r="D122" s="1">
        <v>3.09</v>
      </c>
      <c r="E122" s="6">
        <v>3962.6846</v>
      </c>
      <c r="G122" s="5">
        <v>5</v>
      </c>
      <c r="H122" s="1" t="s">
        <v>7</v>
      </c>
      <c r="I122" s="1">
        <v>3.17</v>
      </c>
      <c r="J122" s="6">
        <v>3944.8159000000001</v>
      </c>
    </row>
    <row r="123" spans="2:15" ht="24">
      <c r="B123" s="7">
        <v>6</v>
      </c>
      <c r="C123" s="8" t="s">
        <v>8</v>
      </c>
      <c r="D123" s="8">
        <v>5.8</v>
      </c>
      <c r="E123" s="9">
        <v>7428.9258</v>
      </c>
      <c r="G123" s="7">
        <v>6</v>
      </c>
      <c r="H123" s="8" t="s">
        <v>8</v>
      </c>
      <c r="I123" s="8">
        <v>5.78</v>
      </c>
      <c r="J123" s="9">
        <v>7202.8657000000003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6217-58CE-4977-9306-0F57C7F39078}">
  <dimension ref="C4:AB29"/>
  <sheetViews>
    <sheetView workbookViewId="0">
      <selection activeCell="J11" sqref="J11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</cols>
  <sheetData>
    <row r="4" spans="3:21">
      <c r="C4" t="s">
        <v>80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3</v>
      </c>
      <c r="D6">
        <v>6.1975675229825625E-2</v>
      </c>
      <c r="E6">
        <v>8.3064695308034051E-2</v>
      </c>
      <c r="F6">
        <v>8.7715759011628119E-2</v>
      </c>
      <c r="G6">
        <v>9.32557529251999E-2</v>
      </c>
      <c r="H6">
        <v>7.9090338310105868E-2</v>
      </c>
      <c r="I6">
        <v>0.11610781456853193</v>
      </c>
      <c r="J6">
        <v>0.11790709311792297</v>
      </c>
    </row>
    <row r="7" spans="3:21">
      <c r="C7" t="s">
        <v>4</v>
      </c>
      <c r="D7">
        <v>2.392407474375903E-2</v>
      </c>
      <c r="E7">
        <v>4.0337981654289493E-2</v>
      </c>
      <c r="F7">
        <v>3.6795880226511452E-2</v>
      </c>
      <c r="G7">
        <v>2.821241684395805E-2</v>
      </c>
      <c r="H7">
        <v>2.9922019538086372E-2</v>
      </c>
      <c r="I7">
        <v>6.0069851527231488E-2</v>
      </c>
      <c r="J7">
        <v>6.152183694120416E-2</v>
      </c>
    </row>
    <row r="8" spans="3:21">
      <c r="C8" t="s">
        <v>5</v>
      </c>
      <c r="D8">
        <v>-2.7929647266568589E-4</v>
      </c>
      <c r="E8">
        <v>2.5565722498809406E-3</v>
      </c>
      <c r="F8">
        <v>1.3967308340551824E-4</v>
      </c>
      <c r="G8">
        <v>-7.8150631180216035E-3</v>
      </c>
      <c r="H8">
        <v>-8.0903203076202485E-3</v>
      </c>
      <c r="I8">
        <v>-6.1454590127987827E-3</v>
      </c>
      <c r="J8">
        <v>-4.9426105612989431E-3</v>
      </c>
    </row>
    <row r="9" spans="3:21">
      <c r="C9" t="s">
        <v>6</v>
      </c>
      <c r="D9">
        <v>1.9831081937091472E-3</v>
      </c>
      <c r="E9">
        <v>-2.9687080084285552E-3</v>
      </c>
      <c r="F9">
        <v>7.0142889664231924E-4</v>
      </c>
      <c r="G9">
        <v>1.7060709588750788E-3</v>
      </c>
      <c r="H9">
        <v>-6.3767721595337043E-4</v>
      </c>
      <c r="I9">
        <v>-6.2931191520675311E-3</v>
      </c>
      <c r="J9">
        <v>-1.1335354694682696E-2</v>
      </c>
    </row>
    <row r="10" spans="3:21">
      <c r="C10" t="s">
        <v>7</v>
      </c>
      <c r="D10">
        <v>1.5545208997787347E-2</v>
      </c>
      <c r="E10">
        <v>-1.2764786070449067E-3</v>
      </c>
      <c r="F10">
        <v>1.0281382734070293E-2</v>
      </c>
      <c r="G10">
        <v>2.7282755926403411E-2</v>
      </c>
      <c r="H10">
        <v>1.8771773124376272E-2</v>
      </c>
      <c r="I10">
        <v>1.1045231194763841E-2</v>
      </c>
      <c r="J10">
        <v>-8.678489779048797E-3</v>
      </c>
    </row>
    <row r="11" spans="3:21">
      <c r="C11" t="s">
        <v>8</v>
      </c>
      <c r="D11">
        <v>7.2088614833655442E-3</v>
      </c>
      <c r="E11">
        <v>7.1660150175863078E-3</v>
      </c>
      <c r="F11">
        <v>9.0652983319022169E-3</v>
      </c>
      <c r="G11">
        <v>9.8906490360302444E-3</v>
      </c>
      <c r="H11">
        <v>6.8823119398572254E-3</v>
      </c>
      <c r="I11">
        <v>7.8522109806653164E-3</v>
      </c>
      <c r="J11">
        <v>9.4566844410558942E-4</v>
      </c>
    </row>
    <row r="13" spans="3:21">
      <c r="C13" t="s">
        <v>81</v>
      </c>
      <c r="L13" t="s">
        <v>83</v>
      </c>
      <c r="U13" t="s">
        <v>86</v>
      </c>
    </row>
    <row r="14" spans="3:21">
      <c r="D14">
        <v>0.25</v>
      </c>
      <c r="E14">
        <v>0.5</v>
      </c>
      <c r="F14">
        <v>0.75</v>
      </c>
      <c r="G14">
        <v>1</v>
      </c>
      <c r="H14">
        <v>1.25</v>
      </c>
      <c r="I14">
        <v>1.5</v>
      </c>
      <c r="J14">
        <v>1.75</v>
      </c>
      <c r="M14">
        <v>0.25</v>
      </c>
      <c r="N14">
        <v>0.5</v>
      </c>
      <c r="O14">
        <v>0.75</v>
      </c>
      <c r="P14">
        <v>1</v>
      </c>
      <c r="Q14">
        <v>1.25</v>
      </c>
      <c r="R14">
        <v>1.5</v>
      </c>
      <c r="S14">
        <v>1.75</v>
      </c>
      <c r="U14">
        <f>_xlfn.T.INV.2T(0.1,2)</f>
        <v>2.9199855803537269</v>
      </c>
    </row>
    <row r="15" spans="3:21">
      <c r="C15" t="s">
        <v>3</v>
      </c>
      <c r="D15">
        <v>-5.2610895325999052E-2</v>
      </c>
      <c r="E15">
        <v>6.712629683580959E-2</v>
      </c>
      <c r="F15">
        <v>-6.0602072209686407E-2</v>
      </c>
      <c r="G15">
        <v>-7.4884792920876284E-2</v>
      </c>
      <c r="H15">
        <v>1.1058240130533767E-2</v>
      </c>
      <c r="I15">
        <v>-1.9626924777515053E-2</v>
      </c>
      <c r="J15">
        <v>-4.8773331983599254E-2</v>
      </c>
      <c r="L15" t="s">
        <v>49</v>
      </c>
      <c r="M15">
        <f t="shared" ref="M15:S20" si="0">AVERAGE(D6,D15,D24)</f>
        <v>-2.6259641885014555E-3</v>
      </c>
      <c r="N15">
        <f t="shared" si="0"/>
        <v>6.1610128158302711E-2</v>
      </c>
      <c r="O15">
        <f t="shared" si="0"/>
        <v>9.1772621963057115E-3</v>
      </c>
      <c r="P15">
        <f t="shared" si="0"/>
        <v>-1.405380867798066E-2</v>
      </c>
      <c r="Q15">
        <f t="shared" si="0"/>
        <v>3.0932026703281126E-2</v>
      </c>
      <c r="R15">
        <f t="shared" si="0"/>
        <v>3.8153086280047169E-2</v>
      </c>
      <c r="S15">
        <f t="shared" si="0"/>
        <v>1.4028092663994976E-2</v>
      </c>
    </row>
    <row r="16" spans="3:21">
      <c r="C16" t="s">
        <v>4</v>
      </c>
      <c r="D16">
        <v>-1.9100217136812099E-2</v>
      </c>
      <c r="E16">
        <v>-1.1771812360617943E-2</v>
      </c>
      <c r="F16">
        <v>-3.1298614215752453E-2</v>
      </c>
      <c r="G16">
        <v>-2.3023809725567175E-2</v>
      </c>
      <c r="H16">
        <v>-1.9738570176934145E-2</v>
      </c>
      <c r="I16">
        <v>-2.5626293637326689E-2</v>
      </c>
      <c r="J16">
        <v>-1.2410152642555685E-2</v>
      </c>
      <c r="L16" t="s">
        <v>50</v>
      </c>
      <c r="M16">
        <f t="shared" si="0"/>
        <v>3.3969291594258995E-3</v>
      </c>
      <c r="N16">
        <f t="shared" si="0"/>
        <v>8.8517680379791453E-3</v>
      </c>
      <c r="O16">
        <f t="shared" si="0"/>
        <v>-3.4128628074202015E-3</v>
      </c>
      <c r="P16">
        <f t="shared" si="0"/>
        <v>1.8345300218829926E-3</v>
      </c>
      <c r="Q16">
        <f t="shared" si="0"/>
        <v>-2.291408181574825E-3</v>
      </c>
      <c r="R16">
        <f t="shared" si="0"/>
        <v>9.0002657178739707E-3</v>
      </c>
      <c r="S16">
        <f t="shared" si="0"/>
        <v>1.2009353206239954E-2</v>
      </c>
    </row>
    <row r="17" spans="3:28">
      <c r="C17" t="s">
        <v>5</v>
      </c>
      <c r="D17">
        <v>-1.6847899550799524E-2</v>
      </c>
      <c r="E17">
        <v>-1.8143049771370226E-2</v>
      </c>
      <c r="F17">
        <v>-2.8675560843495658E-2</v>
      </c>
      <c r="G17">
        <v>-3.3568761136411003E-2</v>
      </c>
      <c r="H17">
        <v>-3.3429971968796351E-2</v>
      </c>
      <c r="I17">
        <v>-3.8912451520441101E-2</v>
      </c>
      <c r="J17">
        <v>-3.7967542088348141E-2</v>
      </c>
      <c r="L17" t="s">
        <v>51</v>
      </c>
      <c r="M17">
        <f t="shared" si="0"/>
        <v>-6.1879046593620408E-3</v>
      </c>
      <c r="N17">
        <f t="shared" si="0"/>
        <v>-7.7913988947592118E-3</v>
      </c>
      <c r="O17">
        <f t="shared" si="0"/>
        <v>-1.4002459178170473E-2</v>
      </c>
      <c r="P17">
        <f t="shared" si="0"/>
        <v>-1.8740475738753912E-2</v>
      </c>
      <c r="Q17">
        <f t="shared" si="0"/>
        <v>-2.0576572291920042E-2</v>
      </c>
      <c r="R17">
        <f t="shared" si="0"/>
        <v>-2.0987465890878878E-2</v>
      </c>
      <c r="S17" t="s">
        <v>96</v>
      </c>
    </row>
    <row r="18" spans="3:28">
      <c r="C18" t="s">
        <v>6</v>
      </c>
      <c r="D18">
        <v>-9.3685564349130796E-3</v>
      </c>
      <c r="E18">
        <v>-9.2458213124028011E-3</v>
      </c>
      <c r="F18">
        <v>-1.7444167530499561E-2</v>
      </c>
      <c r="G18">
        <v>-2.2755142327282801E-2</v>
      </c>
      <c r="H18">
        <v>-1.9907403558951091E-2</v>
      </c>
      <c r="I18">
        <v>-2.4272867543097348E-2</v>
      </c>
      <c r="J18">
        <v>-2.8874319347106006E-2</v>
      </c>
      <c r="L18" t="s">
        <v>52</v>
      </c>
      <c r="M18">
        <f t="shared" si="0"/>
        <v>-3.1683898919218725E-3</v>
      </c>
      <c r="N18">
        <f t="shared" si="0"/>
        <v>-4.7726136739358969E-3</v>
      </c>
      <c r="O18">
        <f t="shared" si="0"/>
        <v>-5.3767832725576574E-3</v>
      </c>
      <c r="P18">
        <f t="shared" si="0"/>
        <v>-9.7061147512731028E-3</v>
      </c>
      <c r="Q18">
        <f t="shared" si="0"/>
        <v>-8.4323416916115244E-3</v>
      </c>
      <c r="R18">
        <f t="shared" si="0"/>
        <v>-1.1557152906668233E-2</v>
      </c>
      <c r="S18">
        <f t="shared" si="0"/>
        <v>-1.5440752974748811E-2</v>
      </c>
    </row>
    <row r="19" spans="3:28">
      <c r="C19" t="s">
        <v>7</v>
      </c>
      <c r="D19">
        <v>-1.096213621445738E-2</v>
      </c>
      <c r="E19">
        <v>-9.1177503013013317E-4</v>
      </c>
      <c r="F19">
        <v>-1.4689088894063248E-2</v>
      </c>
      <c r="G19">
        <v>-2.6658119082751862E-2</v>
      </c>
      <c r="H19">
        <v>-1.2247302468430308E-2</v>
      </c>
      <c r="I19">
        <v>-1.4449487815950329E-2</v>
      </c>
      <c r="J19">
        <v>-2.9960159948252095E-2</v>
      </c>
      <c r="L19" t="s">
        <v>53</v>
      </c>
      <c r="M19">
        <f t="shared" si="0"/>
        <v>-1.9206871616242332E-3</v>
      </c>
      <c r="N19">
        <f t="shared" si="0"/>
        <v>-1.4711143962383222E-3</v>
      </c>
      <c r="O19">
        <f t="shared" si="0"/>
        <v>1.9812336300370579E-3</v>
      </c>
      <c r="P19">
        <f t="shared" si="0"/>
        <v>-5.4522578980164159E-3</v>
      </c>
      <c r="Q19">
        <f t="shared" si="0"/>
        <v>4.528383254819769E-3</v>
      </c>
      <c r="R19">
        <f t="shared" si="0"/>
        <v>1.9350722466934533E-3</v>
      </c>
      <c r="S19">
        <f t="shared" si="0"/>
        <v>-1.2972836898741584E-2</v>
      </c>
    </row>
    <row r="20" spans="3:28">
      <c r="C20" t="s">
        <v>8</v>
      </c>
      <c r="D20">
        <v>-9.4369476424539956E-3</v>
      </c>
      <c r="E20">
        <v>-5.1844490227158204E-3</v>
      </c>
      <c r="F20">
        <v>-1.3984117225612918E-2</v>
      </c>
      <c r="G20">
        <v>-1.9578434813922328E-2</v>
      </c>
      <c r="H20">
        <v>-1.6170021896748505E-2</v>
      </c>
      <c r="I20">
        <v>-1.8982488157715409E-2</v>
      </c>
      <c r="J20">
        <v>-2.31923559545795E-2</v>
      </c>
      <c r="L20" t="s">
        <v>54</v>
      </c>
      <c r="M20">
        <f t="shared" si="0"/>
        <v>-7.6559496019870232E-4</v>
      </c>
      <c r="N20">
        <f t="shared" si="0"/>
        <v>1.2896052175692828E-3</v>
      </c>
      <c r="O20">
        <f t="shared" si="0"/>
        <v>-1.0789939425882398E-3</v>
      </c>
      <c r="P20">
        <f t="shared" si="0"/>
        <v>-4.7412568668635455E-3</v>
      </c>
      <c r="Q20">
        <f t="shared" si="0"/>
        <v>-4.5600451901424126E-3</v>
      </c>
      <c r="R20">
        <f t="shared" si="0"/>
        <v>-3.4790498855204089E-3</v>
      </c>
      <c r="S20">
        <f t="shared" si="0"/>
        <v>-9.621203146400031E-3</v>
      </c>
    </row>
    <row r="22" spans="3:28">
      <c r="C22" t="s">
        <v>82</v>
      </c>
      <c r="L22" t="s">
        <v>84</v>
      </c>
      <c r="U22" t="s">
        <v>85</v>
      </c>
    </row>
    <row r="23" spans="3:28">
      <c r="D23">
        <v>0.25</v>
      </c>
      <c r="E23">
        <v>0.5</v>
      </c>
      <c r="F23">
        <v>0.75</v>
      </c>
      <c r="G23">
        <v>1</v>
      </c>
      <c r="H23">
        <v>1.25</v>
      </c>
      <c r="I23">
        <v>1.5</v>
      </c>
      <c r="J23">
        <v>1.75</v>
      </c>
      <c r="M23">
        <v>0.25</v>
      </c>
      <c r="N23">
        <v>0.5</v>
      </c>
      <c r="O23">
        <v>0.75</v>
      </c>
      <c r="P23">
        <v>1</v>
      </c>
      <c r="Q23">
        <v>1.25</v>
      </c>
      <c r="R23">
        <v>1.5</v>
      </c>
      <c r="S23">
        <v>1.75</v>
      </c>
      <c r="V23">
        <v>0.25</v>
      </c>
      <c r="W23">
        <v>0.5</v>
      </c>
      <c r="X23">
        <v>0.75</v>
      </c>
      <c r="Y23">
        <v>1</v>
      </c>
      <c r="Z23">
        <v>1.25</v>
      </c>
      <c r="AA23">
        <v>1.5</v>
      </c>
      <c r="AB23">
        <v>1.75</v>
      </c>
    </row>
    <row r="24" spans="3:28">
      <c r="C24" t="s">
        <v>3</v>
      </c>
      <c r="D24">
        <v>-1.7242672469330939E-2</v>
      </c>
      <c r="E24">
        <v>3.46393923310645E-2</v>
      </c>
      <c r="F24">
        <v>4.1809978697542115E-4</v>
      </c>
      <c r="G24">
        <v>-6.05323860382656E-2</v>
      </c>
      <c r="H24">
        <v>2.647501669203738E-3</v>
      </c>
      <c r="I24">
        <v>1.7978369049124625E-2</v>
      </c>
      <c r="J24">
        <v>-2.7049483142338775E-2</v>
      </c>
      <c r="L24" t="s">
        <v>49</v>
      </c>
      <c r="M24">
        <f t="shared" ref="M24:S29" si="1">_xlfn.STDEV.S(D6,D15,D24)/SQRT(3)</f>
        <v>3.3876032130211661E-2</v>
      </c>
      <c r="N24">
        <f t="shared" si="1"/>
        <v>1.424866753725712E-2</v>
      </c>
      <c r="O24">
        <f t="shared" si="1"/>
        <v>4.3039078983072097E-2</v>
      </c>
      <c r="P24">
        <f t="shared" si="1"/>
        <v>5.3814509829075853E-2</v>
      </c>
      <c r="Q24">
        <f t="shared" si="1"/>
        <v>2.4201255910807927E-2</v>
      </c>
      <c r="R24">
        <f t="shared" si="1"/>
        <v>4.0460862891793722E-2</v>
      </c>
      <c r="S24">
        <f t="shared" si="1"/>
        <v>5.231671642856249E-2</v>
      </c>
      <c r="U24" t="s">
        <v>49</v>
      </c>
      <c r="V24" t="b">
        <f t="shared" ref="V24:AB29" si="2">IF(ABS(M15/M24)&gt;$U$14,M15/M24,FALSE)</f>
        <v>0</v>
      </c>
      <c r="W24">
        <f t="shared" si="2"/>
        <v>4.3239220788333945</v>
      </c>
      <c r="X24" t="b">
        <f t="shared" si="2"/>
        <v>0</v>
      </c>
      <c r="Y24" t="b">
        <f t="shared" si="2"/>
        <v>0</v>
      </c>
      <c r="Z24" t="b">
        <f t="shared" si="2"/>
        <v>0</v>
      </c>
      <c r="AA24" t="b">
        <f t="shared" si="2"/>
        <v>0</v>
      </c>
      <c r="AB24" t="b">
        <f t="shared" si="2"/>
        <v>0</v>
      </c>
    </row>
    <row r="25" spans="3:28">
      <c r="C25" t="s">
        <v>4</v>
      </c>
      <c r="D25">
        <v>5.3669298713307665E-3</v>
      </c>
      <c r="E25">
        <v>-2.0108651797341101E-3</v>
      </c>
      <c r="F25">
        <v>-1.5735854433019603E-2</v>
      </c>
      <c r="G25">
        <v>3.1498294725810242E-4</v>
      </c>
      <c r="H25">
        <v>-1.7057673905876702E-2</v>
      </c>
      <c r="I25">
        <v>-7.4427607362828893E-3</v>
      </c>
      <c r="J25">
        <v>-1.3083624679928617E-2</v>
      </c>
      <c r="L25" t="s">
        <v>50</v>
      </c>
      <c r="M25">
        <f t="shared" si="1"/>
        <v>1.2459040894865919E-2</v>
      </c>
      <c r="N25">
        <f t="shared" si="1"/>
        <v>1.5993282531383254E-2</v>
      </c>
      <c r="O25">
        <f t="shared" si="1"/>
        <v>2.0600219540013988E-2</v>
      </c>
      <c r="P25">
        <f t="shared" si="1"/>
        <v>1.4810125992654841E-2</v>
      </c>
      <c r="Q25">
        <f t="shared" si="1"/>
        <v>1.6125295814252212E-2</v>
      </c>
      <c r="R25">
        <f t="shared" si="1"/>
        <v>2.6068737108174447E-2</v>
      </c>
      <c r="S25">
        <f t="shared" si="1"/>
        <v>2.4757005239932274E-2</v>
      </c>
      <c r="U25" t="s">
        <v>50</v>
      </c>
      <c r="V25" t="b">
        <f t="shared" si="2"/>
        <v>0</v>
      </c>
      <c r="W25" t="b">
        <f t="shared" si="2"/>
        <v>0</v>
      </c>
      <c r="X25" t="b">
        <f t="shared" si="2"/>
        <v>0</v>
      </c>
      <c r="Y25" t="b">
        <f t="shared" si="2"/>
        <v>0</v>
      </c>
      <c r="Z25" t="b">
        <f t="shared" si="2"/>
        <v>0</v>
      </c>
      <c r="AA25" t="b">
        <f t="shared" si="2"/>
        <v>0</v>
      </c>
      <c r="AB25" t="b">
        <f t="shared" si="2"/>
        <v>0</v>
      </c>
    </row>
    <row r="26" spans="3:28">
      <c r="C26" t="s">
        <v>5</v>
      </c>
      <c r="D26">
        <v>-1.4365179546209136E-3</v>
      </c>
      <c r="E26">
        <v>-7.7877191627883473E-3</v>
      </c>
      <c r="F26">
        <v>-1.3471489774421279E-2</v>
      </c>
      <c r="G26">
        <v>-1.4837602961829132E-2</v>
      </c>
      <c r="H26">
        <v>-2.0209424599343523E-2</v>
      </c>
      <c r="I26">
        <v>-1.7904487139396748E-2</v>
      </c>
      <c r="J26">
        <v>-1.9523944882567396E-2</v>
      </c>
      <c r="L26" t="s">
        <v>51</v>
      </c>
      <c r="M26">
        <f t="shared" si="1"/>
        <v>5.340455932586018E-3</v>
      </c>
      <c r="N26">
        <f t="shared" si="1"/>
        <v>5.9754664562968671E-3</v>
      </c>
      <c r="O26">
        <f t="shared" si="1"/>
        <v>8.3224770540646417E-3</v>
      </c>
      <c r="P26">
        <f t="shared" si="1"/>
        <v>7.6862984663239988E-3</v>
      </c>
      <c r="Q26">
        <f t="shared" si="1"/>
        <v>7.3172304562258948E-3</v>
      </c>
      <c r="R26">
        <f t="shared" si="1"/>
        <v>9.5837974030050614E-3</v>
      </c>
      <c r="S26">
        <f t="shared" si="1"/>
        <v>9.5551838485829627E-3</v>
      </c>
      <c r="U26" t="s">
        <v>51</v>
      </c>
      <c r="V26" t="b">
        <f t="shared" si="2"/>
        <v>0</v>
      </c>
      <c r="W26" t="b">
        <f t="shared" si="2"/>
        <v>0</v>
      </c>
      <c r="X26" t="b">
        <f t="shared" si="2"/>
        <v>0</v>
      </c>
      <c r="Y26" t="b">
        <f t="shared" si="2"/>
        <v>0</v>
      </c>
      <c r="Z26" t="b">
        <f t="shared" si="2"/>
        <v>0</v>
      </c>
      <c r="AA26" t="b">
        <f t="shared" si="2"/>
        <v>0</v>
      </c>
      <c r="AB26" t="e">
        <f t="shared" si="2"/>
        <v>#VALUE!</v>
      </c>
    </row>
    <row r="27" spans="3:28">
      <c r="C27" t="s">
        <v>6</v>
      </c>
      <c r="D27">
        <v>-2.1197214345616859E-3</v>
      </c>
      <c r="E27">
        <v>-2.1033117009763348E-3</v>
      </c>
      <c r="F27">
        <v>6.1238881618426704E-4</v>
      </c>
      <c r="G27">
        <v>-8.0692728854115832E-3</v>
      </c>
      <c r="H27">
        <v>-4.7519442999301121E-3</v>
      </c>
      <c r="I27">
        <v>-4.1054720248398131E-3</v>
      </c>
      <c r="J27">
        <v>-6.1125848824577387E-3</v>
      </c>
      <c r="L27" t="s">
        <v>52</v>
      </c>
      <c r="M27">
        <f t="shared" si="1"/>
        <v>3.3186268048835551E-3</v>
      </c>
      <c r="N27">
        <f t="shared" si="1"/>
        <v>2.2505123583210244E-3</v>
      </c>
      <c r="O27">
        <f t="shared" si="1"/>
        <v>6.0337468777866398E-3</v>
      </c>
      <c r="P27">
        <f t="shared" si="1"/>
        <v>7.1086139607311272E-3</v>
      </c>
      <c r="Q27">
        <f t="shared" si="1"/>
        <v>5.8591689414690491E-3</v>
      </c>
      <c r="R27">
        <f t="shared" si="1"/>
        <v>6.3891444138903849E-3</v>
      </c>
      <c r="S27">
        <f t="shared" si="1"/>
        <v>6.8839150740032298E-3</v>
      </c>
      <c r="U27" t="s">
        <v>52</v>
      </c>
      <c r="V27" t="b">
        <f t="shared" si="2"/>
        <v>0</v>
      </c>
      <c r="W27" t="b">
        <f t="shared" si="2"/>
        <v>0</v>
      </c>
      <c r="X27" t="b">
        <f t="shared" si="2"/>
        <v>0</v>
      </c>
      <c r="Y27" t="b">
        <f t="shared" si="2"/>
        <v>0</v>
      </c>
      <c r="Z27" t="b">
        <f t="shared" si="2"/>
        <v>0</v>
      </c>
      <c r="AA27" t="b">
        <f t="shared" si="2"/>
        <v>0</v>
      </c>
      <c r="AB27" t="b">
        <f t="shared" si="2"/>
        <v>0</v>
      </c>
    </row>
    <row r="28" spans="3:28">
      <c r="C28" t="s">
        <v>7</v>
      </c>
      <c r="D28">
        <v>-1.0345134268202667E-2</v>
      </c>
      <c r="E28">
        <v>-2.2250895515399266E-3</v>
      </c>
      <c r="F28">
        <v>1.0351407050104129E-2</v>
      </c>
      <c r="G28">
        <v>-1.6981410537700796E-2</v>
      </c>
      <c r="H28">
        <v>7.0606791085133418E-3</v>
      </c>
      <c r="I28">
        <v>9.2094733612668473E-3</v>
      </c>
      <c r="J28">
        <v>-2.7986096892386518E-4</v>
      </c>
      <c r="L28" t="s">
        <v>53</v>
      </c>
      <c r="M28">
        <f t="shared" si="1"/>
        <v>8.7347642467504854E-3</v>
      </c>
      <c r="N28">
        <f t="shared" si="1"/>
        <v>3.9141243203840901E-4</v>
      </c>
      <c r="O28">
        <f t="shared" si="1"/>
        <v>8.335185773661628E-3</v>
      </c>
      <c r="P28">
        <f t="shared" si="1"/>
        <v>1.6604171359733515E-2</v>
      </c>
      <c r="Q28">
        <f t="shared" si="1"/>
        <v>9.0435088023774913E-3</v>
      </c>
      <c r="R28">
        <f t="shared" si="1"/>
        <v>8.2094022933178606E-3</v>
      </c>
      <c r="S28">
        <f t="shared" si="1"/>
        <v>8.8329138220613716E-3</v>
      </c>
      <c r="U28" t="s">
        <v>53</v>
      </c>
      <c r="V28" t="b">
        <f t="shared" si="2"/>
        <v>0</v>
      </c>
      <c r="W28">
        <f t="shared" si="2"/>
        <v>-3.7584764198137757</v>
      </c>
      <c r="X28" t="b">
        <f t="shared" si="2"/>
        <v>0</v>
      </c>
      <c r="Y28" t="b">
        <f t="shared" si="2"/>
        <v>0</v>
      </c>
      <c r="Z28" t="b">
        <f t="shared" si="2"/>
        <v>0</v>
      </c>
      <c r="AA28" t="b">
        <f t="shared" si="2"/>
        <v>0</v>
      </c>
      <c r="AB28" t="b">
        <f t="shared" si="2"/>
        <v>0</v>
      </c>
    </row>
    <row r="29" spans="3:28">
      <c r="C29" t="s">
        <v>8</v>
      </c>
      <c r="D29">
        <v>-6.8698721507655351E-5</v>
      </c>
      <c r="E29">
        <v>1.8872496578373605E-3</v>
      </c>
      <c r="F29">
        <v>1.6818370659459818E-3</v>
      </c>
      <c r="G29">
        <v>-4.5359848226985532E-3</v>
      </c>
      <c r="H29">
        <v>-4.3924256135359583E-3</v>
      </c>
      <c r="I29">
        <v>6.9312752048886477E-4</v>
      </c>
      <c r="J29">
        <v>-6.6169219287261806E-3</v>
      </c>
      <c r="L29" t="s">
        <v>54</v>
      </c>
      <c r="M29">
        <f t="shared" si="1"/>
        <v>4.8178483661945534E-3</v>
      </c>
      <c r="N29">
        <f t="shared" si="1"/>
        <v>3.5777728016386815E-3</v>
      </c>
      <c r="O29">
        <f t="shared" si="1"/>
        <v>6.7954771791983882E-3</v>
      </c>
      <c r="P29">
        <f t="shared" si="1"/>
        <v>8.5076108710176023E-3</v>
      </c>
      <c r="Q29">
        <f t="shared" si="1"/>
        <v>6.6551633105538356E-3</v>
      </c>
      <c r="R29">
        <f t="shared" si="1"/>
        <v>8.0224802418425757E-3</v>
      </c>
      <c r="S29">
        <f t="shared" si="1"/>
        <v>7.1281211805549922E-3</v>
      </c>
      <c r="U29" t="s">
        <v>54</v>
      </c>
      <c r="V29" t="b">
        <f t="shared" si="2"/>
        <v>0</v>
      </c>
      <c r="W29" t="b">
        <f t="shared" si="2"/>
        <v>0</v>
      </c>
      <c r="X29" t="b">
        <f t="shared" si="2"/>
        <v>0</v>
      </c>
      <c r="Y29" t="b">
        <f t="shared" si="2"/>
        <v>0</v>
      </c>
      <c r="Z29" t="b">
        <f t="shared" si="2"/>
        <v>0</v>
      </c>
      <c r="AA29" t="b">
        <f t="shared" si="2"/>
        <v>0</v>
      </c>
      <c r="AB29" t="b">
        <f t="shared" si="2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4B95-C60C-4A2A-9305-E89E557E8CF1}">
  <dimension ref="A1:Y168"/>
  <sheetViews>
    <sheetView topLeftCell="A11" zoomScale="169" workbookViewId="0">
      <selection activeCell="E12" sqref="E12:E13"/>
    </sheetView>
  </sheetViews>
  <sheetFormatPr baseColWidth="10" defaultColWidth="8.83203125" defaultRowHeight="15"/>
  <cols>
    <col min="1" max="1" width="19.1640625" customWidth="1"/>
  </cols>
  <sheetData>
    <row r="1" spans="1:25">
      <c r="A1" t="s">
        <v>20</v>
      </c>
    </row>
    <row r="2" spans="1:25">
      <c r="A2" t="s">
        <v>27</v>
      </c>
      <c r="B2" t="s">
        <v>57</v>
      </c>
      <c r="C2" t="s">
        <v>24</v>
      </c>
    </row>
    <row r="3" spans="1:25">
      <c r="A3" s="13" t="s">
        <v>58</v>
      </c>
      <c r="B3" s="13" t="s">
        <v>21</v>
      </c>
      <c r="C3" s="13" t="s">
        <v>59</v>
      </c>
    </row>
    <row r="4" spans="1:25">
      <c r="A4" s="13" t="s">
        <v>60</v>
      </c>
      <c r="B4" s="13" t="s">
        <v>61</v>
      </c>
      <c r="C4" s="13" t="s">
        <v>22</v>
      </c>
    </row>
    <row r="5" spans="1:25">
      <c r="A5" s="13" t="s">
        <v>62</v>
      </c>
      <c r="B5" s="13" t="s">
        <v>63</v>
      </c>
      <c r="C5" s="13" t="s">
        <v>59</v>
      </c>
    </row>
    <row r="6" spans="1:25">
      <c r="A6" s="13" t="s">
        <v>64</v>
      </c>
      <c r="B6" s="13" t="s">
        <v>65</v>
      </c>
      <c r="C6" s="13" t="s">
        <v>23</v>
      </c>
    </row>
    <row r="7" spans="1:25">
      <c r="A7" s="13" t="s">
        <v>66</v>
      </c>
      <c r="B7" s="13" t="s">
        <v>67</v>
      </c>
      <c r="C7" s="13" t="s">
        <v>22</v>
      </c>
    </row>
    <row r="8" spans="1:25">
      <c r="A8" s="13" t="s">
        <v>68</v>
      </c>
      <c r="B8" s="13" t="s">
        <v>69</v>
      </c>
      <c r="C8" s="13" t="s">
        <v>22</v>
      </c>
    </row>
    <row r="9" spans="1:25">
      <c r="A9" s="13" t="s">
        <v>70</v>
      </c>
      <c r="B9" s="13" t="s">
        <v>71</v>
      </c>
      <c r="C9" s="13" t="s">
        <v>25</v>
      </c>
    </row>
    <row r="10" spans="1:25">
      <c r="A10" t="s">
        <v>72</v>
      </c>
      <c r="B10" t="s">
        <v>73</v>
      </c>
      <c r="C10" t="s">
        <v>24</v>
      </c>
    </row>
    <row r="11" spans="1:25">
      <c r="A11" s="13" t="s">
        <v>26</v>
      </c>
      <c r="B11" s="13" t="s">
        <v>74</v>
      </c>
      <c r="C11" s="13" t="s">
        <v>75</v>
      </c>
    </row>
    <row r="12" spans="1:25">
      <c r="A12" s="13" t="s">
        <v>26</v>
      </c>
      <c r="B12" s="13" t="s">
        <v>76</v>
      </c>
      <c r="C12" s="13" t="s">
        <v>77</v>
      </c>
    </row>
    <row r="13" spans="1:25">
      <c r="A13" t="s">
        <v>36</v>
      </c>
      <c r="B13">
        <v>4.9377800000000001</v>
      </c>
    </row>
    <row r="15" spans="1:25">
      <c r="B15" s="10">
        <v>0.25</v>
      </c>
      <c r="C15" s="10" t="s">
        <v>9</v>
      </c>
      <c r="D15" s="10" t="s">
        <v>10</v>
      </c>
      <c r="E15" s="10"/>
      <c r="F15" s="10"/>
      <c r="G15" s="10">
        <v>0.25</v>
      </c>
      <c r="H15" s="10" t="s">
        <v>9</v>
      </c>
      <c r="I15" s="10" t="s">
        <v>12</v>
      </c>
      <c r="J15" s="10"/>
    </row>
    <row r="16" spans="1:2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79</v>
      </c>
      <c r="M16" t="s">
        <v>10</v>
      </c>
      <c r="N16" t="s">
        <v>12</v>
      </c>
      <c r="O16" t="s">
        <v>78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4">
      <c r="B17" s="5">
        <v>1</v>
      </c>
      <c r="C17" s="1" t="s">
        <v>28</v>
      </c>
      <c r="D17" s="1">
        <v>6.23</v>
      </c>
      <c r="E17" s="6">
        <v>2134.3069</v>
      </c>
      <c r="F17" s="12"/>
      <c r="G17" s="5">
        <v>1</v>
      </c>
      <c r="H17" s="1" t="s">
        <v>28</v>
      </c>
      <c r="I17" s="1">
        <v>7.1</v>
      </c>
      <c r="J17" s="6">
        <v>2320.2456999999999</v>
      </c>
      <c r="L17" s="1" t="s">
        <v>28</v>
      </c>
      <c r="M17">
        <f t="shared" ref="M17:M25" si="0">(E28-E17)</f>
        <v>228.38459999999986</v>
      </c>
      <c r="N17">
        <f>(J28-J17)</f>
        <v>231.19939999999997</v>
      </c>
      <c r="O17">
        <f>(N17-M17)/J28</f>
        <v>1.103217937160437E-3</v>
      </c>
      <c r="R17" s="1" t="s">
        <v>28</v>
      </c>
      <c r="S17">
        <f>O17</f>
        <v>1.103217937160437E-3</v>
      </c>
      <c r="T17">
        <f>O39</f>
        <v>-1.2228908770035995E-2</v>
      </c>
      <c r="U17">
        <f>O61</f>
        <v>-1.2202299463208017E-2</v>
      </c>
      <c r="V17">
        <f>O83</f>
        <v>-3.6563449761502459E-3</v>
      </c>
      <c r="W17">
        <f>O105</f>
        <v>-1.7241552240818712E-2</v>
      </c>
      <c r="X17">
        <f>O127</f>
        <v>-7.1662933324300694E-3</v>
      </c>
      <c r="Y17">
        <f>O149</f>
        <v>4.2337127873731594E-3</v>
      </c>
    </row>
    <row r="18" spans="2:25" ht="24">
      <c r="B18" s="5">
        <v>2</v>
      </c>
      <c r="C18" s="1" t="s">
        <v>29</v>
      </c>
      <c r="D18" s="1">
        <v>0.94</v>
      </c>
      <c r="E18" s="6">
        <v>321.06619999999998</v>
      </c>
      <c r="F18" s="12"/>
      <c r="G18" s="5">
        <v>2</v>
      </c>
      <c r="H18" s="1" t="s">
        <v>29</v>
      </c>
      <c r="I18" s="1">
        <v>0.92</v>
      </c>
      <c r="J18" s="6">
        <v>299.28210000000001</v>
      </c>
      <c r="L18" s="1" t="s">
        <v>29</v>
      </c>
      <c r="M18">
        <f t="shared" si="0"/>
        <v>81.566800000000001</v>
      </c>
      <c r="N18">
        <f t="shared" ref="N18:N25" si="1">(J29-J18)</f>
        <v>86.213300000000004</v>
      </c>
      <c r="O18">
        <f t="shared" ref="O18:O25" si="2">(N18-M18)/J29</f>
        <v>1.2053321518233429E-2</v>
      </c>
      <c r="R18" s="1" t="s">
        <v>29</v>
      </c>
      <c r="S18">
        <f t="shared" ref="S18:S23" si="3">O18</f>
        <v>1.2053321518233429E-2</v>
      </c>
      <c r="T18">
        <f t="shared" ref="T18:T25" si="4">O40</f>
        <v>-1.386902044336215E-2</v>
      </c>
      <c r="U18">
        <f t="shared" ref="U18:U25" si="5">O62</f>
        <v>-4.3916244423013756E-2</v>
      </c>
      <c r="V18">
        <f t="shared" ref="V18:V25" si="6">O84</f>
        <v>1.4551920697455542E-2</v>
      </c>
      <c r="W18">
        <f t="shared" ref="W18:W25" si="7">O106</f>
        <v>-2.8435200134611684E-2</v>
      </c>
      <c r="X18">
        <f t="shared" ref="X18:X25" si="8">O128</f>
        <v>-3.0476334460540198E-3</v>
      </c>
      <c r="Y18">
        <f t="shared" ref="Y18:Y25" si="9">O150</f>
        <v>6.2259748690398162E-3</v>
      </c>
    </row>
    <row r="19" spans="2:25" ht="24">
      <c r="B19" s="5">
        <v>3</v>
      </c>
      <c r="C19" s="1" t="s">
        <v>30</v>
      </c>
      <c r="D19" s="1">
        <v>4.22</v>
      </c>
      <c r="E19" s="6">
        <v>1446.8081999999999</v>
      </c>
      <c r="F19" s="12"/>
      <c r="G19" s="5">
        <v>3</v>
      </c>
      <c r="H19" s="1" t="s">
        <v>30</v>
      </c>
      <c r="I19" s="1">
        <v>5.0199999999999996</v>
      </c>
      <c r="J19" s="6">
        <v>1640.2002</v>
      </c>
      <c r="L19" s="1" t="s">
        <v>30</v>
      </c>
      <c r="M19">
        <f t="shared" si="0"/>
        <v>268.25800000000004</v>
      </c>
      <c r="N19">
        <f t="shared" si="1"/>
        <v>303.27150000000006</v>
      </c>
      <c r="O19">
        <f t="shared" si="2"/>
        <v>1.8015955673550594E-2</v>
      </c>
      <c r="R19" s="1" t="s">
        <v>30</v>
      </c>
      <c r="S19">
        <f t="shared" si="3"/>
        <v>1.8015955673550594E-2</v>
      </c>
      <c r="T19">
        <f t="shared" si="4"/>
        <v>2.5526854813977172E-2</v>
      </c>
      <c r="U19">
        <f t="shared" si="5"/>
        <v>2.4595639959485698E-2</v>
      </c>
      <c r="V19">
        <f t="shared" si="6"/>
        <v>4.6241891110805379E-2</v>
      </c>
      <c r="W19">
        <f t="shared" si="7"/>
        <v>4.113949631459559E-2</v>
      </c>
      <c r="X19">
        <f t="shared" si="8"/>
        <v>4.4485383963008766E-2</v>
      </c>
      <c r="Y19">
        <f t="shared" si="9"/>
        <v>5.0838305114246252E-2</v>
      </c>
    </row>
    <row r="20" spans="2:25" ht="24">
      <c r="B20" s="5">
        <v>4</v>
      </c>
      <c r="C20" s="1" t="s">
        <v>98</v>
      </c>
      <c r="D20" s="1">
        <v>12.97</v>
      </c>
      <c r="E20" s="6">
        <v>4444.3083999999999</v>
      </c>
      <c r="F20" s="12"/>
      <c r="G20" s="5">
        <v>4</v>
      </c>
      <c r="H20" s="1" t="s">
        <v>98</v>
      </c>
      <c r="I20" s="1">
        <v>15.22</v>
      </c>
      <c r="J20" s="6">
        <v>4970.1064999999999</v>
      </c>
      <c r="L20" s="1" t="s">
        <v>98</v>
      </c>
      <c r="M20">
        <f t="shared" si="0"/>
        <v>629.01339999999982</v>
      </c>
      <c r="N20">
        <f t="shared" si="1"/>
        <v>740.89310000000023</v>
      </c>
      <c r="O20">
        <f t="shared" si="2"/>
        <v>1.959021324393026E-2</v>
      </c>
      <c r="R20" s="1" t="s">
        <v>98</v>
      </c>
      <c r="S20">
        <f t="shared" si="3"/>
        <v>1.959021324393026E-2</v>
      </c>
      <c r="T20">
        <f t="shared" si="4"/>
        <v>2.7824375839848904E-2</v>
      </c>
      <c r="U20">
        <f t="shared" si="5"/>
        <v>3.1576104058207849E-2</v>
      </c>
      <c r="V20">
        <f t="shared" si="6"/>
        <v>4.0356411569511863E-2</v>
      </c>
      <c r="W20">
        <f t="shared" si="7"/>
        <v>3.9376392663186321E-2</v>
      </c>
      <c r="X20">
        <f t="shared" si="8"/>
        <v>4.1907555362377454E-2</v>
      </c>
      <c r="Y20">
        <f t="shared" si="9"/>
        <v>4.4768583849983862E-2</v>
      </c>
    </row>
    <row r="21" spans="2:25" ht="24">
      <c r="B21" s="5">
        <v>5</v>
      </c>
      <c r="C21" s="1" t="s">
        <v>31</v>
      </c>
      <c r="D21" s="1">
        <v>15.69</v>
      </c>
      <c r="E21" s="6">
        <v>5375.2424000000001</v>
      </c>
      <c r="F21" s="12"/>
      <c r="G21" s="5">
        <v>5</v>
      </c>
      <c r="H21" s="1" t="s">
        <v>31</v>
      </c>
      <c r="I21" s="1">
        <v>17.93</v>
      </c>
      <c r="J21" s="6">
        <v>5857.2266</v>
      </c>
      <c r="L21" s="1" t="s">
        <v>31</v>
      </c>
      <c r="M21">
        <f t="shared" si="0"/>
        <v>457.39779999999973</v>
      </c>
      <c r="N21">
        <f t="shared" si="1"/>
        <v>520.74210000000039</v>
      </c>
      <c r="O21">
        <f t="shared" si="2"/>
        <v>9.9317357891707207E-3</v>
      </c>
      <c r="R21" s="1" t="s">
        <v>31</v>
      </c>
      <c r="S21">
        <f t="shared" si="3"/>
        <v>9.9317357891707207E-3</v>
      </c>
      <c r="T21">
        <f t="shared" si="4"/>
        <v>1.469013149514879E-2</v>
      </c>
      <c r="U21">
        <f t="shared" si="5"/>
        <v>1.9041669453051861E-2</v>
      </c>
      <c r="V21">
        <f t="shared" si="6"/>
        <v>1.969337296291231E-2</v>
      </c>
      <c r="W21">
        <f t="shared" si="7"/>
        <v>2.0584013974430302E-2</v>
      </c>
      <c r="X21">
        <f t="shared" si="8"/>
        <v>2.2379445977703836E-2</v>
      </c>
      <c r="Y21">
        <f t="shared" si="9"/>
        <v>2.5059047685547588E-2</v>
      </c>
    </row>
    <row r="22" spans="2:25" ht="24">
      <c r="B22" s="5">
        <v>6</v>
      </c>
      <c r="C22" s="1" t="s">
        <v>32</v>
      </c>
      <c r="D22" s="1">
        <v>10.97</v>
      </c>
      <c r="E22" s="6">
        <v>3757.1255999999998</v>
      </c>
      <c r="F22" s="12"/>
      <c r="G22" s="5">
        <v>6</v>
      </c>
      <c r="H22" s="1" t="s">
        <v>32</v>
      </c>
      <c r="I22" s="1">
        <v>12.33</v>
      </c>
      <c r="J22" s="6">
        <v>4027.1498000000001</v>
      </c>
      <c r="L22" s="1" t="s">
        <v>32</v>
      </c>
      <c r="M22">
        <f t="shared" si="0"/>
        <v>365.06110000000035</v>
      </c>
      <c r="N22">
        <f t="shared" si="1"/>
        <v>404.86589999999978</v>
      </c>
      <c r="O22">
        <f t="shared" si="2"/>
        <v>8.9811956216670069E-3</v>
      </c>
      <c r="R22" s="1" t="s">
        <v>32</v>
      </c>
      <c r="S22">
        <f t="shared" si="3"/>
        <v>8.9811956216670069E-3</v>
      </c>
      <c r="T22">
        <f t="shared" si="4"/>
        <v>9.2616223361527087E-3</v>
      </c>
      <c r="U22">
        <f t="shared" si="5"/>
        <v>1.5348734484006284E-2</v>
      </c>
      <c r="V22">
        <f t="shared" si="6"/>
        <v>1.3936723321667498E-2</v>
      </c>
      <c r="W22">
        <f t="shared" si="7"/>
        <v>1.3407239363747797E-2</v>
      </c>
      <c r="X22">
        <f t="shared" si="8"/>
        <v>1.4909903254191151E-2</v>
      </c>
      <c r="Y22">
        <f t="shared" si="9"/>
        <v>1.7071829210525566E-2</v>
      </c>
    </row>
    <row r="23" spans="2:25" ht="24">
      <c r="B23" s="5">
        <v>7</v>
      </c>
      <c r="C23" s="1" t="s">
        <v>33</v>
      </c>
      <c r="D23" s="1">
        <v>6.94</v>
      </c>
      <c r="E23" s="6">
        <v>2378.0111000000002</v>
      </c>
      <c r="F23" s="12"/>
      <c r="G23" s="5">
        <v>7</v>
      </c>
      <c r="H23" s="1" t="s">
        <v>33</v>
      </c>
      <c r="I23" s="1">
        <v>7.88</v>
      </c>
      <c r="J23" s="6">
        <v>2574.1938</v>
      </c>
      <c r="L23" s="1" t="s">
        <v>33</v>
      </c>
      <c r="M23">
        <f t="shared" si="0"/>
        <v>304.84999999999991</v>
      </c>
      <c r="N23">
        <f t="shared" si="1"/>
        <v>336.22670000000016</v>
      </c>
      <c r="O23">
        <f t="shared" si="2"/>
        <v>1.078081328797686E-2</v>
      </c>
      <c r="R23" s="1" t="s">
        <v>33</v>
      </c>
      <c r="S23">
        <f t="shared" si="3"/>
        <v>1.078081328797686E-2</v>
      </c>
      <c r="T23">
        <f t="shared" si="4"/>
        <v>1.2048530006236267E-2</v>
      </c>
      <c r="U23">
        <f t="shared" si="5"/>
        <v>2.1393707736127428E-2</v>
      </c>
      <c r="V23">
        <f t="shared" si="6"/>
        <v>1.6831164835560294E-2</v>
      </c>
      <c r="W23">
        <f t="shared" si="7"/>
        <v>1.9075427299228606E-2</v>
      </c>
      <c r="X23">
        <f t="shared" si="8"/>
        <v>2.1076023026670495E-2</v>
      </c>
      <c r="Y23">
        <f t="shared" si="9"/>
        <v>2.2597476681843826E-2</v>
      </c>
    </row>
    <row r="24" spans="2:25" ht="24">
      <c r="B24" s="5">
        <v>8</v>
      </c>
      <c r="C24" s="1" t="s">
        <v>34</v>
      </c>
      <c r="D24" s="1">
        <v>14.86</v>
      </c>
      <c r="E24" s="6">
        <v>5091.1881999999996</v>
      </c>
      <c r="F24" s="12"/>
      <c r="G24" s="5">
        <v>8</v>
      </c>
      <c r="H24" s="1" t="s">
        <v>34</v>
      </c>
      <c r="I24" s="1">
        <v>17.7</v>
      </c>
      <c r="J24" s="6">
        <v>5780.5672000000004</v>
      </c>
      <c r="L24" s="1" t="s">
        <v>34</v>
      </c>
      <c r="M24">
        <f t="shared" si="0"/>
        <v>1063.1600000000008</v>
      </c>
      <c r="N24">
        <f t="shared" si="1"/>
        <v>1217.8781999999992</v>
      </c>
      <c r="O24">
        <f>(N24-M24)/J35</f>
        <v>2.210750976209637E-2</v>
      </c>
      <c r="R24" s="1" t="s">
        <v>34</v>
      </c>
      <c r="S24">
        <f>O24</f>
        <v>2.210750976209637E-2</v>
      </c>
      <c r="T24">
        <f t="shared" si="4"/>
        <v>3.2516342694917273E-2</v>
      </c>
      <c r="U24">
        <f t="shared" si="5"/>
        <v>4.1004445746004675E-2</v>
      </c>
      <c r="V24">
        <f t="shared" si="6"/>
        <v>3.8270860495391697E-2</v>
      </c>
      <c r="W24">
        <f t="shared" si="7"/>
        <v>4.0378435622791538E-2</v>
      </c>
      <c r="X24">
        <f t="shared" si="8"/>
        <v>4.406635361548783E-2</v>
      </c>
      <c r="Y24">
        <f t="shared" si="9"/>
        <v>4.4759164550779947E-2</v>
      </c>
    </row>
    <row r="25" spans="2:25" ht="24">
      <c r="B25" s="7">
        <v>9</v>
      </c>
      <c r="C25" s="8" t="s">
        <v>35</v>
      </c>
      <c r="D25" s="8">
        <v>4.18</v>
      </c>
      <c r="E25" s="9">
        <v>1431.7596000000001</v>
      </c>
      <c r="F25" s="12"/>
      <c r="G25" s="7">
        <v>9</v>
      </c>
      <c r="H25" s="8" t="s">
        <v>35</v>
      </c>
      <c r="I25" s="8">
        <v>4.9000000000000004</v>
      </c>
      <c r="J25" s="9">
        <v>1599.8246999999999</v>
      </c>
      <c r="L25" s="8" t="s">
        <v>35</v>
      </c>
      <c r="M25">
        <f t="shared" si="0"/>
        <v>320.37869999999998</v>
      </c>
      <c r="N25">
        <f t="shared" si="1"/>
        <v>379.71680000000015</v>
      </c>
      <c r="O25">
        <f t="shared" si="2"/>
        <v>2.9975678711459279E-2</v>
      </c>
      <c r="R25" s="8" t="s">
        <v>35</v>
      </c>
      <c r="S25">
        <f>O25</f>
        <v>2.9975678711459279E-2</v>
      </c>
      <c r="T25">
        <f t="shared" si="4"/>
        <v>3.8652777809176656E-2</v>
      </c>
      <c r="U25">
        <f t="shared" si="5"/>
        <v>5.8614053814686935E-2</v>
      </c>
      <c r="V25">
        <f t="shared" si="6"/>
        <v>3.3060692722982434E-2</v>
      </c>
      <c r="W25">
        <f t="shared" si="7"/>
        <v>3.8817617404299877E-2</v>
      </c>
      <c r="X25">
        <f t="shared" si="8"/>
        <v>3.8230179935747254E-2</v>
      </c>
      <c r="Y25">
        <f t="shared" si="9"/>
        <v>4.311513323115708E-2</v>
      </c>
    </row>
    <row r="26" spans="2:25">
      <c r="B26" s="10">
        <v>0.25</v>
      </c>
      <c r="C26" s="10" t="s">
        <v>11</v>
      </c>
      <c r="D26" s="10" t="s">
        <v>10</v>
      </c>
      <c r="E26" s="10"/>
      <c r="F26" s="10"/>
      <c r="G26" s="10">
        <v>0.25</v>
      </c>
      <c r="H26" s="10" t="s">
        <v>11</v>
      </c>
      <c r="I26" s="10" t="s">
        <v>12</v>
      </c>
      <c r="J26" s="10"/>
      <c r="L26" s="12"/>
      <c r="R26" s="12"/>
    </row>
    <row r="27" spans="2:25">
      <c r="B27" s="2"/>
      <c r="C27" s="3" t="s">
        <v>0</v>
      </c>
      <c r="D27" s="3" t="s">
        <v>1</v>
      </c>
      <c r="E27" s="4" t="s">
        <v>2</v>
      </c>
      <c r="F27" s="10"/>
      <c r="G27" s="2"/>
      <c r="H27" s="3" t="s">
        <v>0</v>
      </c>
      <c r="I27" s="3" t="s">
        <v>1</v>
      </c>
      <c r="J27" s="4" t="s">
        <v>2</v>
      </c>
    </row>
    <row r="28" spans="2:25" ht="24">
      <c r="B28" s="5">
        <v>1</v>
      </c>
      <c r="C28" s="1" t="s">
        <v>28</v>
      </c>
      <c r="D28" s="1">
        <v>5.26</v>
      </c>
      <c r="E28" s="6">
        <v>2362.6914999999999</v>
      </c>
      <c r="F28" s="10"/>
      <c r="G28" s="5">
        <v>1</v>
      </c>
      <c r="H28" s="1" t="s">
        <v>28</v>
      </c>
      <c r="I28" s="1">
        <v>6.28</v>
      </c>
      <c r="J28" s="6">
        <v>2551.4450999999999</v>
      </c>
    </row>
    <row r="29" spans="2:25" ht="24">
      <c r="B29" s="5">
        <v>2</v>
      </c>
      <c r="C29" s="1" t="s">
        <v>29</v>
      </c>
      <c r="D29" s="1">
        <v>0.9</v>
      </c>
      <c r="E29" s="6">
        <v>402.63299999999998</v>
      </c>
      <c r="F29" s="10"/>
      <c r="G29" s="5">
        <v>2</v>
      </c>
      <c r="H29" s="1" t="s">
        <v>29</v>
      </c>
      <c r="I29" s="1">
        <v>0.95</v>
      </c>
      <c r="J29" s="6">
        <v>385.49540000000002</v>
      </c>
    </row>
    <row r="30" spans="2:25" ht="24">
      <c r="B30" s="5">
        <v>3</v>
      </c>
      <c r="C30" s="1" t="s">
        <v>30</v>
      </c>
      <c r="D30" s="1">
        <v>3.82</v>
      </c>
      <c r="E30" s="6">
        <v>1715.0662</v>
      </c>
      <c r="F30" s="10"/>
      <c r="G30" s="5">
        <v>3</v>
      </c>
      <c r="H30" s="1" t="s">
        <v>30</v>
      </c>
      <c r="I30" s="1">
        <v>4.79</v>
      </c>
      <c r="J30" s="6">
        <v>1943.4717000000001</v>
      </c>
    </row>
    <row r="31" spans="2:25" ht="24">
      <c r="B31" s="5">
        <v>4</v>
      </c>
      <c r="C31" s="1" t="s">
        <v>98</v>
      </c>
      <c r="D31" s="1">
        <v>11.29</v>
      </c>
      <c r="E31" s="6">
        <v>5073.3217999999997</v>
      </c>
      <c r="F31" s="10"/>
      <c r="G31" s="5">
        <v>4</v>
      </c>
      <c r="H31" s="1" t="s">
        <v>98</v>
      </c>
      <c r="I31" s="1">
        <v>14.07</v>
      </c>
      <c r="J31" s="6">
        <v>5710.9996000000001</v>
      </c>
    </row>
    <row r="32" spans="2:25" ht="24">
      <c r="B32" s="5">
        <v>5</v>
      </c>
      <c r="C32" s="1" t="s">
        <v>31</v>
      </c>
      <c r="D32" s="1">
        <v>12.98</v>
      </c>
      <c r="E32" s="6">
        <v>5832.6401999999998</v>
      </c>
      <c r="F32" s="10"/>
      <c r="G32" s="5">
        <v>5</v>
      </c>
      <c r="H32" s="1" t="s">
        <v>31</v>
      </c>
      <c r="I32" s="1">
        <v>15.71</v>
      </c>
      <c r="J32" s="6">
        <v>6377.9687000000004</v>
      </c>
    </row>
    <row r="33" spans="2:15" ht="24">
      <c r="B33" s="5">
        <v>6</v>
      </c>
      <c r="C33" s="1" t="s">
        <v>32</v>
      </c>
      <c r="D33" s="1">
        <v>9.18</v>
      </c>
      <c r="E33" s="6">
        <v>4122.1867000000002</v>
      </c>
      <c r="F33" s="10"/>
      <c r="G33" s="5">
        <v>6</v>
      </c>
      <c r="H33" s="1" t="s">
        <v>32</v>
      </c>
      <c r="I33" s="1">
        <v>10.92</v>
      </c>
      <c r="J33" s="6">
        <v>4432.0156999999999</v>
      </c>
    </row>
    <row r="34" spans="2:15" ht="24">
      <c r="B34" s="5">
        <v>7</v>
      </c>
      <c r="C34" s="1" t="s">
        <v>33</v>
      </c>
      <c r="D34" s="1">
        <v>5.97</v>
      </c>
      <c r="E34" s="6">
        <v>2682.8611000000001</v>
      </c>
      <c r="F34" s="10"/>
      <c r="G34" s="5">
        <v>7</v>
      </c>
      <c r="H34" s="1" t="s">
        <v>33</v>
      </c>
      <c r="I34" s="1">
        <v>7.17</v>
      </c>
      <c r="J34" s="6">
        <v>2910.4205000000002</v>
      </c>
    </row>
    <row r="35" spans="2:15" ht="24">
      <c r="B35" s="5">
        <v>8</v>
      </c>
      <c r="C35" s="1" t="s">
        <v>34</v>
      </c>
      <c r="D35" s="1">
        <v>13.7</v>
      </c>
      <c r="E35" s="6">
        <v>6154.3482000000004</v>
      </c>
      <c r="F35" s="10"/>
      <c r="G35" s="5">
        <v>8</v>
      </c>
      <c r="H35" s="1" t="s">
        <v>34</v>
      </c>
      <c r="I35" s="1">
        <v>17.239999999999998</v>
      </c>
      <c r="J35" s="6">
        <v>6998.4453999999996</v>
      </c>
    </row>
    <row r="36" spans="2:15" ht="24">
      <c r="B36" s="7">
        <v>9</v>
      </c>
      <c r="C36" s="8" t="s">
        <v>35</v>
      </c>
      <c r="D36" s="8">
        <v>3.9</v>
      </c>
      <c r="E36" s="9">
        <v>1752.1383000000001</v>
      </c>
      <c r="F36" s="10"/>
      <c r="G36" s="7">
        <v>9</v>
      </c>
      <c r="H36" s="8" t="s">
        <v>35</v>
      </c>
      <c r="I36" s="8">
        <v>4.88</v>
      </c>
      <c r="J36" s="9">
        <v>1979.5415</v>
      </c>
    </row>
    <row r="37" spans="2:15">
      <c r="B37" s="10">
        <v>0.5</v>
      </c>
      <c r="C37" s="10" t="s">
        <v>9</v>
      </c>
      <c r="D37" s="10" t="s">
        <v>10</v>
      </c>
      <c r="E37" s="10"/>
      <c r="F37" s="10"/>
      <c r="G37" s="10">
        <v>0.5</v>
      </c>
      <c r="H37" s="10" t="s">
        <v>9</v>
      </c>
      <c r="I37" s="10" t="s">
        <v>12</v>
      </c>
      <c r="J37" s="10"/>
    </row>
    <row r="38" spans="2:15">
      <c r="B38" s="2"/>
      <c r="C38" s="3" t="s">
        <v>0</v>
      </c>
      <c r="D38" s="3" t="s">
        <v>1</v>
      </c>
      <c r="E38" s="4" t="s">
        <v>2</v>
      </c>
      <c r="F38" s="10"/>
      <c r="G38" s="2"/>
      <c r="H38" s="3" t="s">
        <v>0</v>
      </c>
      <c r="I38" s="3" t="s">
        <v>1</v>
      </c>
      <c r="J38" s="4" t="s">
        <v>2</v>
      </c>
      <c r="L38" s="14" t="s">
        <v>79</v>
      </c>
      <c r="M38" t="s">
        <v>10</v>
      </c>
      <c r="N38" t="s">
        <v>12</v>
      </c>
      <c r="O38" t="s">
        <v>78</v>
      </c>
    </row>
    <row r="39" spans="2:15" ht="24">
      <c r="B39" s="5">
        <v>1</v>
      </c>
      <c r="C39" s="1" t="s">
        <v>28</v>
      </c>
      <c r="D39" s="1">
        <v>6.2</v>
      </c>
      <c r="E39" s="6">
        <v>1980.89</v>
      </c>
      <c r="F39" s="10"/>
      <c r="G39" s="5">
        <v>1</v>
      </c>
      <c r="H39" s="1" t="s">
        <v>28</v>
      </c>
      <c r="I39" s="1">
        <v>7.98</v>
      </c>
      <c r="J39" s="6">
        <v>2210.6970000000001</v>
      </c>
      <c r="L39" s="1" t="s">
        <v>28</v>
      </c>
      <c r="M39">
        <f>(E50-E39)</f>
        <v>416.80529999999976</v>
      </c>
      <c r="N39">
        <f>(J50-J39)</f>
        <v>385.0619999999999</v>
      </c>
      <c r="O39">
        <f>(N39-M39)/J50</f>
        <v>-1.2228908770035995E-2</v>
      </c>
    </row>
    <row r="40" spans="2:15" ht="24">
      <c r="B40" s="5">
        <v>2</v>
      </c>
      <c r="C40" s="1" t="s">
        <v>29</v>
      </c>
      <c r="D40" s="1">
        <v>0.86</v>
      </c>
      <c r="E40" s="6">
        <v>275.10480000000001</v>
      </c>
      <c r="F40" s="10"/>
      <c r="G40" s="5">
        <v>2</v>
      </c>
      <c r="H40" s="1" t="s">
        <v>29</v>
      </c>
      <c r="I40" s="1">
        <v>0.94</v>
      </c>
      <c r="J40" s="6">
        <v>259.41649999999998</v>
      </c>
      <c r="L40" s="1" t="s">
        <v>29</v>
      </c>
      <c r="M40">
        <f t="shared" ref="M40:M46" si="10">(E51-E40)</f>
        <v>140.31149999999997</v>
      </c>
      <c r="N40">
        <f t="shared" ref="N40:N47" si="11">(J51-J40)</f>
        <v>134.84350000000001</v>
      </c>
      <c r="O40">
        <f t="shared" ref="O40:O47" si="12">(N40-M40)/J51</f>
        <v>-1.386902044336215E-2</v>
      </c>
    </row>
    <row r="41" spans="2:15" ht="24">
      <c r="B41" s="5">
        <v>3</v>
      </c>
      <c r="C41" s="1" t="s">
        <v>30</v>
      </c>
      <c r="D41" s="1">
        <v>4.07</v>
      </c>
      <c r="E41" s="6">
        <v>1299.8922</v>
      </c>
      <c r="F41" s="10"/>
      <c r="G41" s="5">
        <v>3</v>
      </c>
      <c r="H41" s="1" t="s">
        <v>30</v>
      </c>
      <c r="I41" s="1">
        <v>5.32</v>
      </c>
      <c r="J41" s="6">
        <v>1472.9001000000001</v>
      </c>
      <c r="L41" s="1" t="s">
        <v>30</v>
      </c>
      <c r="M41">
        <f t="shared" si="10"/>
        <v>462.49389999999994</v>
      </c>
      <c r="N41">
        <f t="shared" si="11"/>
        <v>513.19259999999986</v>
      </c>
      <c r="O41">
        <f t="shared" si="12"/>
        <v>2.5526854813977172E-2</v>
      </c>
    </row>
    <row r="42" spans="2:15" ht="24">
      <c r="B42" s="5">
        <v>4</v>
      </c>
      <c r="C42" s="1" t="s">
        <v>98</v>
      </c>
      <c r="D42" s="1">
        <v>12.7</v>
      </c>
      <c r="E42" s="6">
        <v>4060.8319000000001</v>
      </c>
      <c r="F42" s="10"/>
      <c r="G42" s="5">
        <v>4</v>
      </c>
      <c r="H42" s="1" t="s">
        <v>98</v>
      </c>
      <c r="I42" s="1">
        <v>16.39</v>
      </c>
      <c r="J42" s="6">
        <v>4540.3114999999998</v>
      </c>
      <c r="L42" s="1" t="s">
        <v>98</v>
      </c>
      <c r="M42">
        <f t="shared" si="10"/>
        <v>1100.4076999999997</v>
      </c>
      <c r="N42">
        <f t="shared" si="11"/>
        <v>1261.8492000000006</v>
      </c>
      <c r="O42">
        <f t="shared" si="12"/>
        <v>2.7824375839848904E-2</v>
      </c>
    </row>
    <row r="43" spans="2:15" ht="24">
      <c r="B43" s="5">
        <v>5</v>
      </c>
      <c r="C43" s="1" t="s">
        <v>31</v>
      </c>
      <c r="D43" s="1">
        <v>15.91</v>
      </c>
      <c r="E43" s="6">
        <v>5086.1090000000004</v>
      </c>
      <c r="F43" s="10"/>
      <c r="G43" s="5">
        <v>5</v>
      </c>
      <c r="H43" s="1" t="s">
        <v>31</v>
      </c>
      <c r="I43" s="1">
        <v>20</v>
      </c>
      <c r="J43" s="6">
        <v>5541.3054000000002</v>
      </c>
      <c r="L43" s="1" t="s">
        <v>31</v>
      </c>
      <c r="M43">
        <f t="shared" si="10"/>
        <v>843.63319999999931</v>
      </c>
      <c r="N43">
        <f t="shared" si="11"/>
        <v>938.82719999999972</v>
      </c>
      <c r="O43">
        <f t="shared" si="12"/>
        <v>1.469013149514879E-2</v>
      </c>
    </row>
    <row r="44" spans="2:15" ht="24">
      <c r="B44" s="5">
        <v>6</v>
      </c>
      <c r="C44" s="1" t="s">
        <v>32</v>
      </c>
      <c r="D44" s="1">
        <v>11.19</v>
      </c>
      <c r="E44" s="6">
        <v>3577.6012000000001</v>
      </c>
      <c r="F44" s="10"/>
      <c r="G44" s="5">
        <v>6</v>
      </c>
      <c r="H44" s="1" t="s">
        <v>32</v>
      </c>
      <c r="I44" s="1">
        <v>13.88</v>
      </c>
      <c r="J44" s="6">
        <v>3844.2419</v>
      </c>
      <c r="L44" s="1" t="s">
        <v>32</v>
      </c>
      <c r="M44">
        <f t="shared" si="10"/>
        <v>648.80400000000009</v>
      </c>
      <c r="N44">
        <f t="shared" si="11"/>
        <v>690.80590000000029</v>
      </c>
      <c r="O44">
        <f t="shared" si="12"/>
        <v>9.2616223361527087E-3</v>
      </c>
    </row>
    <row r="45" spans="2:15" ht="24">
      <c r="B45" s="5">
        <v>7</v>
      </c>
      <c r="C45" s="1" t="s">
        <v>33</v>
      </c>
      <c r="D45" s="1">
        <v>6.99</v>
      </c>
      <c r="E45" s="6">
        <v>2235.6005</v>
      </c>
      <c r="F45" s="10"/>
      <c r="G45" s="5">
        <v>7</v>
      </c>
      <c r="H45" s="1" t="s">
        <v>33</v>
      </c>
      <c r="I45" s="1">
        <v>8.77</v>
      </c>
      <c r="J45" s="6">
        <v>2429.6968999999999</v>
      </c>
      <c r="L45" s="1" t="s">
        <v>33</v>
      </c>
      <c r="M45">
        <f t="shared" si="10"/>
        <v>524.57279999999992</v>
      </c>
      <c r="N45">
        <f t="shared" si="11"/>
        <v>560.60150000000021</v>
      </c>
      <c r="O45">
        <f t="shared" si="12"/>
        <v>1.2048530006236267E-2</v>
      </c>
    </row>
    <row r="46" spans="2:15" ht="24">
      <c r="B46" s="5">
        <v>8</v>
      </c>
      <c r="C46" s="1" t="s">
        <v>34</v>
      </c>
      <c r="D46" s="1">
        <v>14.17</v>
      </c>
      <c r="E46" s="6">
        <v>4529.4674000000005</v>
      </c>
      <c r="F46" s="10"/>
      <c r="G46" s="5">
        <v>8</v>
      </c>
      <c r="H46" s="1" t="s">
        <v>34</v>
      </c>
      <c r="I46" s="1">
        <v>18.649999999999999</v>
      </c>
      <c r="J46" s="6">
        <v>5165.7884999999997</v>
      </c>
      <c r="L46" s="1" t="s">
        <v>34</v>
      </c>
      <c r="M46">
        <f t="shared" si="10"/>
        <v>1738.0581999999995</v>
      </c>
      <c r="N46">
        <f t="shared" si="11"/>
        <v>1970.0909000000001</v>
      </c>
      <c r="O46">
        <f t="shared" si="12"/>
        <v>3.2516342694917273E-2</v>
      </c>
    </row>
    <row r="47" spans="2:15" ht="24">
      <c r="B47" s="7">
        <v>9</v>
      </c>
      <c r="C47" s="8" t="s">
        <v>35</v>
      </c>
      <c r="D47" s="8">
        <v>3.9</v>
      </c>
      <c r="E47" s="9">
        <v>1246.4478999999999</v>
      </c>
      <c r="F47" s="10"/>
      <c r="G47" s="7">
        <v>9</v>
      </c>
      <c r="H47" s="8" t="s">
        <v>35</v>
      </c>
      <c r="I47" s="8">
        <v>5.09</v>
      </c>
      <c r="J47" s="9">
        <v>1409.4123</v>
      </c>
      <c r="L47" s="8" t="s">
        <v>35</v>
      </c>
      <c r="M47">
        <f>(E58-E47)</f>
        <v>546.68300000000022</v>
      </c>
      <c r="N47">
        <f t="shared" si="11"/>
        <v>625.33150000000001</v>
      </c>
      <c r="O47">
        <f t="shared" si="12"/>
        <v>3.8652777809176656E-2</v>
      </c>
    </row>
    <row r="48" spans="2:15">
      <c r="B48" s="10">
        <v>0.5</v>
      </c>
      <c r="C48" s="10" t="s">
        <v>11</v>
      </c>
      <c r="D48" s="10" t="s">
        <v>10</v>
      </c>
      <c r="E48" s="10"/>
      <c r="F48" s="10"/>
      <c r="G48" s="10">
        <v>0.5</v>
      </c>
      <c r="H48" s="10" t="s">
        <v>11</v>
      </c>
      <c r="I48" s="10" t="s">
        <v>12</v>
      </c>
      <c r="J48" s="10"/>
      <c r="L48" s="12"/>
    </row>
    <row r="49" spans="2:15">
      <c r="B49" s="2"/>
      <c r="C49" s="3" t="s">
        <v>0</v>
      </c>
      <c r="D49" s="3" t="s">
        <v>1</v>
      </c>
      <c r="E49" s="4" t="s">
        <v>2</v>
      </c>
      <c r="F49" s="10"/>
      <c r="G49" s="2"/>
      <c r="H49" s="3" t="s">
        <v>0</v>
      </c>
      <c r="I49" s="3" t="s">
        <v>1</v>
      </c>
      <c r="J49" s="4" t="s">
        <v>2</v>
      </c>
    </row>
    <row r="50" spans="2:15" ht="24">
      <c r="B50" s="5">
        <v>1</v>
      </c>
      <c r="C50" s="1" t="s">
        <v>28</v>
      </c>
      <c r="D50" s="1">
        <v>5.23</v>
      </c>
      <c r="E50" s="6">
        <v>2397.6952999999999</v>
      </c>
      <c r="F50" s="10"/>
      <c r="G50" s="5">
        <v>1</v>
      </c>
      <c r="H50" s="1" t="s">
        <v>28</v>
      </c>
      <c r="I50" s="1">
        <v>6.27</v>
      </c>
      <c r="J50" s="6">
        <v>2595.759</v>
      </c>
    </row>
    <row r="51" spans="2:15" ht="24">
      <c r="B51" s="5">
        <v>2</v>
      </c>
      <c r="C51" s="1" t="s">
        <v>29</v>
      </c>
      <c r="D51" s="1">
        <v>0.91</v>
      </c>
      <c r="E51" s="6">
        <v>415.41629999999998</v>
      </c>
      <c r="F51" s="10"/>
      <c r="G51" s="5">
        <v>2</v>
      </c>
      <c r="H51" s="1" t="s">
        <v>29</v>
      </c>
      <c r="I51" s="1">
        <v>0.95</v>
      </c>
      <c r="J51" s="6">
        <v>394.26</v>
      </c>
    </row>
    <row r="52" spans="2:15" ht="24">
      <c r="B52" s="5">
        <v>3</v>
      </c>
      <c r="C52" s="1" t="s">
        <v>30</v>
      </c>
      <c r="D52" s="1">
        <v>3.84</v>
      </c>
      <c r="E52" s="6">
        <v>1762.3860999999999</v>
      </c>
      <c r="F52" s="10"/>
      <c r="G52" s="5">
        <v>3</v>
      </c>
      <c r="H52" s="1" t="s">
        <v>30</v>
      </c>
      <c r="I52" s="1">
        <v>4.8</v>
      </c>
      <c r="J52" s="6">
        <v>1986.0926999999999</v>
      </c>
    </row>
    <row r="53" spans="2:15" ht="24">
      <c r="B53" s="5">
        <v>4</v>
      </c>
      <c r="C53" s="1" t="s">
        <v>98</v>
      </c>
      <c r="D53" s="1">
        <v>11.26</v>
      </c>
      <c r="E53" s="6">
        <v>5161.2395999999999</v>
      </c>
      <c r="F53" s="10"/>
      <c r="G53" s="5">
        <v>4</v>
      </c>
      <c r="H53" s="1" t="s">
        <v>98</v>
      </c>
      <c r="I53" s="1">
        <v>14.01</v>
      </c>
      <c r="J53" s="6">
        <v>5802.1607000000004</v>
      </c>
    </row>
    <row r="54" spans="2:15" ht="24">
      <c r="B54" s="5">
        <v>5</v>
      </c>
      <c r="C54" s="1" t="s">
        <v>31</v>
      </c>
      <c r="D54" s="1">
        <v>12.94</v>
      </c>
      <c r="E54" s="6">
        <v>5929.7421999999997</v>
      </c>
      <c r="F54" s="10"/>
      <c r="G54" s="5">
        <v>5</v>
      </c>
      <c r="H54" s="1" t="s">
        <v>31</v>
      </c>
      <c r="I54" s="1">
        <v>15.65</v>
      </c>
      <c r="J54" s="6">
        <v>6480.1325999999999</v>
      </c>
    </row>
    <row r="55" spans="2:15" ht="24">
      <c r="B55" s="5">
        <v>6</v>
      </c>
      <c r="C55" s="1" t="s">
        <v>32</v>
      </c>
      <c r="D55" s="1">
        <v>9.2200000000000006</v>
      </c>
      <c r="E55" s="6">
        <v>4226.4052000000001</v>
      </c>
      <c r="F55" s="10"/>
      <c r="G55" s="5">
        <v>6</v>
      </c>
      <c r="H55" s="1" t="s">
        <v>32</v>
      </c>
      <c r="I55" s="1">
        <v>10.95</v>
      </c>
      <c r="J55" s="6">
        <v>4535.0478000000003</v>
      </c>
    </row>
    <row r="56" spans="2:15" ht="24">
      <c r="B56" s="5">
        <v>7</v>
      </c>
      <c r="C56" s="1" t="s">
        <v>33</v>
      </c>
      <c r="D56" s="1">
        <v>6.02</v>
      </c>
      <c r="E56" s="6">
        <v>2760.1732999999999</v>
      </c>
      <c r="F56" s="10"/>
      <c r="G56" s="5">
        <v>7</v>
      </c>
      <c r="H56" s="1" t="s">
        <v>33</v>
      </c>
      <c r="I56" s="1">
        <v>7.22</v>
      </c>
      <c r="J56" s="6">
        <v>2990.2984000000001</v>
      </c>
    </row>
    <row r="57" spans="2:15" ht="24">
      <c r="B57" s="5">
        <v>8</v>
      </c>
      <c r="C57" s="1" t="s">
        <v>34</v>
      </c>
      <c r="D57" s="1">
        <v>13.67</v>
      </c>
      <c r="E57" s="6">
        <v>6267.5255999999999</v>
      </c>
      <c r="F57" s="10"/>
      <c r="G57" s="5">
        <v>8</v>
      </c>
      <c r="H57" s="1" t="s">
        <v>34</v>
      </c>
      <c r="I57" s="1">
        <v>17.23</v>
      </c>
      <c r="J57" s="6">
        <v>7135.8793999999998</v>
      </c>
    </row>
    <row r="58" spans="2:15" ht="24">
      <c r="B58" s="7">
        <v>9</v>
      </c>
      <c r="C58" s="8" t="s">
        <v>35</v>
      </c>
      <c r="D58" s="8">
        <v>3.91</v>
      </c>
      <c r="E58" s="9">
        <v>1793.1309000000001</v>
      </c>
      <c r="F58" s="10"/>
      <c r="G58" s="7">
        <v>9</v>
      </c>
      <c r="H58" s="8" t="s">
        <v>35</v>
      </c>
      <c r="I58" s="8">
        <v>4.91</v>
      </c>
      <c r="J58" s="9">
        <v>2034.7438</v>
      </c>
    </row>
    <row r="59" spans="2:15">
      <c r="B59" s="10">
        <v>0.75</v>
      </c>
      <c r="C59" s="10" t="s">
        <v>9</v>
      </c>
      <c r="D59" s="10" t="s">
        <v>10</v>
      </c>
      <c r="E59" s="10"/>
      <c r="F59" s="10"/>
      <c r="G59" s="10">
        <v>0.75</v>
      </c>
      <c r="H59" s="10" t="s">
        <v>9</v>
      </c>
      <c r="I59" s="10" t="s">
        <v>12</v>
      </c>
      <c r="J59" s="10"/>
    </row>
    <row r="60" spans="2:15">
      <c r="B60" s="2"/>
      <c r="C60" s="3" t="s">
        <v>0</v>
      </c>
      <c r="D60" s="3" t="s">
        <v>1</v>
      </c>
      <c r="E60" s="4" t="s">
        <v>2</v>
      </c>
      <c r="F60" s="10"/>
      <c r="G60" s="2"/>
      <c r="H60" s="3" t="s">
        <v>0</v>
      </c>
      <c r="I60" s="3" t="s">
        <v>1</v>
      </c>
      <c r="J60" s="4" t="s">
        <v>2</v>
      </c>
      <c r="L60" s="14" t="s">
        <v>79</v>
      </c>
      <c r="M60" t="s">
        <v>10</v>
      </c>
      <c r="N60" t="s">
        <v>12</v>
      </c>
      <c r="O60" t="s">
        <v>78</v>
      </c>
    </row>
    <row r="61" spans="2:15" ht="24">
      <c r="B61" s="5">
        <v>1</v>
      </c>
      <c r="C61" s="1" t="s">
        <v>28</v>
      </c>
      <c r="D61" s="1">
        <v>7.71</v>
      </c>
      <c r="E61" s="6">
        <v>1875.6633999999999</v>
      </c>
      <c r="F61" s="10"/>
      <c r="G61" s="5">
        <v>1</v>
      </c>
      <c r="H61" s="1" t="s">
        <v>28</v>
      </c>
      <c r="I61" s="1">
        <v>7.91</v>
      </c>
      <c r="J61" s="6">
        <v>2075.3292000000001</v>
      </c>
      <c r="L61" s="1" t="s">
        <v>28</v>
      </c>
      <c r="M61">
        <f>(E72-E61)</f>
        <v>542.38799999999992</v>
      </c>
      <c r="N61">
        <f>(J72-J61)</f>
        <v>510.83089999999993</v>
      </c>
      <c r="O61">
        <f>(N61-M61)/J72</f>
        <v>-1.2202299463208017E-2</v>
      </c>
    </row>
    <row r="62" spans="2:15" ht="24">
      <c r="B62" s="5">
        <v>2</v>
      </c>
      <c r="C62" s="1" t="s">
        <v>29</v>
      </c>
      <c r="D62" s="1">
        <v>1</v>
      </c>
      <c r="E62" s="6">
        <v>244.36009999999999</v>
      </c>
      <c r="F62" s="10"/>
      <c r="G62" s="5">
        <v>2</v>
      </c>
      <c r="H62" s="1" t="s">
        <v>29</v>
      </c>
      <c r="I62" s="1">
        <v>0.87</v>
      </c>
      <c r="J62" s="6">
        <v>227.04910000000001</v>
      </c>
      <c r="L62" s="1" t="s">
        <v>29</v>
      </c>
      <c r="M62">
        <f t="shared" ref="M62:M68" si="13">(E73-E62)</f>
        <v>180.2842</v>
      </c>
      <c r="N62">
        <f t="shared" ref="N62:N69" si="14">(J73-J62)</f>
        <v>163.14819999999997</v>
      </c>
      <c r="O62">
        <f t="shared" ref="O62:O69" si="15">(N62-M62)/J73</f>
        <v>-4.3916244423013756E-2</v>
      </c>
    </row>
    <row r="63" spans="2:15" ht="24">
      <c r="B63" s="5">
        <v>3</v>
      </c>
      <c r="C63" s="1" t="s">
        <v>30</v>
      </c>
      <c r="D63" s="1">
        <v>4.91</v>
      </c>
      <c r="E63" s="6">
        <v>1194.7148</v>
      </c>
      <c r="F63" s="10"/>
      <c r="G63" s="5">
        <v>3</v>
      </c>
      <c r="H63" s="1" t="s">
        <v>30</v>
      </c>
      <c r="I63" s="1">
        <v>5.18</v>
      </c>
      <c r="J63" s="6">
        <v>1359.2521999999999</v>
      </c>
      <c r="L63" s="1" t="s">
        <v>30</v>
      </c>
      <c r="M63">
        <f t="shared" si="13"/>
        <v>601.26549999999997</v>
      </c>
      <c r="N63">
        <f t="shared" si="14"/>
        <v>650.7016000000001</v>
      </c>
      <c r="O63">
        <f t="shared" si="15"/>
        <v>2.4595639959485698E-2</v>
      </c>
    </row>
    <row r="64" spans="2:15" ht="24">
      <c r="B64" s="5">
        <v>4</v>
      </c>
      <c r="C64" s="1" t="s">
        <v>98</v>
      </c>
      <c r="D64" s="1">
        <v>15.62</v>
      </c>
      <c r="E64" s="6">
        <v>3797.2939000000001</v>
      </c>
      <c r="F64" s="10"/>
      <c r="G64" s="5">
        <v>4</v>
      </c>
      <c r="H64" s="1" t="s">
        <v>98</v>
      </c>
      <c r="I64" s="1">
        <v>16.149999999999999</v>
      </c>
      <c r="J64" s="6">
        <v>4238.6219000000001</v>
      </c>
      <c r="L64" s="1" t="s">
        <v>98</v>
      </c>
      <c r="M64">
        <f t="shared" si="13"/>
        <v>1414.5768999999996</v>
      </c>
      <c r="N64">
        <f t="shared" si="14"/>
        <v>1598.9031999999997</v>
      </c>
      <c r="O64">
        <f t="shared" si="15"/>
        <v>3.1576104058207849E-2</v>
      </c>
    </row>
    <row r="65" spans="2:15" ht="24">
      <c r="B65" s="5">
        <v>5</v>
      </c>
      <c r="C65" s="1" t="s">
        <v>31</v>
      </c>
      <c r="D65" s="1">
        <v>19.98</v>
      </c>
      <c r="E65" s="6">
        <v>4859.7044999999998</v>
      </c>
      <c r="F65" s="10"/>
      <c r="G65" s="5">
        <v>5</v>
      </c>
      <c r="H65" s="1" t="s">
        <v>31</v>
      </c>
      <c r="I65" s="1">
        <v>20.13</v>
      </c>
      <c r="J65" s="6">
        <v>5283.4393</v>
      </c>
      <c r="L65" s="1" t="s">
        <v>31</v>
      </c>
      <c r="M65">
        <f t="shared" si="13"/>
        <v>1113.6770999999999</v>
      </c>
      <c r="N65">
        <f t="shared" si="14"/>
        <v>1237.8534</v>
      </c>
      <c r="O65">
        <f t="shared" si="15"/>
        <v>1.9041669453051861E-2</v>
      </c>
    </row>
    <row r="66" spans="2:15" ht="24">
      <c r="B66" s="5">
        <v>6</v>
      </c>
      <c r="C66" s="1" t="s">
        <v>32</v>
      </c>
      <c r="D66" s="1">
        <v>14.12</v>
      </c>
      <c r="E66" s="6">
        <v>3434.4679000000001</v>
      </c>
      <c r="F66" s="10"/>
      <c r="G66" s="5">
        <v>6</v>
      </c>
      <c r="H66" s="1" t="s">
        <v>32</v>
      </c>
      <c r="I66" s="1">
        <v>14</v>
      </c>
      <c r="J66" s="6">
        <v>3673.2260999999999</v>
      </c>
      <c r="L66" s="1" t="s">
        <v>32</v>
      </c>
      <c r="M66">
        <f t="shared" si="13"/>
        <v>838.99119999999994</v>
      </c>
      <c r="N66">
        <f t="shared" si="14"/>
        <v>909.32760000000053</v>
      </c>
      <c r="O66">
        <f t="shared" si="15"/>
        <v>1.5348734484006284E-2</v>
      </c>
    </row>
    <row r="67" spans="2:15" ht="24">
      <c r="B67" s="5">
        <v>7</v>
      </c>
      <c r="C67" s="1" t="s">
        <v>33</v>
      </c>
      <c r="D67" s="1">
        <v>8.73</v>
      </c>
      <c r="E67" s="6">
        <v>2124.0565000000001</v>
      </c>
      <c r="F67" s="10"/>
      <c r="G67" s="5">
        <v>7</v>
      </c>
      <c r="H67" s="1" t="s">
        <v>33</v>
      </c>
      <c r="I67" s="1">
        <v>8.74</v>
      </c>
      <c r="J67" s="6">
        <v>2294.5097999999998</v>
      </c>
      <c r="L67" s="1" t="s">
        <v>33</v>
      </c>
      <c r="M67">
        <f t="shared" si="13"/>
        <v>668.40599999999995</v>
      </c>
      <c r="N67">
        <f t="shared" si="14"/>
        <v>733.17950000000019</v>
      </c>
      <c r="O67">
        <f t="shared" si="15"/>
        <v>2.1393707736127428E-2</v>
      </c>
    </row>
    <row r="68" spans="2:15" ht="24">
      <c r="B68" s="5">
        <v>8</v>
      </c>
      <c r="C68" s="1" t="s">
        <v>34</v>
      </c>
      <c r="D68" s="1">
        <v>17.2</v>
      </c>
      <c r="E68" s="6">
        <v>4181.9360999999999</v>
      </c>
      <c r="F68" s="10"/>
      <c r="G68" s="5">
        <v>8</v>
      </c>
      <c r="H68" s="1" t="s">
        <v>34</v>
      </c>
      <c r="I68" s="1">
        <v>18.16</v>
      </c>
      <c r="J68" s="6">
        <v>4765.2891</v>
      </c>
      <c r="L68" s="1" t="s">
        <v>34</v>
      </c>
      <c r="M68">
        <f t="shared" si="13"/>
        <v>2131.2017999999998</v>
      </c>
      <c r="N68">
        <f t="shared" si="14"/>
        <v>2426.0798999999997</v>
      </c>
      <c r="O68">
        <f t="shared" si="15"/>
        <v>4.1004445746004675E-2</v>
      </c>
    </row>
    <row r="69" spans="2:15" ht="24">
      <c r="B69" s="7">
        <v>9</v>
      </c>
      <c r="C69" s="8" t="s">
        <v>35</v>
      </c>
      <c r="D69" s="8">
        <v>4.71</v>
      </c>
      <c r="E69" s="9">
        <v>1145.8221000000001</v>
      </c>
      <c r="F69" s="10"/>
      <c r="G69" s="7">
        <v>9</v>
      </c>
      <c r="H69" s="8" t="s">
        <v>35</v>
      </c>
      <c r="I69" s="8">
        <v>4.87</v>
      </c>
      <c r="J69" s="9">
        <v>1277.9583</v>
      </c>
      <c r="L69" s="8" t="s">
        <v>35</v>
      </c>
      <c r="M69">
        <f>(E80-E69)</f>
        <v>650.60749999999985</v>
      </c>
      <c r="N69">
        <f t="shared" si="14"/>
        <v>770.68689999999992</v>
      </c>
      <c r="O69">
        <f t="shared" si="15"/>
        <v>5.8614053814686935E-2</v>
      </c>
    </row>
    <row r="70" spans="2:15">
      <c r="B70" s="10">
        <v>0.75</v>
      </c>
      <c r="C70" s="10" t="s">
        <v>11</v>
      </c>
      <c r="D70" s="10" t="s">
        <v>10</v>
      </c>
      <c r="E70" s="10"/>
      <c r="F70" s="10"/>
      <c r="G70" s="10">
        <v>0.75</v>
      </c>
      <c r="H70" s="10" t="s">
        <v>11</v>
      </c>
      <c r="I70" s="10" t="s">
        <v>12</v>
      </c>
      <c r="J70" s="10"/>
      <c r="L70" s="12"/>
    </row>
    <row r="71" spans="2:15">
      <c r="B71" s="2"/>
      <c r="C71" s="3" t="s">
        <v>0</v>
      </c>
      <c r="D71" s="3" t="s">
        <v>1</v>
      </c>
      <c r="E71" s="4" t="s">
        <v>2</v>
      </c>
      <c r="F71" s="10"/>
      <c r="G71" s="2"/>
      <c r="H71" s="3" t="s">
        <v>0</v>
      </c>
      <c r="I71" s="3" t="s">
        <v>1</v>
      </c>
      <c r="J71" s="4" t="s">
        <v>2</v>
      </c>
    </row>
    <row r="72" spans="2:15" ht="24">
      <c r="B72" s="5">
        <v>1</v>
      </c>
      <c r="C72" s="1" t="s">
        <v>28</v>
      </c>
      <c r="D72" s="1">
        <v>5.23</v>
      </c>
      <c r="E72" s="6">
        <v>2418.0513999999998</v>
      </c>
      <c r="F72" s="10"/>
      <c r="G72" s="5">
        <v>1</v>
      </c>
      <c r="H72" s="1" t="s">
        <v>28</v>
      </c>
      <c r="I72" s="1">
        <v>6.2</v>
      </c>
      <c r="J72" s="6">
        <v>2586.1601000000001</v>
      </c>
    </row>
    <row r="73" spans="2:15" ht="24">
      <c r="B73" s="5">
        <v>2</v>
      </c>
      <c r="C73" s="1" t="s">
        <v>29</v>
      </c>
      <c r="D73" s="1">
        <v>0.92</v>
      </c>
      <c r="E73" s="6">
        <v>424.64429999999999</v>
      </c>
      <c r="F73" s="10"/>
      <c r="G73" s="5">
        <v>2</v>
      </c>
      <c r="H73" s="1" t="s">
        <v>29</v>
      </c>
      <c r="I73" s="1">
        <v>0.94</v>
      </c>
      <c r="J73" s="6">
        <v>390.19729999999998</v>
      </c>
    </row>
    <row r="74" spans="2:15" ht="24">
      <c r="B74" s="5">
        <v>3</v>
      </c>
      <c r="C74" s="1" t="s">
        <v>30</v>
      </c>
      <c r="D74" s="1">
        <v>3.88</v>
      </c>
      <c r="E74" s="6">
        <v>1795.9802999999999</v>
      </c>
      <c r="F74" s="10"/>
      <c r="G74" s="5">
        <v>3</v>
      </c>
      <c r="H74" s="1" t="s">
        <v>30</v>
      </c>
      <c r="I74" s="1">
        <v>4.82</v>
      </c>
      <c r="J74" s="6">
        <v>2009.9538</v>
      </c>
    </row>
    <row r="75" spans="2:15" ht="24">
      <c r="B75" s="5">
        <v>4</v>
      </c>
      <c r="C75" s="1" t="s">
        <v>98</v>
      </c>
      <c r="D75" s="1">
        <v>11.26</v>
      </c>
      <c r="E75" s="6">
        <v>5211.8707999999997</v>
      </c>
      <c r="F75" s="10"/>
      <c r="G75" s="5">
        <v>4</v>
      </c>
      <c r="H75" s="1" t="s">
        <v>98</v>
      </c>
      <c r="I75" s="1">
        <v>14</v>
      </c>
      <c r="J75" s="6">
        <v>5837.5250999999998</v>
      </c>
    </row>
    <row r="76" spans="2:15" ht="24">
      <c r="B76" s="5">
        <v>5</v>
      </c>
      <c r="C76" s="1" t="s">
        <v>31</v>
      </c>
      <c r="D76" s="1">
        <v>12.91</v>
      </c>
      <c r="E76" s="6">
        <v>5973.3815999999997</v>
      </c>
      <c r="F76" s="10"/>
      <c r="G76" s="5">
        <v>5</v>
      </c>
      <c r="H76" s="1" t="s">
        <v>31</v>
      </c>
      <c r="I76" s="1">
        <v>15.64</v>
      </c>
      <c r="J76" s="6">
        <v>6521.2927</v>
      </c>
    </row>
    <row r="77" spans="2:15" ht="24">
      <c r="B77" s="5">
        <v>6</v>
      </c>
      <c r="C77" s="1" t="s">
        <v>32</v>
      </c>
      <c r="D77" s="1">
        <v>9.24</v>
      </c>
      <c r="E77" s="6">
        <v>4273.4591</v>
      </c>
      <c r="F77" s="10"/>
      <c r="G77" s="5">
        <v>6</v>
      </c>
      <c r="H77" s="1" t="s">
        <v>32</v>
      </c>
      <c r="I77" s="1">
        <v>10.99</v>
      </c>
      <c r="J77" s="6">
        <v>4582.5537000000004</v>
      </c>
    </row>
    <row r="78" spans="2:15" ht="24">
      <c r="B78" s="5">
        <v>7</v>
      </c>
      <c r="C78" s="1" t="s">
        <v>33</v>
      </c>
      <c r="D78" s="1">
        <v>6.04</v>
      </c>
      <c r="E78" s="6">
        <v>2792.4625000000001</v>
      </c>
      <c r="F78" s="10"/>
      <c r="G78" s="5">
        <v>7</v>
      </c>
      <c r="H78" s="1" t="s">
        <v>33</v>
      </c>
      <c r="I78" s="1">
        <v>7.26</v>
      </c>
      <c r="J78" s="6">
        <v>3027.6893</v>
      </c>
    </row>
    <row r="79" spans="2:15" ht="24">
      <c r="B79" s="5">
        <v>8</v>
      </c>
      <c r="C79" s="1" t="s">
        <v>34</v>
      </c>
      <c r="D79" s="1">
        <v>13.64</v>
      </c>
      <c r="E79" s="6">
        <v>6313.1378999999997</v>
      </c>
      <c r="F79" s="10"/>
      <c r="G79" s="5">
        <v>8</v>
      </c>
      <c r="H79" s="1" t="s">
        <v>34</v>
      </c>
      <c r="I79" s="1">
        <v>17.239999999999998</v>
      </c>
      <c r="J79" s="6">
        <v>7191.3689999999997</v>
      </c>
    </row>
    <row r="80" spans="2:15" ht="24">
      <c r="B80" s="7">
        <v>9</v>
      </c>
      <c r="C80" s="8" t="s">
        <v>35</v>
      </c>
      <c r="D80" s="8">
        <v>3.88</v>
      </c>
      <c r="E80" s="9">
        <v>1796.4295999999999</v>
      </c>
      <c r="F80" s="10"/>
      <c r="G80" s="7">
        <v>9</v>
      </c>
      <c r="H80" s="8" t="s">
        <v>35</v>
      </c>
      <c r="I80" s="8">
        <v>4.91</v>
      </c>
      <c r="J80" s="9">
        <v>2048.6451999999999</v>
      </c>
    </row>
    <row r="81" spans="2:15">
      <c r="B81" s="10">
        <v>1</v>
      </c>
      <c r="C81" s="10" t="s">
        <v>9</v>
      </c>
      <c r="D81" s="10" t="s">
        <v>10</v>
      </c>
      <c r="E81" s="10"/>
      <c r="F81" s="10"/>
      <c r="G81" s="10">
        <v>1</v>
      </c>
      <c r="H81" s="10" t="s">
        <v>9</v>
      </c>
      <c r="I81" s="10" t="s">
        <v>12</v>
      </c>
      <c r="J81" s="10"/>
    </row>
    <row r="82" spans="2:15">
      <c r="B82" s="2"/>
      <c r="C82" s="3" t="s">
        <v>0</v>
      </c>
      <c r="D82" s="3" t="s">
        <v>1</v>
      </c>
      <c r="E82" s="4" t="s">
        <v>2</v>
      </c>
      <c r="F82" s="10"/>
      <c r="G82" s="2"/>
      <c r="H82" s="3" t="s">
        <v>0</v>
      </c>
      <c r="I82" s="3" t="s">
        <v>1</v>
      </c>
      <c r="J82" s="4" t="s">
        <v>2</v>
      </c>
      <c r="L82" s="14" t="s">
        <v>79</v>
      </c>
      <c r="M82" t="s">
        <v>10</v>
      </c>
      <c r="N82" t="s">
        <v>12</v>
      </c>
      <c r="O82" t="s">
        <v>78</v>
      </c>
    </row>
    <row r="83" spans="2:15" ht="24">
      <c r="B83" s="5">
        <v>1</v>
      </c>
      <c r="C83" s="1" t="s">
        <v>28</v>
      </c>
      <c r="D83" s="1">
        <v>7.88</v>
      </c>
      <c r="E83" s="6">
        <v>1819.2088000000001</v>
      </c>
      <c r="F83" s="10"/>
      <c r="G83" s="5">
        <v>1</v>
      </c>
      <c r="H83" s="1" t="s">
        <v>28</v>
      </c>
      <c r="I83" s="1">
        <v>7.95</v>
      </c>
      <c r="J83" s="6">
        <v>1996.7011</v>
      </c>
      <c r="L83" s="1" t="s">
        <v>28</v>
      </c>
      <c r="M83">
        <f>(E94-E83)</f>
        <v>645.52629999999976</v>
      </c>
      <c r="N83">
        <f>(J94-J83)</f>
        <v>635.90060000000017</v>
      </c>
      <c r="O83">
        <f>(N83-M83)/J94</f>
        <v>-3.6563449761502459E-3</v>
      </c>
    </row>
    <row r="84" spans="2:15" ht="24">
      <c r="B84" s="5">
        <v>2</v>
      </c>
      <c r="C84" s="1" t="s">
        <v>29</v>
      </c>
      <c r="D84" s="1">
        <v>1.01</v>
      </c>
      <c r="E84" s="6">
        <v>232.94210000000001</v>
      </c>
      <c r="F84" s="10"/>
      <c r="G84" s="5">
        <v>2</v>
      </c>
      <c r="H84" s="1" t="s">
        <v>29</v>
      </c>
      <c r="I84" s="1">
        <v>0.83</v>
      </c>
      <c r="J84" s="6">
        <v>209.6232</v>
      </c>
      <c r="L84" s="1" t="s">
        <v>29</v>
      </c>
      <c r="M84">
        <f t="shared" ref="M84:M90" si="16">(E95-E84)</f>
        <v>191.93960000000001</v>
      </c>
      <c r="N84">
        <f t="shared" ref="N84:N91" si="17">(J95-J84)</f>
        <v>197.86939999999998</v>
      </c>
      <c r="O84">
        <f t="shared" ref="O84:O91" si="18">(N84-M84)/J95</f>
        <v>1.4551920697455542E-2</v>
      </c>
    </row>
    <row r="85" spans="2:15" ht="24">
      <c r="B85" s="5">
        <v>3</v>
      </c>
      <c r="C85" s="1" t="s">
        <v>30</v>
      </c>
      <c r="D85" s="1">
        <v>4.93</v>
      </c>
      <c r="E85" s="6">
        <v>1138.4652000000001</v>
      </c>
      <c r="F85" s="10"/>
      <c r="G85" s="5">
        <v>3</v>
      </c>
      <c r="H85" s="1" t="s">
        <v>30</v>
      </c>
      <c r="I85" s="1">
        <v>5.1100000000000003</v>
      </c>
      <c r="J85" s="6">
        <v>1282.5775000000001</v>
      </c>
      <c r="L85" s="1" t="s">
        <v>30</v>
      </c>
      <c r="M85">
        <f t="shared" si="16"/>
        <v>659.41239999999993</v>
      </c>
      <c r="N85">
        <f t="shared" si="17"/>
        <v>753.56759999999986</v>
      </c>
      <c r="O85">
        <f t="shared" si="18"/>
        <v>4.6241891110805379E-2</v>
      </c>
    </row>
    <row r="86" spans="2:15" ht="24">
      <c r="B86" s="5">
        <v>4</v>
      </c>
      <c r="C86" s="1" t="s">
        <v>98</v>
      </c>
      <c r="D86" s="1">
        <v>15.71</v>
      </c>
      <c r="E86" s="6">
        <v>3626.308</v>
      </c>
      <c r="F86" s="10"/>
      <c r="G86" s="5">
        <v>4</v>
      </c>
      <c r="H86" s="1" t="s">
        <v>98</v>
      </c>
      <c r="I86" s="1">
        <v>16.09</v>
      </c>
      <c r="J86" s="6">
        <v>4042.0426000000002</v>
      </c>
      <c r="L86" s="1" t="s">
        <v>98</v>
      </c>
      <c r="M86">
        <f t="shared" si="16"/>
        <v>1601.9647999999997</v>
      </c>
      <c r="N86">
        <f t="shared" si="17"/>
        <v>1839.3152999999998</v>
      </c>
      <c r="O86">
        <f t="shared" si="18"/>
        <v>4.0356411569511863E-2</v>
      </c>
    </row>
    <row r="87" spans="2:15" ht="24">
      <c r="B87" s="5">
        <v>5</v>
      </c>
      <c r="C87" s="1" t="s">
        <v>31</v>
      </c>
      <c r="D87" s="1">
        <v>20.38</v>
      </c>
      <c r="E87" s="6">
        <v>4702.7687999999998</v>
      </c>
      <c r="F87" s="10"/>
      <c r="G87" s="5">
        <v>5</v>
      </c>
      <c r="H87" s="1" t="s">
        <v>31</v>
      </c>
      <c r="I87" s="1">
        <v>20.309999999999999</v>
      </c>
      <c r="J87" s="6">
        <v>5102.8764000000001</v>
      </c>
      <c r="L87" s="1" t="s">
        <v>31</v>
      </c>
      <c r="M87">
        <f t="shared" si="16"/>
        <v>1332.3042999999998</v>
      </c>
      <c r="N87">
        <f t="shared" si="17"/>
        <v>1461.5806000000002</v>
      </c>
      <c r="O87">
        <f t="shared" si="18"/>
        <v>1.969337296291231E-2</v>
      </c>
    </row>
    <row r="88" spans="2:15" ht="24">
      <c r="B88" s="5">
        <v>6</v>
      </c>
      <c r="C88" s="1" t="s">
        <v>32</v>
      </c>
      <c r="D88" s="1">
        <v>14.4</v>
      </c>
      <c r="E88" s="6">
        <v>3324.4888000000001</v>
      </c>
      <c r="F88" s="10"/>
      <c r="G88" s="5">
        <v>6</v>
      </c>
      <c r="H88" s="1" t="s">
        <v>32</v>
      </c>
      <c r="I88" s="1">
        <v>14.16</v>
      </c>
      <c r="J88" s="6">
        <v>3557.8604999999998</v>
      </c>
      <c r="L88" s="1" t="s">
        <v>32</v>
      </c>
      <c r="M88">
        <f t="shared" si="16"/>
        <v>1008.3320999999996</v>
      </c>
      <c r="N88">
        <f t="shared" si="17"/>
        <v>1072.8693000000003</v>
      </c>
      <c r="O88">
        <f t="shared" si="18"/>
        <v>1.3936723321667498E-2</v>
      </c>
    </row>
    <row r="89" spans="2:15" ht="24">
      <c r="B89" s="5">
        <v>7</v>
      </c>
      <c r="C89" s="1" t="s">
        <v>33</v>
      </c>
      <c r="D89" s="1">
        <v>8.84</v>
      </c>
      <c r="E89" s="6">
        <v>2040.3848</v>
      </c>
      <c r="F89" s="10"/>
      <c r="G89" s="5">
        <v>7</v>
      </c>
      <c r="H89" s="1" t="s">
        <v>33</v>
      </c>
      <c r="I89" s="1">
        <v>8.7799999999999994</v>
      </c>
      <c r="J89" s="6">
        <v>2206.2944000000002</v>
      </c>
      <c r="L89" s="1" t="s">
        <v>33</v>
      </c>
      <c r="M89">
        <f t="shared" si="16"/>
        <v>797.58380000000011</v>
      </c>
      <c r="N89">
        <f t="shared" si="17"/>
        <v>849.00809999999956</v>
      </c>
      <c r="O89">
        <f t="shared" si="18"/>
        <v>1.6831164835560294E-2</v>
      </c>
    </row>
    <row r="90" spans="2:15" ht="24">
      <c r="B90" s="5">
        <v>8</v>
      </c>
      <c r="C90" s="1" t="s">
        <v>34</v>
      </c>
      <c r="D90" s="1">
        <v>17.149999999999999</v>
      </c>
      <c r="E90" s="6">
        <v>3958.8672999999999</v>
      </c>
      <c r="F90" s="10"/>
      <c r="G90" s="5">
        <v>8</v>
      </c>
      <c r="H90" s="1" t="s">
        <v>34</v>
      </c>
      <c r="I90" s="1">
        <v>17.96</v>
      </c>
      <c r="J90" s="6">
        <v>4512.4309000000003</v>
      </c>
      <c r="L90" s="1" t="s">
        <v>34</v>
      </c>
      <c r="M90">
        <f t="shared" si="16"/>
        <v>2445.2075999999997</v>
      </c>
      <c r="N90">
        <f t="shared" si="17"/>
        <v>2722.0784999999996</v>
      </c>
      <c r="O90">
        <f t="shared" si="18"/>
        <v>3.8270860495391697E-2</v>
      </c>
    </row>
    <row r="91" spans="2:15" ht="24">
      <c r="B91" s="7">
        <v>9</v>
      </c>
      <c r="C91" s="8" t="s">
        <v>35</v>
      </c>
      <c r="D91" s="8">
        <v>4.6900000000000004</v>
      </c>
      <c r="E91" s="9">
        <v>1081.4167</v>
      </c>
      <c r="F91" s="10"/>
      <c r="G91" s="7">
        <v>9</v>
      </c>
      <c r="H91" s="8" t="s">
        <v>35</v>
      </c>
      <c r="I91" s="8">
        <v>4.8</v>
      </c>
      <c r="J91" s="9">
        <v>1206.2845</v>
      </c>
      <c r="L91" s="8" t="s">
        <v>35</v>
      </c>
      <c r="M91">
        <f>(E102-E91)</f>
        <v>793.01220000000012</v>
      </c>
      <c r="N91">
        <f t="shared" si="17"/>
        <v>861.37029999999982</v>
      </c>
      <c r="O91">
        <f t="shared" si="18"/>
        <v>3.3060692722982434E-2</v>
      </c>
    </row>
    <row r="92" spans="2:15">
      <c r="B92" s="10">
        <v>1</v>
      </c>
      <c r="C92" s="10" t="s">
        <v>11</v>
      </c>
      <c r="D92" s="10" t="s">
        <v>10</v>
      </c>
      <c r="E92" s="10"/>
      <c r="F92" s="10"/>
      <c r="G92" s="10">
        <v>1</v>
      </c>
      <c r="H92" s="10" t="s">
        <v>11</v>
      </c>
      <c r="I92" s="10" t="s">
        <v>12</v>
      </c>
      <c r="J92" s="10"/>
      <c r="L92" s="12"/>
    </row>
    <row r="93" spans="2:15">
      <c r="B93" s="2"/>
      <c r="C93" s="3" t="s">
        <v>0</v>
      </c>
      <c r="D93" s="3" t="s">
        <v>1</v>
      </c>
      <c r="E93" s="4" t="s">
        <v>2</v>
      </c>
      <c r="F93" s="10"/>
      <c r="G93" s="2"/>
      <c r="H93" s="3" t="s">
        <v>0</v>
      </c>
      <c r="I93" s="3" t="s">
        <v>1</v>
      </c>
      <c r="J93" s="4" t="s">
        <v>2</v>
      </c>
    </row>
    <row r="94" spans="2:15" ht="24">
      <c r="B94" s="5">
        <v>1</v>
      </c>
      <c r="C94" s="1" t="s">
        <v>28</v>
      </c>
      <c r="D94" s="1">
        <v>5.26</v>
      </c>
      <c r="E94" s="6">
        <v>2464.7350999999999</v>
      </c>
      <c r="F94" s="10"/>
      <c r="G94" s="5">
        <v>1</v>
      </c>
      <c r="H94" s="1" t="s">
        <v>28</v>
      </c>
      <c r="I94" s="1">
        <v>6.26</v>
      </c>
      <c r="J94" s="6">
        <v>2632.6017000000002</v>
      </c>
    </row>
    <row r="95" spans="2:15" ht="24">
      <c r="B95" s="5">
        <v>2</v>
      </c>
      <c r="C95" s="1" t="s">
        <v>29</v>
      </c>
      <c r="D95" s="1">
        <v>0.91</v>
      </c>
      <c r="E95" s="6">
        <v>424.88170000000002</v>
      </c>
      <c r="F95" s="10"/>
      <c r="G95" s="5">
        <v>2</v>
      </c>
      <c r="H95" s="1" t="s">
        <v>29</v>
      </c>
      <c r="I95" s="1">
        <v>0.97</v>
      </c>
      <c r="J95" s="6">
        <v>407.49259999999998</v>
      </c>
    </row>
    <row r="96" spans="2:15" ht="24">
      <c r="B96" s="5">
        <v>3</v>
      </c>
      <c r="C96" s="1" t="s">
        <v>30</v>
      </c>
      <c r="D96" s="1">
        <v>3.84</v>
      </c>
      <c r="E96" s="6">
        <v>1797.8776</v>
      </c>
      <c r="F96" s="10"/>
      <c r="G96" s="5">
        <v>3</v>
      </c>
      <c r="H96" s="1" t="s">
        <v>30</v>
      </c>
      <c r="I96" s="1">
        <v>4.84</v>
      </c>
      <c r="J96" s="6">
        <v>2036.1451</v>
      </c>
    </row>
    <row r="97" spans="2:15" ht="24">
      <c r="B97" s="5">
        <v>4</v>
      </c>
      <c r="C97" s="1" t="s">
        <v>98</v>
      </c>
      <c r="D97" s="1">
        <v>11.16</v>
      </c>
      <c r="E97" s="6">
        <v>5228.2727999999997</v>
      </c>
      <c r="F97" s="10"/>
      <c r="G97" s="5">
        <v>4</v>
      </c>
      <c r="H97" s="1" t="s">
        <v>98</v>
      </c>
      <c r="I97" s="1">
        <v>13.97</v>
      </c>
      <c r="J97" s="6">
        <v>5881.3579</v>
      </c>
    </row>
    <row r="98" spans="2:15" ht="24">
      <c r="B98" s="5">
        <v>5</v>
      </c>
      <c r="C98" s="1" t="s">
        <v>31</v>
      </c>
      <c r="D98" s="1">
        <v>12.88</v>
      </c>
      <c r="E98" s="6">
        <v>6035.0730999999996</v>
      </c>
      <c r="F98" s="10"/>
      <c r="G98" s="5">
        <v>5</v>
      </c>
      <c r="H98" s="1" t="s">
        <v>31</v>
      </c>
      <c r="I98" s="1">
        <v>15.6</v>
      </c>
      <c r="J98" s="6">
        <v>6564.4570000000003</v>
      </c>
    </row>
    <row r="99" spans="2:15" ht="24">
      <c r="B99" s="5">
        <v>6</v>
      </c>
      <c r="C99" s="1" t="s">
        <v>32</v>
      </c>
      <c r="D99" s="1">
        <v>9.25</v>
      </c>
      <c r="E99" s="6">
        <v>4332.8208999999997</v>
      </c>
      <c r="F99" s="10"/>
      <c r="G99" s="5">
        <v>6</v>
      </c>
      <c r="H99" s="1" t="s">
        <v>32</v>
      </c>
      <c r="I99" s="1">
        <v>11</v>
      </c>
      <c r="J99" s="6">
        <v>4630.7298000000001</v>
      </c>
    </row>
    <row r="100" spans="2:15" ht="24">
      <c r="B100" s="5">
        <v>7</v>
      </c>
      <c r="C100" s="1" t="s">
        <v>33</v>
      </c>
      <c r="D100" s="1">
        <v>6.06</v>
      </c>
      <c r="E100" s="6">
        <v>2837.9686000000002</v>
      </c>
      <c r="F100" s="10"/>
      <c r="G100" s="5">
        <v>7</v>
      </c>
      <c r="H100" s="1" t="s">
        <v>33</v>
      </c>
      <c r="I100" s="1">
        <v>7.26</v>
      </c>
      <c r="J100" s="6">
        <v>3055.3024999999998</v>
      </c>
    </row>
    <row r="101" spans="2:15" ht="24">
      <c r="B101" s="5">
        <v>8</v>
      </c>
      <c r="C101" s="1" t="s">
        <v>34</v>
      </c>
      <c r="D101" s="1">
        <v>13.66</v>
      </c>
      <c r="E101" s="6">
        <v>6404.0748999999996</v>
      </c>
      <c r="F101" s="10"/>
      <c r="G101" s="5">
        <v>8</v>
      </c>
      <c r="H101" s="1" t="s">
        <v>34</v>
      </c>
      <c r="I101" s="1">
        <v>17.190000000000001</v>
      </c>
      <c r="J101" s="6">
        <v>7234.5093999999999</v>
      </c>
    </row>
    <row r="102" spans="2:15" ht="24">
      <c r="B102" s="7">
        <v>9</v>
      </c>
      <c r="C102" s="8" t="s">
        <v>35</v>
      </c>
      <c r="D102" s="8">
        <v>4</v>
      </c>
      <c r="E102" s="9">
        <v>1874.4289000000001</v>
      </c>
      <c r="F102" s="10"/>
      <c r="G102" s="7">
        <v>9</v>
      </c>
      <c r="H102" s="8" t="s">
        <v>35</v>
      </c>
      <c r="I102" s="8">
        <v>4.91</v>
      </c>
      <c r="J102" s="9">
        <v>2067.6547999999998</v>
      </c>
    </row>
    <row r="103" spans="2:15">
      <c r="B103" s="10">
        <v>1.25</v>
      </c>
      <c r="C103" s="10" t="s">
        <v>9</v>
      </c>
      <c r="D103" s="10" t="s">
        <v>10</v>
      </c>
      <c r="E103" s="10"/>
      <c r="F103" s="10"/>
      <c r="G103" s="10">
        <v>1.25</v>
      </c>
      <c r="H103" s="10" t="s">
        <v>9</v>
      </c>
      <c r="I103" s="10" t="s">
        <v>12</v>
      </c>
      <c r="J103" s="10"/>
    </row>
    <row r="104" spans="2:1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79</v>
      </c>
      <c r="M104" t="s">
        <v>10</v>
      </c>
      <c r="N104" t="s">
        <v>12</v>
      </c>
      <c r="O104" t="s">
        <v>78</v>
      </c>
    </row>
    <row r="105" spans="2:15" ht="24">
      <c r="B105" s="5">
        <v>1</v>
      </c>
      <c r="C105" s="1" t="s">
        <v>28</v>
      </c>
      <c r="D105" s="1">
        <v>7.99</v>
      </c>
      <c r="E105" s="6">
        <v>1739.0138999999999</v>
      </c>
      <c r="F105" s="10"/>
      <c r="G105" s="5">
        <v>1</v>
      </c>
      <c r="H105" s="1" t="s">
        <v>28</v>
      </c>
      <c r="I105" s="1">
        <v>8.02</v>
      </c>
      <c r="J105" s="6">
        <v>1953.1815999999999</v>
      </c>
      <c r="L105" s="1" t="s">
        <v>28</v>
      </c>
      <c r="M105">
        <f>(E116-E105)</f>
        <v>714.17030000000022</v>
      </c>
      <c r="N105">
        <f>(J116-J105)</f>
        <v>668.96050000000014</v>
      </c>
      <c r="O105">
        <f>(N105-M105)/J116</f>
        <v>-1.7241552240818712E-2</v>
      </c>
    </row>
    <row r="106" spans="2:15" ht="24">
      <c r="B106" s="5">
        <v>2</v>
      </c>
      <c r="C106" s="1" t="s">
        <v>29</v>
      </c>
      <c r="D106" s="1">
        <v>0.99</v>
      </c>
      <c r="E106" s="6">
        <v>216.47710000000001</v>
      </c>
      <c r="F106" s="10"/>
      <c r="G106" s="5">
        <v>2</v>
      </c>
      <c r="H106" s="1" t="s">
        <v>29</v>
      </c>
      <c r="I106" s="1">
        <v>0.83</v>
      </c>
      <c r="J106" s="6">
        <v>202.0438</v>
      </c>
      <c r="L106" s="1" t="s">
        <v>29</v>
      </c>
      <c r="M106">
        <f t="shared" ref="M106:M112" si="19">(E117-E106)</f>
        <v>208.68360000000001</v>
      </c>
      <c r="N106">
        <f t="shared" ref="N106:N113" si="20">(J117-J106)</f>
        <v>197.32739999999998</v>
      </c>
      <c r="O106">
        <f t="shared" ref="O106:O113" si="21">(N106-M106)/J117</f>
        <v>-2.8435200134611684E-2</v>
      </c>
    </row>
    <row r="107" spans="2:15" ht="24">
      <c r="B107" s="5">
        <v>3</v>
      </c>
      <c r="C107" s="1" t="s">
        <v>30</v>
      </c>
      <c r="D107" s="1">
        <v>5.01</v>
      </c>
      <c r="E107" s="6">
        <v>1090.3842999999999</v>
      </c>
      <c r="F107" s="10"/>
      <c r="G107" s="5">
        <v>3</v>
      </c>
      <c r="H107" s="1" t="s">
        <v>30</v>
      </c>
      <c r="I107" s="1">
        <v>5.0999999999999996</v>
      </c>
      <c r="J107" s="6">
        <v>1242.9264000000001</v>
      </c>
      <c r="L107" s="1" t="s">
        <v>30</v>
      </c>
      <c r="M107">
        <f t="shared" si="19"/>
        <v>715.47109999999998</v>
      </c>
      <c r="N107">
        <f t="shared" si="20"/>
        <v>799.49530000000004</v>
      </c>
      <c r="O107">
        <f t="shared" si="21"/>
        <v>4.113949631459559E-2</v>
      </c>
    </row>
    <row r="108" spans="2:15" ht="24">
      <c r="B108" s="5">
        <v>4</v>
      </c>
      <c r="C108" s="1" t="s">
        <v>98</v>
      </c>
      <c r="D108" s="1">
        <v>16.079999999999998</v>
      </c>
      <c r="E108" s="6">
        <v>3499.8247999999999</v>
      </c>
      <c r="F108" s="10"/>
      <c r="G108" s="5">
        <v>4</v>
      </c>
      <c r="H108" s="1" t="s">
        <v>98</v>
      </c>
      <c r="I108" s="1">
        <v>16.079999999999998</v>
      </c>
      <c r="J108" s="6">
        <v>3917.0625</v>
      </c>
      <c r="L108" s="1" t="s">
        <v>98</v>
      </c>
      <c r="M108">
        <f t="shared" si="19"/>
        <v>1750.4699999999998</v>
      </c>
      <c r="N108">
        <f t="shared" si="20"/>
        <v>1982.7847000000002</v>
      </c>
      <c r="O108">
        <f t="shared" si="21"/>
        <v>3.9376392663186321E-2</v>
      </c>
    </row>
    <row r="109" spans="2:15" ht="24">
      <c r="B109" s="5">
        <v>5</v>
      </c>
      <c r="C109" s="1" t="s">
        <v>31</v>
      </c>
      <c r="D109" s="1">
        <v>20.98</v>
      </c>
      <c r="E109" s="6">
        <v>4566.7982000000002</v>
      </c>
      <c r="F109" s="10"/>
      <c r="G109" s="5">
        <v>5</v>
      </c>
      <c r="H109" s="1" t="s">
        <v>31</v>
      </c>
      <c r="I109" s="1">
        <v>20.399999999999999</v>
      </c>
      <c r="J109" s="6">
        <v>4969.4390999999996</v>
      </c>
      <c r="L109" s="1" t="s">
        <v>31</v>
      </c>
      <c r="M109">
        <f t="shared" si="19"/>
        <v>1481.3031000000001</v>
      </c>
      <c r="N109">
        <f t="shared" si="20"/>
        <v>1616.8759</v>
      </c>
      <c r="O109">
        <f t="shared" si="21"/>
        <v>2.0584013974430302E-2</v>
      </c>
    </row>
    <row r="110" spans="2:15" ht="24">
      <c r="B110" s="5">
        <v>6</v>
      </c>
      <c r="C110" s="1" t="s">
        <v>32</v>
      </c>
      <c r="D110" s="1">
        <v>14.81</v>
      </c>
      <c r="E110" s="6">
        <v>3223.4623000000001</v>
      </c>
      <c r="F110" s="10"/>
      <c r="G110" s="5">
        <v>6</v>
      </c>
      <c r="H110" s="1" t="s">
        <v>32</v>
      </c>
      <c r="I110" s="1">
        <v>14.23</v>
      </c>
      <c r="J110" s="6">
        <v>3466.1626999999999</v>
      </c>
      <c r="L110" s="1" t="s">
        <v>32</v>
      </c>
      <c r="M110">
        <f t="shared" si="19"/>
        <v>1123.9983000000002</v>
      </c>
      <c r="N110">
        <f t="shared" si="20"/>
        <v>1186.3760000000002</v>
      </c>
      <c r="O110">
        <f t="shared" si="21"/>
        <v>1.3407239363747797E-2</v>
      </c>
    </row>
    <row r="111" spans="2:15" ht="24">
      <c r="B111" s="5">
        <v>7</v>
      </c>
      <c r="C111" s="1" t="s">
        <v>33</v>
      </c>
      <c r="D111" s="1">
        <v>9.0399999999999991</v>
      </c>
      <c r="E111" s="6">
        <v>1967.4182000000001</v>
      </c>
      <c r="F111" s="10"/>
      <c r="G111" s="5">
        <v>7</v>
      </c>
      <c r="H111" s="1" t="s">
        <v>33</v>
      </c>
      <c r="I111" s="1">
        <v>8.77</v>
      </c>
      <c r="J111" s="6">
        <v>2135.2310000000002</v>
      </c>
      <c r="L111" s="1" t="s">
        <v>33</v>
      </c>
      <c r="M111">
        <f t="shared" si="19"/>
        <v>883.56809999999996</v>
      </c>
      <c r="N111">
        <f t="shared" si="20"/>
        <v>942.27279999999973</v>
      </c>
      <c r="O111">
        <f t="shared" si="21"/>
        <v>1.9075427299228606E-2</v>
      </c>
    </row>
    <row r="112" spans="2:15" ht="24">
      <c r="B112" s="5">
        <v>8</v>
      </c>
      <c r="C112" s="1" t="s">
        <v>34</v>
      </c>
      <c r="D112" s="1">
        <v>17.39</v>
      </c>
      <c r="E112" s="6">
        <v>3785.3715000000002</v>
      </c>
      <c r="F112" s="10"/>
      <c r="G112" s="5">
        <v>8</v>
      </c>
      <c r="H112" s="1" t="s">
        <v>34</v>
      </c>
      <c r="I112" s="1">
        <v>17.829999999999998</v>
      </c>
      <c r="J112" s="6">
        <v>4342.5798000000004</v>
      </c>
      <c r="L112" s="1" t="s">
        <v>34</v>
      </c>
      <c r="M112">
        <f t="shared" si="19"/>
        <v>2630.9807999999994</v>
      </c>
      <c r="N112">
        <f t="shared" si="20"/>
        <v>2924.4105</v>
      </c>
      <c r="O112">
        <f t="shared" si="21"/>
        <v>4.0378435622791538E-2</v>
      </c>
    </row>
    <row r="113" spans="2:15" ht="24">
      <c r="B113" s="7">
        <v>9</v>
      </c>
      <c r="C113" s="8" t="s">
        <v>35</v>
      </c>
      <c r="D113" s="8">
        <v>4.72</v>
      </c>
      <c r="E113" s="9">
        <v>1026.7438</v>
      </c>
      <c r="F113" s="10"/>
      <c r="G113" s="7">
        <v>9</v>
      </c>
      <c r="H113" s="8" t="s">
        <v>35</v>
      </c>
      <c r="I113" s="8">
        <v>4.75</v>
      </c>
      <c r="J113" s="9">
        <v>1157.3395</v>
      </c>
      <c r="L113" s="8" t="s">
        <v>35</v>
      </c>
      <c r="M113">
        <f>(E124-E113)</f>
        <v>841.30220000000008</v>
      </c>
      <c r="N113">
        <f t="shared" si="20"/>
        <v>922.01789999999983</v>
      </c>
      <c r="O113">
        <f t="shared" si="21"/>
        <v>3.8817617404299877E-2</v>
      </c>
    </row>
    <row r="114" spans="2:15">
      <c r="B114" s="10">
        <v>1.25</v>
      </c>
      <c r="C114" s="10" t="s">
        <v>11</v>
      </c>
      <c r="D114" s="10" t="s">
        <v>10</v>
      </c>
      <c r="E114" s="10"/>
      <c r="F114" s="10"/>
      <c r="G114" s="10">
        <v>1.25</v>
      </c>
      <c r="H114" s="10" t="s">
        <v>11</v>
      </c>
      <c r="I114" s="10" t="s">
        <v>12</v>
      </c>
      <c r="J114" s="10"/>
      <c r="L114" s="12"/>
    </row>
    <row r="115" spans="2:15">
      <c r="B115" s="2"/>
      <c r="C115" s="3" t="s">
        <v>0</v>
      </c>
      <c r="D115" s="3" t="s">
        <v>1</v>
      </c>
      <c r="E115" s="4" t="s">
        <v>2</v>
      </c>
      <c r="F115" s="10"/>
      <c r="G115" s="2"/>
      <c r="H115" s="3" t="s">
        <v>0</v>
      </c>
      <c r="I115" s="3" t="s">
        <v>1</v>
      </c>
      <c r="J115" s="4" t="s">
        <v>2</v>
      </c>
    </row>
    <row r="116" spans="2:15" ht="24">
      <c r="B116" s="5">
        <v>1</v>
      </c>
      <c r="C116" s="1" t="s">
        <v>28</v>
      </c>
      <c r="D116" s="1">
        <v>5.22</v>
      </c>
      <c r="E116" s="6">
        <v>2453.1842000000001</v>
      </c>
      <c r="F116" s="10"/>
      <c r="G116" s="5">
        <v>1</v>
      </c>
      <c r="H116" s="1" t="s">
        <v>28</v>
      </c>
      <c r="I116" s="1">
        <v>6.21</v>
      </c>
      <c r="J116" s="6">
        <v>2622.1421</v>
      </c>
    </row>
    <row r="117" spans="2:15" ht="24">
      <c r="B117" s="5">
        <v>2</v>
      </c>
      <c r="C117" s="1" t="s">
        <v>29</v>
      </c>
      <c r="D117" s="1">
        <v>0.91</v>
      </c>
      <c r="E117" s="6">
        <v>425.16070000000002</v>
      </c>
      <c r="F117" s="10"/>
      <c r="G117" s="5">
        <v>2</v>
      </c>
      <c r="H117" s="1" t="s">
        <v>29</v>
      </c>
      <c r="I117" s="1">
        <v>0.95</v>
      </c>
      <c r="J117" s="6">
        <v>399.37119999999999</v>
      </c>
    </row>
    <row r="118" spans="2:15" ht="24">
      <c r="B118" s="5">
        <v>3</v>
      </c>
      <c r="C118" s="1" t="s">
        <v>30</v>
      </c>
      <c r="D118" s="1">
        <v>3.85</v>
      </c>
      <c r="E118" s="6">
        <v>1805.8553999999999</v>
      </c>
      <c r="F118" s="10"/>
      <c r="G118" s="5">
        <v>3</v>
      </c>
      <c r="H118" s="1" t="s">
        <v>30</v>
      </c>
      <c r="I118" s="1">
        <v>4.84</v>
      </c>
      <c r="J118" s="6">
        <v>2042.4217000000001</v>
      </c>
    </row>
    <row r="119" spans="2:15" ht="24">
      <c r="B119" s="5">
        <v>4</v>
      </c>
      <c r="C119" s="1" t="s">
        <v>98</v>
      </c>
      <c r="D119" s="1">
        <v>11.18</v>
      </c>
      <c r="E119" s="6">
        <v>5250.2947999999997</v>
      </c>
      <c r="F119" s="10"/>
      <c r="G119" s="5">
        <v>4</v>
      </c>
      <c r="H119" s="1" t="s">
        <v>98</v>
      </c>
      <c r="I119" s="1">
        <v>13.97</v>
      </c>
      <c r="J119" s="6">
        <v>5899.8472000000002</v>
      </c>
    </row>
    <row r="120" spans="2:15" ht="24">
      <c r="B120" s="5">
        <v>5</v>
      </c>
      <c r="C120" s="1" t="s">
        <v>31</v>
      </c>
      <c r="D120" s="1">
        <v>12.88</v>
      </c>
      <c r="E120" s="6">
        <v>6048.1013000000003</v>
      </c>
      <c r="F120" s="10"/>
      <c r="G120" s="5">
        <v>5</v>
      </c>
      <c r="H120" s="1" t="s">
        <v>31</v>
      </c>
      <c r="I120" s="1">
        <v>15.6</v>
      </c>
      <c r="J120" s="6">
        <v>6586.3149999999996</v>
      </c>
    </row>
    <row r="121" spans="2:15" ht="24">
      <c r="B121" s="5">
        <v>6</v>
      </c>
      <c r="C121" s="1" t="s">
        <v>32</v>
      </c>
      <c r="D121" s="1">
        <v>9.26</v>
      </c>
      <c r="E121" s="6">
        <v>4347.4606000000003</v>
      </c>
      <c r="F121" s="10"/>
      <c r="G121" s="5">
        <v>6</v>
      </c>
      <c r="H121" s="1" t="s">
        <v>32</v>
      </c>
      <c r="I121" s="1">
        <v>11.02</v>
      </c>
      <c r="J121" s="6">
        <v>4652.5387000000001</v>
      </c>
    </row>
    <row r="122" spans="2:15" ht="24">
      <c r="B122" s="5">
        <v>7</v>
      </c>
      <c r="C122" s="1" t="s">
        <v>33</v>
      </c>
      <c r="D122" s="1">
        <v>6.07</v>
      </c>
      <c r="E122" s="6">
        <v>2850.9863</v>
      </c>
      <c r="F122" s="10"/>
      <c r="G122" s="5">
        <v>7</v>
      </c>
      <c r="H122" s="1" t="s">
        <v>33</v>
      </c>
      <c r="I122" s="1">
        <v>7.29</v>
      </c>
      <c r="J122" s="6">
        <v>3077.5038</v>
      </c>
    </row>
    <row r="123" spans="2:15" ht="24">
      <c r="B123" s="5">
        <v>8</v>
      </c>
      <c r="C123" s="1" t="s">
        <v>34</v>
      </c>
      <c r="D123" s="1">
        <v>13.66</v>
      </c>
      <c r="E123" s="6">
        <v>6416.3522999999996</v>
      </c>
      <c r="F123" s="10"/>
      <c r="G123" s="5">
        <v>8</v>
      </c>
      <c r="H123" s="1" t="s">
        <v>34</v>
      </c>
      <c r="I123" s="1">
        <v>17.21</v>
      </c>
      <c r="J123" s="6">
        <v>7266.9903000000004</v>
      </c>
    </row>
    <row r="124" spans="2:15" ht="24">
      <c r="B124" s="7">
        <v>9</v>
      </c>
      <c r="C124" s="8" t="s">
        <v>35</v>
      </c>
      <c r="D124" s="8">
        <v>3.98</v>
      </c>
      <c r="E124" s="9">
        <v>1868.046</v>
      </c>
      <c r="F124" s="10"/>
      <c r="G124" s="7">
        <v>9</v>
      </c>
      <c r="H124" s="8" t="s">
        <v>35</v>
      </c>
      <c r="I124" s="8">
        <v>4.92</v>
      </c>
      <c r="J124" s="9">
        <v>2079.3573999999999</v>
      </c>
    </row>
    <row r="125" spans="2:15">
      <c r="B125" s="10">
        <v>1.5</v>
      </c>
      <c r="C125" s="10" t="s">
        <v>9</v>
      </c>
      <c r="D125" s="10" t="s">
        <v>10</v>
      </c>
      <c r="E125" s="10"/>
      <c r="F125" s="10"/>
      <c r="G125" s="10">
        <v>1.5</v>
      </c>
      <c r="H125" s="10" t="s">
        <v>9</v>
      </c>
      <c r="I125" s="10" t="s">
        <v>12</v>
      </c>
      <c r="J125" s="10"/>
    </row>
    <row r="126" spans="2:1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  <c r="L126" s="14" t="s">
        <v>79</v>
      </c>
      <c r="M126" t="s">
        <v>10</v>
      </c>
      <c r="N126" t="s">
        <v>12</v>
      </c>
      <c r="O126" t="s">
        <v>78</v>
      </c>
    </row>
    <row r="127" spans="2:15" ht="24">
      <c r="B127" s="5">
        <v>1</v>
      </c>
      <c r="C127" s="1" t="s">
        <v>28</v>
      </c>
      <c r="D127" s="1">
        <v>7.95</v>
      </c>
      <c r="E127" s="6">
        <v>1684.3548000000001</v>
      </c>
      <c r="F127" s="10"/>
      <c r="G127" s="5">
        <v>1</v>
      </c>
      <c r="H127" s="1" t="s">
        <v>28</v>
      </c>
      <c r="I127" s="1">
        <v>8.2100000000000009</v>
      </c>
      <c r="J127" s="6">
        <v>1883.9131</v>
      </c>
      <c r="L127" s="1" t="s">
        <v>28</v>
      </c>
      <c r="M127">
        <f>(E138-E127)</f>
        <v>780.03530000000001</v>
      </c>
      <c r="N127">
        <f>(J138-J127)</f>
        <v>761.0804999999998</v>
      </c>
      <c r="O127">
        <f>(N127-M127)/J138</f>
        <v>-7.1662933324300694E-3</v>
      </c>
    </row>
    <row r="128" spans="2:15" ht="24">
      <c r="B128" s="5">
        <v>2</v>
      </c>
      <c r="C128" s="1" t="s">
        <v>29</v>
      </c>
      <c r="D128" s="1">
        <v>0.99</v>
      </c>
      <c r="E128" s="6">
        <v>208.86</v>
      </c>
      <c r="F128" s="10"/>
      <c r="G128" s="5">
        <v>2</v>
      </c>
      <c r="H128" s="1" t="s">
        <v>29</v>
      </c>
      <c r="I128" s="1">
        <v>0.82</v>
      </c>
      <c r="J128" s="6">
        <v>188.90870000000001</v>
      </c>
      <c r="L128" s="1" t="s">
        <v>29</v>
      </c>
      <c r="M128">
        <f t="shared" ref="M128:M134" si="22">(E139-E128)</f>
        <v>217.1309</v>
      </c>
      <c r="N128">
        <f t="shared" ref="N128:N135" si="23">(J139-J128)</f>
        <v>215.8972</v>
      </c>
      <c r="O128">
        <f t="shared" ref="O128:O135" si="24">(N128-M128)/J139</f>
        <v>-3.0476334460540198E-3</v>
      </c>
    </row>
    <row r="129" spans="2:15" ht="24">
      <c r="B129" s="5">
        <v>3</v>
      </c>
      <c r="C129" s="1" t="s">
        <v>30</v>
      </c>
      <c r="D129" s="1">
        <v>5</v>
      </c>
      <c r="E129" s="6">
        <v>1058.8538000000001</v>
      </c>
      <c r="F129" s="10"/>
      <c r="G129" s="5">
        <v>3</v>
      </c>
      <c r="H129" s="1" t="s">
        <v>30</v>
      </c>
      <c r="I129" s="1">
        <v>5.26</v>
      </c>
      <c r="J129" s="6">
        <v>1206.0707</v>
      </c>
      <c r="L129" s="1" t="s">
        <v>30</v>
      </c>
      <c r="M129">
        <f t="shared" si="22"/>
        <v>753.99429999999984</v>
      </c>
      <c r="N129">
        <f t="shared" si="23"/>
        <v>845.24799999999982</v>
      </c>
      <c r="O129">
        <f t="shared" si="24"/>
        <v>4.4485383963008766E-2</v>
      </c>
    </row>
    <row r="130" spans="2:15" ht="24">
      <c r="B130" s="5">
        <v>4</v>
      </c>
      <c r="C130" s="1" t="s">
        <v>98</v>
      </c>
      <c r="D130" s="1">
        <v>16.100000000000001</v>
      </c>
      <c r="E130" s="6">
        <v>3409.6966000000002</v>
      </c>
      <c r="F130" s="10"/>
      <c r="G130" s="5">
        <v>4</v>
      </c>
      <c r="H130" s="1" t="s">
        <v>98</v>
      </c>
      <c r="I130" s="1">
        <v>16.64</v>
      </c>
      <c r="J130" s="6">
        <v>3817.3411000000001</v>
      </c>
      <c r="L130" s="1" t="s">
        <v>98</v>
      </c>
      <c r="M130">
        <f t="shared" si="22"/>
        <v>1851.1911</v>
      </c>
      <c r="N130">
        <f t="shared" si="23"/>
        <v>2099.1361999999995</v>
      </c>
      <c r="O130">
        <f t="shared" si="24"/>
        <v>4.1907555362377454E-2</v>
      </c>
    </row>
    <row r="131" spans="2:15" ht="24">
      <c r="B131" s="5">
        <v>5</v>
      </c>
      <c r="C131" s="1" t="s">
        <v>31</v>
      </c>
      <c r="D131" s="1">
        <v>21.1</v>
      </c>
      <c r="E131" s="6">
        <v>4468.5343000000003</v>
      </c>
      <c r="F131" s="10"/>
      <c r="G131" s="5">
        <v>5</v>
      </c>
      <c r="H131" s="1" t="s">
        <v>31</v>
      </c>
      <c r="I131" s="1">
        <v>21.17</v>
      </c>
      <c r="J131" s="6">
        <v>4858.1332000000002</v>
      </c>
      <c r="L131" s="1" t="s">
        <v>31</v>
      </c>
      <c r="M131">
        <f t="shared" si="22"/>
        <v>1597.4848999999995</v>
      </c>
      <c r="N131">
        <f t="shared" si="23"/>
        <v>1745.2653</v>
      </c>
      <c r="O131">
        <f t="shared" si="24"/>
        <v>2.2379445977703836E-2</v>
      </c>
    </row>
    <row r="132" spans="2:15" ht="24">
      <c r="B132" s="5">
        <v>6</v>
      </c>
      <c r="C132" s="1" t="s">
        <v>32</v>
      </c>
      <c r="D132" s="1">
        <v>14.87</v>
      </c>
      <c r="E132" s="6">
        <v>3150.3218000000002</v>
      </c>
      <c r="F132" s="10"/>
      <c r="G132" s="5">
        <v>6</v>
      </c>
      <c r="H132" s="1" t="s">
        <v>32</v>
      </c>
      <c r="I132" s="1">
        <v>14.74</v>
      </c>
      <c r="J132" s="6">
        <v>3381.7055</v>
      </c>
      <c r="L132" s="1" t="s">
        <v>32</v>
      </c>
      <c r="M132">
        <f t="shared" si="22"/>
        <v>1220.4987999999998</v>
      </c>
      <c r="N132">
        <f t="shared" si="23"/>
        <v>1290.1557999999995</v>
      </c>
      <c r="O132">
        <f t="shared" si="24"/>
        <v>1.4909903254191151E-2</v>
      </c>
    </row>
    <row r="133" spans="2:15" ht="24">
      <c r="B133" s="5">
        <v>7</v>
      </c>
      <c r="C133" s="1" t="s">
        <v>33</v>
      </c>
      <c r="D133" s="1">
        <v>9.0299999999999994</v>
      </c>
      <c r="E133" s="6">
        <v>1912.9603999999999</v>
      </c>
      <c r="F133" s="10"/>
      <c r="G133" s="5">
        <v>7</v>
      </c>
      <c r="H133" s="1" t="s">
        <v>33</v>
      </c>
      <c r="I133" s="1">
        <v>9.0399999999999991</v>
      </c>
      <c r="J133" s="6">
        <v>2074.4110000000001</v>
      </c>
      <c r="L133" s="1" t="s">
        <v>33</v>
      </c>
      <c r="M133">
        <f t="shared" si="22"/>
        <v>954.57880000000023</v>
      </c>
      <c r="N133">
        <f t="shared" si="23"/>
        <v>1019.7923000000001</v>
      </c>
      <c r="O133">
        <f t="shared" si="24"/>
        <v>2.1076023026670495E-2</v>
      </c>
    </row>
    <row r="134" spans="2:15" ht="24">
      <c r="B134" s="5">
        <v>8</v>
      </c>
      <c r="C134" s="1" t="s">
        <v>34</v>
      </c>
      <c r="D134" s="1">
        <v>17.32</v>
      </c>
      <c r="E134" s="6">
        <v>3667.6518999999998</v>
      </c>
      <c r="F134" s="10"/>
      <c r="G134" s="5">
        <v>8</v>
      </c>
      <c r="H134" s="1" t="s">
        <v>34</v>
      </c>
      <c r="I134" s="1">
        <v>18.29</v>
      </c>
      <c r="J134" s="6">
        <v>4195.7646000000004</v>
      </c>
      <c r="L134" s="1" t="s">
        <v>34</v>
      </c>
      <c r="M134">
        <f t="shared" si="22"/>
        <v>2780.7790999999997</v>
      </c>
      <c r="N134">
        <f t="shared" si="23"/>
        <v>3102.3817999999992</v>
      </c>
      <c r="O134">
        <f t="shared" si="24"/>
        <v>4.406635361548783E-2</v>
      </c>
    </row>
    <row r="135" spans="2:15" ht="24">
      <c r="B135" s="7">
        <v>9</v>
      </c>
      <c r="C135" s="8" t="s">
        <v>35</v>
      </c>
      <c r="D135" s="8">
        <v>4.6399999999999997</v>
      </c>
      <c r="E135" s="9">
        <v>983.7373</v>
      </c>
      <c r="F135" s="10"/>
      <c r="G135" s="7">
        <v>9</v>
      </c>
      <c r="H135" s="8" t="s">
        <v>35</v>
      </c>
      <c r="I135" s="8">
        <v>4.83</v>
      </c>
      <c r="J135" s="9">
        <v>1108.7028</v>
      </c>
      <c r="L135" s="8" t="s">
        <v>35</v>
      </c>
      <c r="M135">
        <f>(E146-E135)</f>
        <v>903.3112000000001</v>
      </c>
      <c r="N135">
        <f t="shared" si="23"/>
        <v>983.28839999999991</v>
      </c>
      <c r="O135">
        <f t="shared" si="24"/>
        <v>3.8230179935747254E-2</v>
      </c>
    </row>
    <row r="136" spans="2:15">
      <c r="B136" s="10">
        <v>1.5</v>
      </c>
      <c r="C136" s="10" t="s">
        <v>11</v>
      </c>
      <c r="D136" s="10" t="s">
        <v>10</v>
      </c>
      <c r="E136" s="10"/>
      <c r="F136" s="10"/>
      <c r="G136" s="10">
        <v>1.5</v>
      </c>
      <c r="H136" s="10" t="s">
        <v>11</v>
      </c>
      <c r="I136" s="10" t="s">
        <v>12</v>
      </c>
      <c r="J136" s="10"/>
      <c r="L136" s="12"/>
    </row>
    <row r="137" spans="2:15">
      <c r="B137" s="2"/>
      <c r="C137" s="3" t="s">
        <v>0</v>
      </c>
      <c r="D137" s="3" t="s">
        <v>1</v>
      </c>
      <c r="E137" s="4" t="s">
        <v>2</v>
      </c>
      <c r="F137" s="10"/>
      <c r="G137" s="2"/>
      <c r="H137" s="3" t="s">
        <v>0</v>
      </c>
      <c r="I137" s="3" t="s">
        <v>1</v>
      </c>
      <c r="J137" s="4" t="s">
        <v>2</v>
      </c>
    </row>
    <row r="138" spans="2:15" ht="24">
      <c r="B138" s="5">
        <v>1</v>
      </c>
      <c r="C138" s="1" t="s">
        <v>28</v>
      </c>
      <c r="D138" s="1">
        <v>5.22</v>
      </c>
      <c r="E138" s="6">
        <v>2464.3901000000001</v>
      </c>
      <c r="F138" s="10"/>
      <c r="G138" s="5">
        <v>1</v>
      </c>
      <c r="H138" s="1" t="s">
        <v>28</v>
      </c>
      <c r="I138" s="1">
        <v>6.16</v>
      </c>
      <c r="J138" s="6">
        <v>2644.9935999999998</v>
      </c>
    </row>
    <row r="139" spans="2:15" ht="24">
      <c r="B139" s="5">
        <v>2</v>
      </c>
      <c r="C139" s="1" t="s">
        <v>29</v>
      </c>
      <c r="D139" s="1">
        <v>0.9</v>
      </c>
      <c r="E139" s="6">
        <v>425.99090000000001</v>
      </c>
      <c r="F139" s="10"/>
      <c r="G139" s="5">
        <v>2</v>
      </c>
      <c r="H139" s="1" t="s">
        <v>29</v>
      </c>
      <c r="I139" s="1">
        <v>0.94</v>
      </c>
      <c r="J139" s="6">
        <v>404.80590000000001</v>
      </c>
    </row>
    <row r="140" spans="2:15" ht="24">
      <c r="B140" s="5">
        <v>3</v>
      </c>
      <c r="C140" s="1" t="s">
        <v>30</v>
      </c>
      <c r="D140" s="1">
        <v>3.84</v>
      </c>
      <c r="E140" s="6">
        <v>1812.8480999999999</v>
      </c>
      <c r="F140" s="10"/>
      <c r="G140" s="5">
        <v>3</v>
      </c>
      <c r="H140" s="1" t="s">
        <v>30</v>
      </c>
      <c r="I140" s="1">
        <v>4.78</v>
      </c>
      <c r="J140" s="6">
        <v>2051.3186999999998</v>
      </c>
    </row>
    <row r="141" spans="2:15" ht="24">
      <c r="B141" s="5">
        <v>4</v>
      </c>
      <c r="C141" s="1" t="s">
        <v>98</v>
      </c>
      <c r="D141" s="1">
        <v>11.15</v>
      </c>
      <c r="E141" s="6">
        <v>5260.8877000000002</v>
      </c>
      <c r="F141" s="10"/>
      <c r="G141" s="5">
        <v>4</v>
      </c>
      <c r="H141" s="1" t="s">
        <v>98</v>
      </c>
      <c r="I141" s="1">
        <v>13.78</v>
      </c>
      <c r="J141" s="6">
        <v>5916.4772999999996</v>
      </c>
    </row>
    <row r="142" spans="2:15" ht="24">
      <c r="B142" s="5">
        <v>5</v>
      </c>
      <c r="C142" s="1" t="s">
        <v>31</v>
      </c>
      <c r="D142" s="1">
        <v>12.86</v>
      </c>
      <c r="E142" s="6">
        <v>6066.0191999999997</v>
      </c>
      <c r="F142" s="10"/>
      <c r="G142" s="5">
        <v>5</v>
      </c>
      <c r="H142" s="1" t="s">
        <v>31</v>
      </c>
      <c r="I142" s="1">
        <v>15.38</v>
      </c>
      <c r="J142" s="6">
        <v>6603.3985000000002</v>
      </c>
    </row>
    <row r="143" spans="2:15" ht="24">
      <c r="B143" s="5">
        <v>6</v>
      </c>
      <c r="C143" s="1" t="s">
        <v>32</v>
      </c>
      <c r="D143" s="1">
        <v>9.27</v>
      </c>
      <c r="E143" s="6">
        <v>4370.8206</v>
      </c>
      <c r="F143" s="10"/>
      <c r="G143" s="5">
        <v>6</v>
      </c>
      <c r="H143" s="1" t="s">
        <v>32</v>
      </c>
      <c r="I143" s="1">
        <v>10.88</v>
      </c>
      <c r="J143" s="6">
        <v>4671.8612999999996</v>
      </c>
    </row>
    <row r="144" spans="2:15" ht="24">
      <c r="B144" s="5">
        <v>7</v>
      </c>
      <c r="C144" s="1" t="s">
        <v>33</v>
      </c>
      <c r="D144" s="1">
        <v>6.08</v>
      </c>
      <c r="E144" s="6">
        <v>2867.5392000000002</v>
      </c>
      <c r="F144" s="10"/>
      <c r="G144" s="5">
        <v>7</v>
      </c>
      <c r="H144" s="1" t="s">
        <v>33</v>
      </c>
      <c r="I144" s="1">
        <v>7.21</v>
      </c>
      <c r="J144" s="6">
        <v>3094.2033000000001</v>
      </c>
    </row>
    <row r="145" spans="2:15" ht="24">
      <c r="B145" s="5">
        <v>8</v>
      </c>
      <c r="C145" s="1" t="s">
        <v>34</v>
      </c>
      <c r="D145" s="1">
        <v>13.67</v>
      </c>
      <c r="E145" s="6">
        <v>6448.4309999999996</v>
      </c>
      <c r="F145" s="10"/>
      <c r="G145" s="5">
        <v>8</v>
      </c>
      <c r="H145" s="1" t="s">
        <v>34</v>
      </c>
      <c r="I145" s="1">
        <v>17</v>
      </c>
      <c r="J145" s="6">
        <v>7298.1463999999996</v>
      </c>
    </row>
    <row r="146" spans="2:15" ht="24">
      <c r="B146" s="7">
        <v>9</v>
      </c>
      <c r="C146" s="8" t="s">
        <v>35</v>
      </c>
      <c r="D146" s="8">
        <v>4</v>
      </c>
      <c r="E146" s="9">
        <v>1887.0485000000001</v>
      </c>
      <c r="F146" s="10"/>
      <c r="G146" s="7">
        <v>9</v>
      </c>
      <c r="H146" s="8" t="s">
        <v>35</v>
      </c>
      <c r="I146" s="8">
        <v>4.87</v>
      </c>
      <c r="J146" s="9">
        <v>2091.9911999999999</v>
      </c>
    </row>
    <row r="147" spans="2:15">
      <c r="B147" s="10">
        <v>1.75</v>
      </c>
      <c r="C147" s="10" t="s">
        <v>9</v>
      </c>
      <c r="D147" s="10" t="s">
        <v>10</v>
      </c>
      <c r="E147" s="10"/>
      <c r="F147" s="10"/>
      <c r="G147" s="10">
        <v>1.75</v>
      </c>
      <c r="H147" s="10" t="s">
        <v>9</v>
      </c>
      <c r="I147" s="10" t="s">
        <v>12</v>
      </c>
      <c r="J147" s="10"/>
    </row>
    <row r="148" spans="2:15">
      <c r="B148" s="2"/>
      <c r="C148" s="3" t="s">
        <v>0</v>
      </c>
      <c r="D148" s="3" t="s">
        <v>1</v>
      </c>
      <c r="E148" s="4" t="s">
        <v>2</v>
      </c>
      <c r="F148" s="10"/>
      <c r="G148" s="2"/>
      <c r="H148" s="3" t="s">
        <v>0</v>
      </c>
      <c r="I148" s="3" t="s">
        <v>1</v>
      </c>
      <c r="J148" s="4" t="s">
        <v>2</v>
      </c>
      <c r="L148" s="14" t="s">
        <v>79</v>
      </c>
      <c r="M148" t="s">
        <v>10</v>
      </c>
      <c r="N148" t="s">
        <v>12</v>
      </c>
      <c r="O148" t="s">
        <v>78</v>
      </c>
    </row>
    <row r="149" spans="2:15" ht="24">
      <c r="B149" s="5">
        <v>1</v>
      </c>
      <c r="C149" s="1" t="s">
        <v>28</v>
      </c>
      <c r="D149" s="1">
        <v>7.94</v>
      </c>
      <c r="E149" s="6">
        <v>1649.5773999999999</v>
      </c>
      <c r="F149" s="10"/>
      <c r="G149" s="5">
        <v>1</v>
      </c>
      <c r="H149" s="1" t="s">
        <v>28</v>
      </c>
      <c r="I149" s="1">
        <v>8.23</v>
      </c>
      <c r="J149" s="6">
        <v>1851.4280000000001</v>
      </c>
      <c r="L149" s="1" t="s">
        <v>28</v>
      </c>
      <c r="M149">
        <f>(E160-E149)</f>
        <v>819.30710000000022</v>
      </c>
      <c r="N149">
        <f>(J160-J149)</f>
        <v>830.66229999999973</v>
      </c>
      <c r="O149">
        <f>(N149-M149)/J160</f>
        <v>4.2337127873731594E-3</v>
      </c>
    </row>
    <row r="150" spans="2:15" ht="24">
      <c r="B150" s="5">
        <v>2</v>
      </c>
      <c r="C150" s="1" t="s">
        <v>29</v>
      </c>
      <c r="D150" s="1">
        <v>0.97</v>
      </c>
      <c r="E150" s="6">
        <v>201.94489999999999</v>
      </c>
      <c r="F150" s="10"/>
      <c r="G150" s="5">
        <v>2</v>
      </c>
      <c r="H150" s="1" t="s">
        <v>29</v>
      </c>
      <c r="I150" s="1">
        <v>0.81</v>
      </c>
      <c r="J150" s="6">
        <v>182.66079999999999</v>
      </c>
      <c r="L150" s="1" t="s">
        <v>29</v>
      </c>
      <c r="M150">
        <f t="shared" ref="M150:M156" si="25">(E161-E150)</f>
        <v>226.99730000000002</v>
      </c>
      <c r="N150">
        <f t="shared" ref="N150:N157" si="26">(J161-J150)</f>
        <v>229.56380000000001</v>
      </c>
      <c r="O150">
        <f t="shared" ref="O150:O157" si="27">(N150-M150)/J161</f>
        <v>6.2259748690398162E-3</v>
      </c>
    </row>
    <row r="151" spans="2:15" ht="24">
      <c r="B151" s="5">
        <v>3</v>
      </c>
      <c r="C151" s="1" t="s">
        <v>30</v>
      </c>
      <c r="D151" s="1">
        <v>5</v>
      </c>
      <c r="E151" s="6">
        <v>1039.5382999999999</v>
      </c>
      <c r="F151" s="10"/>
      <c r="G151" s="5">
        <v>3</v>
      </c>
      <c r="H151" s="1" t="s">
        <v>30</v>
      </c>
      <c r="I151" s="1">
        <v>5.25</v>
      </c>
      <c r="J151" s="6">
        <v>1181.521</v>
      </c>
      <c r="L151" s="1" t="s">
        <v>30</v>
      </c>
      <c r="M151">
        <f t="shared" si="25"/>
        <v>781.66810000000009</v>
      </c>
      <c r="N151">
        <f t="shared" si="26"/>
        <v>886.81900000000019</v>
      </c>
      <c r="O151">
        <f t="shared" si="27"/>
        <v>5.0838305114246252E-2</v>
      </c>
    </row>
    <row r="152" spans="2:15" ht="24">
      <c r="B152" s="5">
        <v>4</v>
      </c>
      <c r="C152" s="1" t="s">
        <v>98</v>
      </c>
      <c r="D152" s="1">
        <v>16.11</v>
      </c>
      <c r="E152" s="6">
        <v>3348.3276000000001</v>
      </c>
      <c r="F152" s="10"/>
      <c r="G152" s="5">
        <v>4</v>
      </c>
      <c r="H152" s="1" t="s">
        <v>98</v>
      </c>
      <c r="I152" s="1">
        <v>16.62</v>
      </c>
      <c r="J152" s="6">
        <v>3741.5880000000002</v>
      </c>
      <c r="L152" s="1" t="s">
        <v>98</v>
      </c>
      <c r="M152">
        <f t="shared" si="25"/>
        <v>1928.7037999999998</v>
      </c>
      <c r="N152">
        <f t="shared" si="26"/>
        <v>2194.4518999999996</v>
      </c>
      <c r="O152">
        <f t="shared" si="27"/>
        <v>4.4768583849983862E-2</v>
      </c>
    </row>
    <row r="153" spans="2:15" ht="24">
      <c r="B153" s="5">
        <v>5</v>
      </c>
      <c r="C153" s="1" t="s">
        <v>31</v>
      </c>
      <c r="D153" s="1">
        <v>21.18</v>
      </c>
      <c r="E153" s="6">
        <v>4402.0357999999997</v>
      </c>
      <c r="F153" s="10"/>
      <c r="G153" s="5">
        <v>5</v>
      </c>
      <c r="H153" s="1" t="s">
        <v>31</v>
      </c>
      <c r="I153" s="1">
        <v>21.22</v>
      </c>
      <c r="J153" s="6">
        <v>4775.5962</v>
      </c>
      <c r="L153" s="1" t="s">
        <v>31</v>
      </c>
      <c r="M153">
        <f t="shared" si="25"/>
        <v>1680.7307000000001</v>
      </c>
      <c r="N153">
        <f t="shared" si="26"/>
        <v>1846.6786000000002</v>
      </c>
      <c r="O153">
        <f t="shared" si="27"/>
        <v>2.5059047685547588E-2</v>
      </c>
    </row>
    <row r="154" spans="2:15" ht="24">
      <c r="B154" s="5">
        <v>6</v>
      </c>
      <c r="C154" s="1" t="s">
        <v>32</v>
      </c>
      <c r="D154" s="1">
        <v>14.9</v>
      </c>
      <c r="E154" s="6">
        <v>3097.0594999999998</v>
      </c>
      <c r="F154" s="10"/>
      <c r="G154" s="5">
        <v>6</v>
      </c>
      <c r="H154" s="1" t="s">
        <v>32</v>
      </c>
      <c r="I154" s="1">
        <v>14.78</v>
      </c>
      <c r="J154" s="6">
        <v>3326.8236000000002</v>
      </c>
      <c r="L154" s="1" t="s">
        <v>32</v>
      </c>
      <c r="M154">
        <f t="shared" si="25"/>
        <v>1290.7741000000001</v>
      </c>
      <c r="N154">
        <f t="shared" si="26"/>
        <v>1370.9740999999999</v>
      </c>
      <c r="O154">
        <f t="shared" si="27"/>
        <v>1.7071829210525566E-2</v>
      </c>
    </row>
    <row r="155" spans="2:15" ht="24">
      <c r="B155" s="5">
        <v>7</v>
      </c>
      <c r="C155" s="1" t="s">
        <v>33</v>
      </c>
      <c r="D155" s="1">
        <v>9.02</v>
      </c>
      <c r="E155" s="6">
        <v>1875.58</v>
      </c>
      <c r="F155" s="10"/>
      <c r="G155" s="5">
        <v>7</v>
      </c>
      <c r="H155" s="1" t="s">
        <v>33</v>
      </c>
      <c r="I155" s="1">
        <v>9.0399999999999991</v>
      </c>
      <c r="J155" s="6">
        <v>2034.5891999999999</v>
      </c>
      <c r="L155" s="1" t="s">
        <v>33</v>
      </c>
      <c r="M155">
        <f t="shared" si="25"/>
        <v>1006.6745000000001</v>
      </c>
      <c r="N155">
        <f t="shared" si="26"/>
        <v>1076.9883</v>
      </c>
      <c r="O155">
        <f t="shared" si="27"/>
        <v>2.2597476681843826E-2</v>
      </c>
    </row>
    <row r="156" spans="2:15" ht="24">
      <c r="B156" s="5">
        <v>8</v>
      </c>
      <c r="C156" s="1" t="s">
        <v>34</v>
      </c>
      <c r="D156" s="1">
        <v>17.25</v>
      </c>
      <c r="E156" s="6">
        <v>3585.0880999999999</v>
      </c>
      <c r="F156" s="10"/>
      <c r="G156" s="5">
        <v>8</v>
      </c>
      <c r="H156" s="1" t="s">
        <v>34</v>
      </c>
      <c r="I156" s="1">
        <v>18.25</v>
      </c>
      <c r="J156" s="6">
        <v>4107.7262000000001</v>
      </c>
      <c r="L156" s="1" t="s">
        <v>34</v>
      </c>
      <c r="M156">
        <f t="shared" si="25"/>
        <v>2885.4458999999997</v>
      </c>
      <c r="N156">
        <f t="shared" si="26"/>
        <v>3213.1208999999999</v>
      </c>
      <c r="O156">
        <f t="shared" si="27"/>
        <v>4.4759164550779947E-2</v>
      </c>
    </row>
    <row r="157" spans="2:15" ht="24">
      <c r="B157" s="7">
        <v>9</v>
      </c>
      <c r="C157" s="8" t="s">
        <v>35</v>
      </c>
      <c r="D157" s="8">
        <v>4.62</v>
      </c>
      <c r="E157" s="9">
        <v>960.45069999999998</v>
      </c>
      <c r="F157" s="10"/>
      <c r="G157" s="7">
        <v>9</v>
      </c>
      <c r="H157" s="8" t="s">
        <v>35</v>
      </c>
      <c r="I157" s="8">
        <v>4.8099999999999996</v>
      </c>
      <c r="J157" s="9">
        <v>1081.8864000000001</v>
      </c>
      <c r="L157" s="8" t="s">
        <v>35</v>
      </c>
      <c r="M157">
        <f>(E168-E157)</f>
        <v>933.53350000000012</v>
      </c>
      <c r="N157">
        <f t="shared" si="26"/>
        <v>1024.3439000000001</v>
      </c>
      <c r="O157">
        <f t="shared" si="27"/>
        <v>4.311513323115708E-2</v>
      </c>
    </row>
    <row r="158" spans="2:15">
      <c r="B158" s="10">
        <v>1.75</v>
      </c>
      <c r="C158" s="10" t="s">
        <v>11</v>
      </c>
      <c r="D158" s="10" t="s">
        <v>10</v>
      </c>
      <c r="E158" s="10"/>
      <c r="F158" s="10"/>
      <c r="G158" s="10">
        <v>1.75</v>
      </c>
      <c r="H158" s="10" t="s">
        <v>11</v>
      </c>
      <c r="I158" s="10" t="s">
        <v>12</v>
      </c>
      <c r="J158" s="10"/>
      <c r="L158" s="12"/>
    </row>
    <row r="159" spans="2:15">
      <c r="B159" s="2"/>
      <c r="C159" s="3" t="s">
        <v>0</v>
      </c>
      <c r="D159" s="3" t="s">
        <v>1</v>
      </c>
      <c r="E159" s="4" t="s">
        <v>2</v>
      </c>
      <c r="F159" s="10"/>
      <c r="G159" s="2"/>
      <c r="H159" s="3" t="s">
        <v>0</v>
      </c>
      <c r="I159" s="3" t="s">
        <v>1</v>
      </c>
      <c r="J159" s="4" t="s">
        <v>2</v>
      </c>
    </row>
    <row r="160" spans="2:15" ht="24">
      <c r="B160" s="5">
        <v>1</v>
      </c>
      <c r="C160" s="1" t="s">
        <v>28</v>
      </c>
      <c r="D160" s="1">
        <v>5.22</v>
      </c>
      <c r="E160" s="6">
        <v>2468.8845000000001</v>
      </c>
      <c r="F160" s="10"/>
      <c r="G160" s="5">
        <v>1</v>
      </c>
      <c r="H160" s="1" t="s">
        <v>28</v>
      </c>
      <c r="I160" s="1">
        <v>6.21</v>
      </c>
      <c r="J160" s="6">
        <v>2682.0902999999998</v>
      </c>
    </row>
    <row r="161" spans="2:10" ht="24">
      <c r="B161" s="5">
        <v>2</v>
      </c>
      <c r="C161" s="1" t="s">
        <v>29</v>
      </c>
      <c r="D161" s="1">
        <v>0.91</v>
      </c>
      <c r="E161" s="6">
        <v>428.94220000000001</v>
      </c>
      <c r="F161" s="10"/>
      <c r="G161" s="5">
        <v>2</v>
      </c>
      <c r="H161" s="1" t="s">
        <v>29</v>
      </c>
      <c r="I161" s="1">
        <v>0.96</v>
      </c>
      <c r="J161" s="6">
        <v>412.22460000000001</v>
      </c>
    </row>
    <row r="162" spans="2:10" ht="24">
      <c r="B162" s="5">
        <v>3</v>
      </c>
      <c r="C162" s="1" t="s">
        <v>30</v>
      </c>
      <c r="D162" s="1">
        <v>3.85</v>
      </c>
      <c r="E162" s="6">
        <v>1821.2064</v>
      </c>
      <c r="F162" s="10"/>
      <c r="G162" s="5">
        <v>3</v>
      </c>
      <c r="H162" s="1" t="s">
        <v>30</v>
      </c>
      <c r="I162" s="1">
        <v>4.79</v>
      </c>
      <c r="J162" s="6">
        <v>2068.34</v>
      </c>
    </row>
    <row r="163" spans="2:10" ht="24">
      <c r="B163" s="5">
        <v>4</v>
      </c>
      <c r="C163" s="1" t="s">
        <v>98</v>
      </c>
      <c r="D163" s="1">
        <v>11.15</v>
      </c>
      <c r="E163" s="6">
        <v>5277.0313999999998</v>
      </c>
      <c r="F163" s="10"/>
      <c r="G163" s="5">
        <v>4</v>
      </c>
      <c r="H163" s="1" t="s">
        <v>98</v>
      </c>
      <c r="I163" s="1">
        <v>13.75</v>
      </c>
      <c r="J163" s="6">
        <v>5936.0398999999998</v>
      </c>
    </row>
    <row r="164" spans="2:10" ht="24">
      <c r="B164" s="5">
        <v>5</v>
      </c>
      <c r="C164" s="1" t="s">
        <v>31</v>
      </c>
      <c r="D164" s="1">
        <v>12.85</v>
      </c>
      <c r="E164" s="6">
        <v>6082.7664999999997</v>
      </c>
      <c r="F164" s="10"/>
      <c r="G164" s="5">
        <v>5</v>
      </c>
      <c r="H164" s="1" t="s">
        <v>31</v>
      </c>
      <c r="I164" s="1">
        <v>15.34</v>
      </c>
      <c r="J164" s="6">
        <v>6622.2748000000001</v>
      </c>
    </row>
    <row r="165" spans="2:10" ht="24">
      <c r="B165" s="5">
        <v>6</v>
      </c>
      <c r="C165" s="1" t="s">
        <v>32</v>
      </c>
      <c r="D165" s="1">
        <v>9.27</v>
      </c>
      <c r="E165" s="6">
        <v>4387.8335999999999</v>
      </c>
      <c r="F165" s="10"/>
      <c r="G165" s="5">
        <v>6</v>
      </c>
      <c r="H165" s="1" t="s">
        <v>32</v>
      </c>
      <c r="I165" s="1">
        <v>10.89</v>
      </c>
      <c r="J165" s="6">
        <v>4697.7977000000001</v>
      </c>
    </row>
    <row r="166" spans="2:10" ht="24">
      <c r="B166" s="5">
        <v>7</v>
      </c>
      <c r="C166" s="1" t="s">
        <v>33</v>
      </c>
      <c r="D166" s="1">
        <v>6.09</v>
      </c>
      <c r="E166" s="6">
        <v>2882.2545</v>
      </c>
      <c r="F166" s="10"/>
      <c r="G166" s="5">
        <v>7</v>
      </c>
      <c r="H166" s="1" t="s">
        <v>33</v>
      </c>
      <c r="I166" s="1">
        <v>7.21</v>
      </c>
      <c r="J166" s="6">
        <v>3111.5774999999999</v>
      </c>
    </row>
    <row r="167" spans="2:10" ht="24">
      <c r="B167" s="5">
        <v>8</v>
      </c>
      <c r="C167" s="1" t="s">
        <v>34</v>
      </c>
      <c r="D167" s="1">
        <v>13.67</v>
      </c>
      <c r="E167" s="6">
        <v>6470.5339999999997</v>
      </c>
      <c r="G167" s="5">
        <v>8</v>
      </c>
      <c r="H167" s="1" t="s">
        <v>34</v>
      </c>
      <c r="I167" s="1">
        <v>16.96</v>
      </c>
      <c r="J167" s="6">
        <v>7320.8471</v>
      </c>
    </row>
    <row r="168" spans="2:10" ht="24">
      <c r="B168" s="7">
        <v>9</v>
      </c>
      <c r="C168" s="8" t="s">
        <v>35</v>
      </c>
      <c r="D168" s="8">
        <v>4</v>
      </c>
      <c r="E168" s="9">
        <v>1893.9842000000001</v>
      </c>
      <c r="G168" s="7">
        <v>9</v>
      </c>
      <c r="H168" s="8" t="s">
        <v>35</v>
      </c>
      <c r="I168" s="8">
        <v>4.88</v>
      </c>
      <c r="J168" s="9">
        <v>2106.2303000000002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46465EA891A48AF0AB58E88191E5A" ma:contentTypeVersion="9" ma:contentTypeDescription="Create a new document." ma:contentTypeScope="" ma:versionID="18332b260c251549647879b750844f33">
  <xsd:schema xmlns:xsd="http://www.w3.org/2001/XMLSchema" xmlns:xs="http://www.w3.org/2001/XMLSchema" xmlns:p="http://schemas.microsoft.com/office/2006/metadata/properties" xmlns:ns2="72e37bc8-0899-4b68-a496-441343aa816b" targetNamespace="http://schemas.microsoft.com/office/2006/metadata/properties" ma:root="true" ma:fieldsID="6ffb9c7e2a7a8c86d6201d6b11daaf1e" ns2:_="">
    <xsd:import namespace="72e37bc8-0899-4b68-a496-441343aa8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7bc8-0899-4b68-a496-441343aa8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502DD8-C0DC-4855-83F6-7A5352D87F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55E451-541F-4C85-81A4-219E546A26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B9640A2-5EE1-406C-B5F4-10531EBEF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7bc8-0899-4b68-a496-441343aa8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HPMC E3</vt:lpstr>
      <vt:lpstr>HPMC E3 (2)</vt:lpstr>
      <vt:lpstr>HPMC E3 (3)</vt:lpstr>
      <vt:lpstr>E3 Complete</vt:lpstr>
      <vt:lpstr>HPMC E4M</vt:lpstr>
      <vt:lpstr>HPMC E4M (2)</vt:lpstr>
      <vt:lpstr>HPMC E4M (3)</vt:lpstr>
      <vt:lpstr>E4M Complete</vt:lpstr>
      <vt:lpstr>CMC (2)</vt:lpstr>
      <vt:lpstr>CMC (3)</vt:lpstr>
      <vt:lpstr>CMC (4)</vt:lpstr>
      <vt:lpstr>CMC Complete</vt:lpstr>
      <vt:lpstr>CMC_ours</vt:lpstr>
      <vt:lpstr>PDMA (1)</vt:lpstr>
      <vt:lpstr>PDMA (2)</vt:lpstr>
      <vt:lpstr>PDMA (3)</vt:lpstr>
      <vt:lpstr>PDMA Complete</vt:lpstr>
      <vt:lpstr>PDMAcd (1)</vt:lpstr>
      <vt:lpstr>PDMAcd (2)</vt:lpstr>
      <vt:lpstr>PDMAcd (3)</vt:lpstr>
      <vt:lpstr>PDMAcd Complete</vt:lpstr>
      <vt:lpstr>PTA (1)</vt:lpstr>
      <vt:lpstr>PTA (2)</vt:lpstr>
      <vt:lpstr>PTA (3)</vt:lpstr>
      <vt:lpstr>PTA Complete</vt:lpstr>
      <vt:lpstr>PEGHCO</vt:lpstr>
      <vt:lpstr>HEMAcMPC (1)</vt:lpstr>
      <vt:lpstr>HEMAcMPC (2)</vt:lpstr>
      <vt:lpstr>HEMAcMPC (3)</vt:lpstr>
      <vt:lpstr>HEMAcMPC (4)</vt:lpstr>
      <vt:lpstr>HEMAcMPC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Samantha Stuart</cp:lastModifiedBy>
  <dcterms:created xsi:type="dcterms:W3CDTF">2020-07-20T11:59:25Z</dcterms:created>
  <dcterms:modified xsi:type="dcterms:W3CDTF">2021-02-08T18:58:56Z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0x0101005A246465EA891A48AF0AB58E88191E5A</vt:lpwstr>
  </property>
</Properties>
</file>