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 Tramsu\Desktop\frank-gu-lab\disco-data-processing\tests\test-files\test_helpers\input\"/>
    </mc:Choice>
  </mc:AlternateContent>
  <xr:revisionPtr revIDLastSave="0" documentId="13_ncr:1_{312D22CE-21B3-4F71-A43C-1B4CAC6A021E}" xr6:coauthVersionLast="47" xr6:coauthVersionMax="47" xr10:uidLastSave="{00000000-0000-0000-0000-000000000000}"/>
  <bookViews>
    <workbookView xWindow="-14558" yWindow="5047" windowWidth="20461" windowHeight="13021" tabRatio="652" activeTab="9" xr2:uid="{6621A444-51AC-4FE6-A2AE-18C177B16006}"/>
  </bookViews>
  <sheets>
    <sheet name="CMC (2)" sheetId="12" r:id="rId1"/>
    <sheet name="CMC (3)" sheetId="13" r:id="rId2"/>
    <sheet name="CMC (4)" sheetId="20" r:id="rId3"/>
    <sheet name="CMC Complete" sheetId="18" r:id="rId4"/>
    <sheet name="CMC_ours" sheetId="19" r:id="rId5"/>
    <sheet name="HEMAcMPC (1)" sheetId="34" r:id="rId6"/>
    <sheet name="HEMAcMPC (2)" sheetId="35" r:id="rId7"/>
    <sheet name="HEMAcMPC (3)" sheetId="33" r:id="rId8"/>
    <sheet name="HEMAcMPC (4)" sheetId="36" r:id="rId9"/>
    <sheet name="HEMAcMPC Complete" sheetId="37" r:id="rId10"/>
  </sheets>
  <definedNames>
    <definedName name="solver_adj" localSheetId="3" hidden="1">'CMC Complete'!$V$64,'CMC Complete'!$X$64</definedName>
    <definedName name="solver_adj" localSheetId="9" hidden="1">'HEMAcMPC Complete'!$V$50,'HEMAcMPC Complete'!$X$50</definedName>
    <definedName name="solver_cvg" localSheetId="3" hidden="1">0.0001</definedName>
    <definedName name="solver_cvg" localSheetId="9" hidden="1">0.0001</definedName>
    <definedName name="solver_drv" localSheetId="3" hidden="1">1</definedName>
    <definedName name="solver_drv" localSheetId="9" hidden="1">1</definedName>
    <definedName name="solver_eng" localSheetId="3" hidden="1">1</definedName>
    <definedName name="solver_eng" localSheetId="9" hidden="1">1</definedName>
    <definedName name="solver_est" localSheetId="3" hidden="1">1</definedName>
    <definedName name="solver_est" localSheetId="9" hidden="1">1</definedName>
    <definedName name="solver_itr" localSheetId="3" hidden="1">2147483647</definedName>
    <definedName name="solver_itr" localSheetId="9" hidden="1">2147483647</definedName>
    <definedName name="solver_mip" localSheetId="3" hidden="1">2147483647</definedName>
    <definedName name="solver_mip" localSheetId="9" hidden="1">2147483647</definedName>
    <definedName name="solver_mni" localSheetId="3" hidden="1">30</definedName>
    <definedName name="solver_mni" localSheetId="9" hidden="1">30</definedName>
    <definedName name="solver_mrt" localSheetId="3" hidden="1">0.075</definedName>
    <definedName name="solver_mrt" localSheetId="9" hidden="1">0.075</definedName>
    <definedName name="solver_msl" localSheetId="3" hidden="1">2</definedName>
    <definedName name="solver_msl" localSheetId="9" hidden="1">2</definedName>
    <definedName name="solver_neg" localSheetId="3" hidden="1">1</definedName>
    <definedName name="solver_neg" localSheetId="9" hidden="1">1</definedName>
    <definedName name="solver_nod" localSheetId="3" hidden="1">2147483647</definedName>
    <definedName name="solver_nod" localSheetId="9" hidden="1">2147483647</definedName>
    <definedName name="solver_num" localSheetId="3" hidden="1">0</definedName>
    <definedName name="solver_num" localSheetId="9" hidden="1">0</definedName>
    <definedName name="solver_nwt" localSheetId="3" hidden="1">1</definedName>
    <definedName name="solver_nwt" localSheetId="9" hidden="1">1</definedName>
    <definedName name="solver_opt" localSheetId="3" hidden="1">'CMC Complete'!$AC$59</definedName>
    <definedName name="solver_opt" localSheetId="9" hidden="1">'HEMAcMPC Complete'!$AC$47</definedName>
    <definedName name="solver_pre" localSheetId="3" hidden="1">0.000001</definedName>
    <definedName name="solver_pre" localSheetId="9" hidden="1">0.000001</definedName>
    <definedName name="solver_rbv" localSheetId="3" hidden="1">1</definedName>
    <definedName name="solver_rbv" localSheetId="9" hidden="1">1</definedName>
    <definedName name="solver_rlx" localSheetId="3" hidden="1">2</definedName>
    <definedName name="solver_rlx" localSheetId="9" hidden="1">2</definedName>
    <definedName name="solver_rsd" localSheetId="3" hidden="1">0</definedName>
    <definedName name="solver_rsd" localSheetId="9" hidden="1">0</definedName>
    <definedName name="solver_scl" localSheetId="3" hidden="1">1</definedName>
    <definedName name="solver_scl" localSheetId="9" hidden="1">1</definedName>
    <definedName name="solver_sho" localSheetId="3" hidden="1">2</definedName>
    <definedName name="solver_sho" localSheetId="9" hidden="1">2</definedName>
    <definedName name="solver_ssz" localSheetId="3" hidden="1">100</definedName>
    <definedName name="solver_ssz" localSheetId="9" hidden="1">100</definedName>
    <definedName name="solver_tim" localSheetId="3" hidden="1">2147483647</definedName>
    <definedName name="solver_tim" localSheetId="9" hidden="1">2147483647</definedName>
    <definedName name="solver_tol" localSheetId="3" hidden="1">0.01</definedName>
    <definedName name="solver_tol" localSheetId="9" hidden="1">0.01</definedName>
    <definedName name="solver_typ" localSheetId="3" hidden="1">2</definedName>
    <definedName name="solver_typ" localSheetId="9" hidden="1">2</definedName>
    <definedName name="solver_val" localSheetId="3" hidden="1">0</definedName>
    <definedName name="solver_val" localSheetId="9" hidden="1">0</definedName>
    <definedName name="solver_ver" localSheetId="3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8" l="1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N33" i="18"/>
  <c r="O33" i="18"/>
  <c r="P33" i="18"/>
  <c r="Q33" i="18"/>
  <c r="R33" i="18"/>
  <c r="S33" i="18"/>
  <c r="N34" i="18"/>
  <c r="O34" i="18"/>
  <c r="P34" i="18"/>
  <c r="Q34" i="18"/>
  <c r="R34" i="18"/>
  <c r="S34" i="18"/>
  <c r="N35" i="18"/>
  <c r="O35" i="18"/>
  <c r="P35" i="18"/>
  <c r="Q35" i="18"/>
  <c r="R35" i="18"/>
  <c r="S35" i="18"/>
  <c r="N36" i="18"/>
  <c r="O36" i="18"/>
  <c r="P36" i="18"/>
  <c r="Q36" i="18"/>
  <c r="R36" i="18"/>
  <c r="S36" i="18"/>
  <c r="N37" i="18"/>
  <c r="O37" i="18"/>
  <c r="P37" i="18"/>
  <c r="Q37" i="18"/>
  <c r="R37" i="18"/>
  <c r="S37" i="18"/>
  <c r="M36" i="18"/>
  <c r="M31" i="18"/>
  <c r="M32" i="18"/>
  <c r="M33" i="18"/>
  <c r="M34" i="18"/>
  <c r="M35" i="18"/>
  <c r="M37" i="18"/>
  <c r="M30" i="18"/>
  <c r="M29" i="18"/>
  <c r="U16" i="18"/>
  <c r="M20" i="18" l="1"/>
  <c r="M17" i="18"/>
  <c r="V29" i="18" s="1"/>
  <c r="M25" i="18"/>
  <c r="N25" i="18"/>
  <c r="O25" i="18"/>
  <c r="P25" i="18"/>
  <c r="Q25" i="18"/>
  <c r="R25" i="18"/>
  <c r="S25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X35" i="18" s="1"/>
  <c r="P23" i="18"/>
  <c r="Q23" i="18"/>
  <c r="R23" i="18"/>
  <c r="S23" i="18"/>
  <c r="M24" i="18"/>
  <c r="N24" i="18"/>
  <c r="O24" i="18"/>
  <c r="P24" i="18"/>
  <c r="Q24" i="18"/>
  <c r="R24" i="18"/>
  <c r="S24" i="18"/>
  <c r="S17" i="18"/>
  <c r="N17" i="18"/>
  <c r="O17" i="18"/>
  <c r="P17" i="18"/>
  <c r="Q17" i="18"/>
  <c r="R17" i="18"/>
  <c r="U14" i="37" l="1"/>
  <c r="M26" i="37"/>
  <c r="N26" i="37"/>
  <c r="O26" i="37"/>
  <c r="P26" i="37"/>
  <c r="Q26" i="37"/>
  <c r="R26" i="37"/>
  <c r="S26" i="37"/>
  <c r="M27" i="37"/>
  <c r="N27" i="37"/>
  <c r="O27" i="37"/>
  <c r="P27" i="37"/>
  <c r="Q27" i="37"/>
  <c r="R27" i="37"/>
  <c r="S27" i="37"/>
  <c r="M28" i="37"/>
  <c r="N28" i="37"/>
  <c r="O28" i="37"/>
  <c r="P28" i="37"/>
  <c r="Q28" i="37"/>
  <c r="R28" i="37"/>
  <c r="S28" i="37"/>
  <c r="M29" i="37"/>
  <c r="N29" i="37"/>
  <c r="O29" i="37"/>
  <c r="P29" i="37"/>
  <c r="Q29" i="37"/>
  <c r="R29" i="37"/>
  <c r="S29" i="37"/>
  <c r="M30" i="37"/>
  <c r="N30" i="37"/>
  <c r="O30" i="37"/>
  <c r="P30" i="37"/>
  <c r="Q30" i="37"/>
  <c r="R30" i="37"/>
  <c r="S30" i="37"/>
  <c r="M31" i="37"/>
  <c r="N31" i="37"/>
  <c r="O31" i="37"/>
  <c r="P31" i="37"/>
  <c r="Q31" i="37"/>
  <c r="R31" i="37"/>
  <c r="S31" i="37"/>
  <c r="N25" i="37"/>
  <c r="O25" i="37"/>
  <c r="P25" i="37"/>
  <c r="Q25" i="37"/>
  <c r="R25" i="37"/>
  <c r="S25" i="37"/>
  <c r="M25" i="37"/>
  <c r="N15" i="37"/>
  <c r="O15" i="37"/>
  <c r="P15" i="37"/>
  <c r="Q15" i="37"/>
  <c r="R15" i="37"/>
  <c r="S15" i="37"/>
  <c r="N16" i="37"/>
  <c r="O16" i="37"/>
  <c r="P16" i="37"/>
  <c r="Q16" i="37"/>
  <c r="R16" i="37"/>
  <c r="S16" i="37"/>
  <c r="N17" i="37"/>
  <c r="O17" i="37"/>
  <c r="P17" i="37"/>
  <c r="Q17" i="37"/>
  <c r="R17" i="37"/>
  <c r="S17" i="37"/>
  <c r="N18" i="37"/>
  <c r="O18" i="37"/>
  <c r="P18" i="37"/>
  <c r="Q18" i="37"/>
  <c r="R18" i="37"/>
  <c r="S18" i="37"/>
  <c r="N19" i="37"/>
  <c r="O19" i="37"/>
  <c r="P19" i="37"/>
  <c r="Q19" i="37"/>
  <c r="R19" i="37"/>
  <c r="S19" i="37"/>
  <c r="N20" i="37"/>
  <c r="O20" i="37"/>
  <c r="P20" i="37"/>
  <c r="Q20" i="37"/>
  <c r="R20" i="37"/>
  <c r="S20" i="37"/>
  <c r="N21" i="37"/>
  <c r="O21" i="37"/>
  <c r="P21" i="37"/>
  <c r="Q21" i="37"/>
  <c r="R21" i="37"/>
  <c r="S21" i="37"/>
  <c r="M16" i="37"/>
  <c r="M17" i="37"/>
  <c r="M18" i="37"/>
  <c r="M19" i="37"/>
  <c r="M20" i="37"/>
  <c r="M21" i="37"/>
  <c r="M15" i="37"/>
  <c r="V53" i="37"/>
  <c r="AB53" i="37" s="1"/>
  <c r="V52" i="37"/>
  <c r="V55" i="37" s="1"/>
  <c r="AB42" i="37"/>
  <c r="AB47" i="37" s="1"/>
  <c r="AA42" i="37"/>
  <c r="AA47" i="37" s="1"/>
  <c r="Z42" i="37"/>
  <c r="Z47" i="37" s="1"/>
  <c r="Y42" i="37"/>
  <c r="Y47" i="37" s="1"/>
  <c r="X42" i="37"/>
  <c r="X47" i="37" s="1"/>
  <c r="W42" i="37"/>
  <c r="W47" i="37" s="1"/>
  <c r="V42" i="37"/>
  <c r="V47" i="37" s="1"/>
  <c r="AB41" i="37"/>
  <c r="AB46" i="37" s="1"/>
  <c r="AA41" i="37"/>
  <c r="AA46" i="37" s="1"/>
  <c r="Z41" i="37"/>
  <c r="Z46" i="37" s="1"/>
  <c r="Y41" i="37"/>
  <c r="Y46" i="37" s="1"/>
  <c r="X41" i="37"/>
  <c r="X46" i="37" s="1"/>
  <c r="W41" i="37"/>
  <c r="W46" i="37" s="1"/>
  <c r="V41" i="37"/>
  <c r="V46" i="37" s="1"/>
  <c r="N129" i="36"/>
  <c r="M129" i="36"/>
  <c r="N128" i="36"/>
  <c r="M128" i="36"/>
  <c r="O128" i="36" s="1"/>
  <c r="Y20" i="36" s="1"/>
  <c r="N127" i="36"/>
  <c r="M127" i="36"/>
  <c r="N126" i="36"/>
  <c r="M126" i="36"/>
  <c r="N125" i="36"/>
  <c r="M125" i="36"/>
  <c r="N124" i="36"/>
  <c r="M124" i="36"/>
  <c r="N123" i="36"/>
  <c r="M123" i="36"/>
  <c r="N111" i="36"/>
  <c r="M111" i="36"/>
  <c r="N110" i="36"/>
  <c r="M110" i="36"/>
  <c r="N109" i="36"/>
  <c r="M109" i="36"/>
  <c r="N108" i="36"/>
  <c r="M108" i="36"/>
  <c r="N107" i="36"/>
  <c r="M107" i="36"/>
  <c r="N106" i="36"/>
  <c r="M106" i="36"/>
  <c r="N105" i="36"/>
  <c r="M105" i="36"/>
  <c r="N93" i="36"/>
  <c r="M93" i="36"/>
  <c r="N92" i="36"/>
  <c r="M92" i="36"/>
  <c r="N91" i="36"/>
  <c r="M91" i="36"/>
  <c r="N90" i="36"/>
  <c r="M90" i="36"/>
  <c r="N89" i="36"/>
  <c r="M89" i="36"/>
  <c r="N88" i="36"/>
  <c r="M88" i="36"/>
  <c r="N87" i="36"/>
  <c r="M87" i="36"/>
  <c r="N75" i="36"/>
  <c r="M75" i="36"/>
  <c r="N74" i="36"/>
  <c r="M74" i="36"/>
  <c r="N73" i="36"/>
  <c r="M73" i="36"/>
  <c r="O73" i="36" s="1"/>
  <c r="V19" i="36" s="1"/>
  <c r="N72" i="36"/>
  <c r="M72" i="36"/>
  <c r="N71" i="36"/>
  <c r="M71" i="36"/>
  <c r="N70" i="36"/>
  <c r="M70" i="36"/>
  <c r="N69" i="36"/>
  <c r="M69" i="36"/>
  <c r="N57" i="36"/>
  <c r="M57" i="36"/>
  <c r="N56" i="36"/>
  <c r="M56" i="36"/>
  <c r="O56" i="36" s="1"/>
  <c r="U20" i="36" s="1"/>
  <c r="N55" i="36"/>
  <c r="M55" i="36"/>
  <c r="N54" i="36"/>
  <c r="M54" i="36"/>
  <c r="N53" i="36"/>
  <c r="M53" i="36"/>
  <c r="N52" i="36"/>
  <c r="M52" i="36"/>
  <c r="O52" i="36" s="1"/>
  <c r="U16" i="36" s="1"/>
  <c r="N51" i="36"/>
  <c r="M51" i="36"/>
  <c r="N39" i="36"/>
  <c r="M39" i="36"/>
  <c r="N38" i="36"/>
  <c r="M38" i="36"/>
  <c r="N37" i="36"/>
  <c r="M37" i="36"/>
  <c r="N36" i="36"/>
  <c r="M36" i="36"/>
  <c r="N35" i="36"/>
  <c r="M35" i="36"/>
  <c r="N34" i="36"/>
  <c r="M34" i="36"/>
  <c r="N33" i="36"/>
  <c r="M33" i="36"/>
  <c r="N21" i="36"/>
  <c r="M21" i="36"/>
  <c r="N20" i="36"/>
  <c r="M20" i="36"/>
  <c r="N19" i="36"/>
  <c r="M19" i="36"/>
  <c r="N18" i="36"/>
  <c r="M18" i="36"/>
  <c r="N17" i="36"/>
  <c r="M17" i="36"/>
  <c r="N16" i="36"/>
  <c r="M16" i="36"/>
  <c r="N15" i="36"/>
  <c r="M15" i="36"/>
  <c r="N129" i="35"/>
  <c r="M129" i="35"/>
  <c r="N128" i="35"/>
  <c r="M128" i="35"/>
  <c r="N127" i="35"/>
  <c r="M127" i="35"/>
  <c r="N126" i="35"/>
  <c r="M126" i="35"/>
  <c r="N125" i="35"/>
  <c r="M125" i="35"/>
  <c r="N124" i="35"/>
  <c r="M124" i="35"/>
  <c r="N123" i="35"/>
  <c r="M123" i="35"/>
  <c r="N111" i="35"/>
  <c r="M111" i="35"/>
  <c r="N110" i="35"/>
  <c r="M110" i="35"/>
  <c r="O110" i="35" s="1"/>
  <c r="X20" i="35" s="1"/>
  <c r="N109" i="35"/>
  <c r="M109" i="35"/>
  <c r="N108" i="35"/>
  <c r="M108" i="35"/>
  <c r="N107" i="35"/>
  <c r="M107" i="35"/>
  <c r="N106" i="35"/>
  <c r="M106" i="35"/>
  <c r="N105" i="35"/>
  <c r="M105" i="35"/>
  <c r="N93" i="35"/>
  <c r="M93" i="35"/>
  <c r="N92" i="35"/>
  <c r="M92" i="35"/>
  <c r="N91" i="35"/>
  <c r="M91" i="35"/>
  <c r="N90" i="35"/>
  <c r="M90" i="35"/>
  <c r="N89" i="35"/>
  <c r="M89" i="35"/>
  <c r="N88" i="35"/>
  <c r="M88" i="35"/>
  <c r="N87" i="35"/>
  <c r="M87" i="35"/>
  <c r="N75" i="35"/>
  <c r="M75" i="35"/>
  <c r="N74" i="35"/>
  <c r="M74" i="35"/>
  <c r="N73" i="35"/>
  <c r="M73" i="35"/>
  <c r="N72" i="35"/>
  <c r="M72" i="35"/>
  <c r="N71" i="35"/>
  <c r="M71" i="35"/>
  <c r="N70" i="35"/>
  <c r="M70" i="35"/>
  <c r="N69" i="35"/>
  <c r="M69" i="35"/>
  <c r="N57" i="35"/>
  <c r="M57" i="35"/>
  <c r="N56" i="35"/>
  <c r="M56" i="35"/>
  <c r="N55" i="35"/>
  <c r="M55" i="35"/>
  <c r="N54" i="35"/>
  <c r="M54" i="35"/>
  <c r="N53" i="35"/>
  <c r="M53" i="35"/>
  <c r="N52" i="35"/>
  <c r="M52" i="35"/>
  <c r="N51" i="35"/>
  <c r="M51" i="35"/>
  <c r="N39" i="35"/>
  <c r="M39" i="35"/>
  <c r="N38" i="35"/>
  <c r="M38" i="35"/>
  <c r="O38" i="35" s="1"/>
  <c r="T20" i="35" s="1"/>
  <c r="N37" i="35"/>
  <c r="O37" i="35" s="1"/>
  <c r="T19" i="35" s="1"/>
  <c r="M37" i="35"/>
  <c r="N36" i="35"/>
  <c r="M36" i="35"/>
  <c r="N35" i="35"/>
  <c r="O35" i="35" s="1"/>
  <c r="T17" i="35" s="1"/>
  <c r="M35" i="35"/>
  <c r="N34" i="35"/>
  <c r="M34" i="35"/>
  <c r="N33" i="35"/>
  <c r="M33" i="35"/>
  <c r="N21" i="35"/>
  <c r="M21" i="35"/>
  <c r="N20" i="35"/>
  <c r="M20" i="35"/>
  <c r="N19" i="35"/>
  <c r="M19" i="35"/>
  <c r="N18" i="35"/>
  <c r="O18" i="35" s="1"/>
  <c r="S18" i="35" s="1"/>
  <c r="M18" i="35"/>
  <c r="N17" i="35"/>
  <c r="M17" i="35"/>
  <c r="N16" i="35"/>
  <c r="O16" i="35" s="1"/>
  <c r="S16" i="35" s="1"/>
  <c r="M16" i="35"/>
  <c r="N15" i="35"/>
  <c r="M15" i="35"/>
  <c r="N129" i="34"/>
  <c r="M129" i="34"/>
  <c r="N128" i="34"/>
  <c r="M128" i="34"/>
  <c r="N127" i="34"/>
  <c r="M127" i="34"/>
  <c r="N126" i="34"/>
  <c r="M126" i="34"/>
  <c r="N125" i="34"/>
  <c r="M125" i="34"/>
  <c r="N124" i="34"/>
  <c r="M124" i="34"/>
  <c r="N123" i="34"/>
  <c r="M123" i="34"/>
  <c r="N111" i="34"/>
  <c r="M111" i="34"/>
  <c r="N110" i="34"/>
  <c r="M110" i="34"/>
  <c r="N109" i="34"/>
  <c r="M109" i="34"/>
  <c r="N108" i="34"/>
  <c r="M108" i="34"/>
  <c r="N107" i="34"/>
  <c r="M107" i="34"/>
  <c r="N106" i="34"/>
  <c r="M106" i="34"/>
  <c r="N105" i="34"/>
  <c r="M105" i="34"/>
  <c r="N93" i="34"/>
  <c r="M93" i="34"/>
  <c r="N92" i="34"/>
  <c r="M92" i="34"/>
  <c r="N91" i="34"/>
  <c r="M91" i="34"/>
  <c r="N90" i="34"/>
  <c r="M90" i="34"/>
  <c r="N89" i="34"/>
  <c r="M89" i="34"/>
  <c r="N88" i="34"/>
  <c r="M88" i="34"/>
  <c r="N87" i="34"/>
  <c r="M87" i="34"/>
  <c r="N75" i="34"/>
  <c r="M75" i="34"/>
  <c r="N74" i="34"/>
  <c r="M74" i="34"/>
  <c r="N73" i="34"/>
  <c r="M73" i="34"/>
  <c r="N72" i="34"/>
  <c r="M72" i="34"/>
  <c r="N71" i="34"/>
  <c r="M71" i="34"/>
  <c r="N70" i="34"/>
  <c r="M70" i="34"/>
  <c r="N69" i="34"/>
  <c r="M69" i="34"/>
  <c r="N57" i="34"/>
  <c r="O57" i="34" s="1"/>
  <c r="U21" i="34" s="1"/>
  <c r="M57" i="34"/>
  <c r="N56" i="34"/>
  <c r="M56" i="34"/>
  <c r="N55" i="34"/>
  <c r="M55" i="34"/>
  <c r="N54" i="34"/>
  <c r="M54" i="34"/>
  <c r="N53" i="34"/>
  <c r="O53" i="34" s="1"/>
  <c r="U17" i="34" s="1"/>
  <c r="M53" i="34"/>
  <c r="N52" i="34"/>
  <c r="M52" i="34"/>
  <c r="N51" i="34"/>
  <c r="M51" i="34"/>
  <c r="N39" i="34"/>
  <c r="M39" i="34"/>
  <c r="N38" i="34"/>
  <c r="M38" i="34"/>
  <c r="N37" i="34"/>
  <c r="M37" i="34"/>
  <c r="N36" i="34"/>
  <c r="M36" i="34"/>
  <c r="N35" i="34"/>
  <c r="M35" i="34"/>
  <c r="N34" i="34"/>
  <c r="M34" i="34"/>
  <c r="N33" i="34"/>
  <c r="M33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N21" i="33"/>
  <c r="O21" i="33" s="1"/>
  <c r="M21" i="33"/>
  <c r="N129" i="33"/>
  <c r="M129" i="33"/>
  <c r="N128" i="33"/>
  <c r="M128" i="33"/>
  <c r="N127" i="33"/>
  <c r="M127" i="33"/>
  <c r="N126" i="33"/>
  <c r="M126" i="33"/>
  <c r="N125" i="33"/>
  <c r="M125" i="33"/>
  <c r="N124" i="33"/>
  <c r="M124" i="33"/>
  <c r="N123" i="33"/>
  <c r="M123" i="33"/>
  <c r="N111" i="33"/>
  <c r="M111" i="33"/>
  <c r="N110" i="33"/>
  <c r="M110" i="33"/>
  <c r="N109" i="33"/>
  <c r="M109" i="33"/>
  <c r="N108" i="33"/>
  <c r="M108" i="33"/>
  <c r="N107" i="33"/>
  <c r="M107" i="33"/>
  <c r="N106" i="33"/>
  <c r="M106" i="33"/>
  <c r="N105" i="33"/>
  <c r="M105" i="33"/>
  <c r="N93" i="33"/>
  <c r="M93" i="33"/>
  <c r="O93" i="33" s="1"/>
  <c r="N92" i="33"/>
  <c r="M92" i="33"/>
  <c r="O92" i="33" s="1"/>
  <c r="N91" i="33"/>
  <c r="M91" i="33"/>
  <c r="O91" i="33" s="1"/>
  <c r="N90" i="33"/>
  <c r="M90" i="33"/>
  <c r="O90" i="33" s="1"/>
  <c r="N89" i="33"/>
  <c r="M89" i="33"/>
  <c r="O89" i="33" s="1"/>
  <c r="N88" i="33"/>
  <c r="M88" i="33"/>
  <c r="O88" i="33" s="1"/>
  <c r="N87" i="33"/>
  <c r="M87" i="33"/>
  <c r="O87" i="33" s="1"/>
  <c r="N75" i="33"/>
  <c r="M75" i="33"/>
  <c r="N74" i="33"/>
  <c r="M74" i="33"/>
  <c r="N73" i="33"/>
  <c r="M73" i="33"/>
  <c r="N72" i="33"/>
  <c r="M72" i="33"/>
  <c r="N71" i="33"/>
  <c r="M71" i="33"/>
  <c r="N70" i="33"/>
  <c r="M70" i="33"/>
  <c r="N69" i="33"/>
  <c r="M69" i="33"/>
  <c r="N57" i="33"/>
  <c r="M57" i="33"/>
  <c r="N56" i="33"/>
  <c r="M56" i="33"/>
  <c r="N55" i="33"/>
  <c r="M55" i="33"/>
  <c r="N54" i="33"/>
  <c r="M54" i="33"/>
  <c r="N53" i="33"/>
  <c r="M53" i="33"/>
  <c r="N52" i="33"/>
  <c r="M52" i="33"/>
  <c r="N51" i="33"/>
  <c r="M51" i="33"/>
  <c r="N39" i="33"/>
  <c r="M39" i="33"/>
  <c r="N38" i="33"/>
  <c r="M38" i="33"/>
  <c r="N37" i="33"/>
  <c r="M37" i="33"/>
  <c r="N36" i="33"/>
  <c r="M36" i="33"/>
  <c r="N35" i="33"/>
  <c r="M35" i="33"/>
  <c r="N34" i="33"/>
  <c r="M34" i="33"/>
  <c r="N33" i="33"/>
  <c r="M33" i="33"/>
  <c r="N20" i="33"/>
  <c r="M20" i="33"/>
  <c r="N19" i="33"/>
  <c r="M19" i="33"/>
  <c r="N18" i="33"/>
  <c r="M18" i="33"/>
  <c r="N17" i="33"/>
  <c r="M17" i="33"/>
  <c r="N16" i="33"/>
  <c r="M16" i="33"/>
  <c r="N15" i="33"/>
  <c r="M15" i="33"/>
  <c r="O69" i="34" l="1"/>
  <c r="V15" i="34" s="1"/>
  <c r="O34" i="35"/>
  <c r="T16" i="35" s="1"/>
  <c r="AB52" i="37"/>
  <c r="O35" i="36"/>
  <c r="T17" i="36" s="1"/>
  <c r="AC47" i="37"/>
  <c r="AC46" i="37"/>
  <c r="V25" i="37"/>
  <c r="V27" i="37"/>
  <c r="V31" i="37"/>
  <c r="Y30" i="37"/>
  <c r="Y26" i="37"/>
  <c r="Z27" i="37"/>
  <c r="W25" i="37"/>
  <c r="W27" i="37"/>
  <c r="X28" i="37"/>
  <c r="AA31" i="37"/>
  <c r="Z25" i="37"/>
  <c r="W26" i="37"/>
  <c r="AA26" i="37"/>
  <c r="X27" i="37"/>
  <c r="AB27" i="37"/>
  <c r="Y28" i="37"/>
  <c r="V29" i="37"/>
  <c r="Z29" i="37"/>
  <c r="W30" i="37"/>
  <c r="AA30" i="37"/>
  <c r="AB31" i="37"/>
  <c r="AA27" i="37"/>
  <c r="AB28" i="37"/>
  <c r="W31" i="37"/>
  <c r="AA25" i="37"/>
  <c r="X26" i="37"/>
  <c r="AB26" i="37"/>
  <c r="Y27" i="37"/>
  <c r="W29" i="37"/>
  <c r="AA29" i="37"/>
  <c r="X30" i="37"/>
  <c r="AB30" i="37"/>
  <c r="X25" i="37"/>
  <c r="AB25" i="37"/>
  <c r="V26" i="37"/>
  <c r="Z26" i="37"/>
  <c r="V28" i="37"/>
  <c r="Z28" i="37"/>
  <c r="X29" i="37"/>
  <c r="AB29" i="37"/>
  <c r="V30" i="37"/>
  <c r="Z30" i="37"/>
  <c r="X31" i="37"/>
  <c r="Y25" i="37"/>
  <c r="W28" i="37"/>
  <c r="AA28" i="37"/>
  <c r="Y29" i="37"/>
  <c r="Y31" i="37"/>
  <c r="Z31" i="37"/>
  <c r="O127" i="36"/>
  <c r="Y19" i="36" s="1"/>
  <c r="O129" i="36"/>
  <c r="Y21" i="36" s="1"/>
  <c r="O111" i="36"/>
  <c r="X21" i="36" s="1"/>
  <c r="O93" i="36"/>
  <c r="W21" i="36" s="1"/>
  <c r="O51" i="36"/>
  <c r="U15" i="36" s="1"/>
  <c r="O55" i="36"/>
  <c r="U19" i="36" s="1"/>
  <c r="O57" i="36"/>
  <c r="U21" i="36" s="1"/>
  <c r="O15" i="36"/>
  <c r="S15" i="36" s="1"/>
  <c r="O17" i="36"/>
  <c r="S17" i="36" s="1"/>
  <c r="O21" i="36"/>
  <c r="S21" i="36" s="1"/>
  <c r="O105" i="36"/>
  <c r="X15" i="36" s="1"/>
  <c r="O107" i="36"/>
  <c r="X17" i="36" s="1"/>
  <c r="O90" i="36"/>
  <c r="W18" i="36" s="1"/>
  <c r="O71" i="36"/>
  <c r="V17" i="36" s="1"/>
  <c r="O20" i="36"/>
  <c r="S20" i="36" s="1"/>
  <c r="O126" i="36"/>
  <c r="Y18" i="36" s="1"/>
  <c r="O123" i="36"/>
  <c r="Y15" i="36" s="1"/>
  <c r="O125" i="36"/>
  <c r="Y17" i="36" s="1"/>
  <c r="O124" i="36"/>
  <c r="Y16" i="36" s="1"/>
  <c r="O106" i="36"/>
  <c r="X16" i="36" s="1"/>
  <c r="O108" i="36"/>
  <c r="X18" i="36" s="1"/>
  <c r="O109" i="36"/>
  <c r="X19" i="36" s="1"/>
  <c r="O110" i="36"/>
  <c r="X20" i="36" s="1"/>
  <c r="O88" i="36"/>
  <c r="W16" i="36" s="1"/>
  <c r="O92" i="36"/>
  <c r="W20" i="36" s="1"/>
  <c r="O87" i="36"/>
  <c r="W15" i="36" s="1"/>
  <c r="O89" i="36"/>
  <c r="W17" i="36" s="1"/>
  <c r="O91" i="36"/>
  <c r="W19" i="36" s="1"/>
  <c r="O69" i="36"/>
  <c r="V15" i="36" s="1"/>
  <c r="O70" i="36"/>
  <c r="V16" i="36" s="1"/>
  <c r="O72" i="36"/>
  <c r="V18" i="36" s="1"/>
  <c r="O74" i="36"/>
  <c r="V20" i="36" s="1"/>
  <c r="O75" i="36"/>
  <c r="V21" i="36" s="1"/>
  <c r="O54" i="36"/>
  <c r="U18" i="36" s="1"/>
  <c r="O53" i="36"/>
  <c r="U17" i="36" s="1"/>
  <c r="O39" i="36"/>
  <c r="T21" i="36" s="1"/>
  <c r="O33" i="36"/>
  <c r="T15" i="36" s="1"/>
  <c r="O34" i="36"/>
  <c r="T16" i="36" s="1"/>
  <c r="O36" i="36"/>
  <c r="T18" i="36" s="1"/>
  <c r="O38" i="36"/>
  <c r="T20" i="36" s="1"/>
  <c r="O37" i="36"/>
  <c r="T19" i="36" s="1"/>
  <c r="O19" i="36"/>
  <c r="S19" i="36" s="1"/>
  <c r="O18" i="36"/>
  <c r="S18" i="36" s="1"/>
  <c r="O16" i="36"/>
  <c r="S16" i="36" s="1"/>
  <c r="O124" i="35"/>
  <c r="Y16" i="35" s="1"/>
  <c r="O129" i="35"/>
  <c r="Y21" i="35" s="1"/>
  <c r="O105" i="35"/>
  <c r="X15" i="35" s="1"/>
  <c r="O111" i="35"/>
  <c r="X21" i="35" s="1"/>
  <c r="O75" i="35"/>
  <c r="V21" i="35" s="1"/>
  <c r="O39" i="35"/>
  <c r="T21" i="35" s="1"/>
  <c r="O21" i="35"/>
  <c r="S21" i="35" s="1"/>
  <c r="O87" i="35"/>
  <c r="W15" i="35" s="1"/>
  <c r="O72" i="35"/>
  <c r="V18" i="35" s="1"/>
  <c r="O126" i="35"/>
  <c r="Y18" i="35" s="1"/>
  <c r="O128" i="35"/>
  <c r="Y20" i="35" s="1"/>
  <c r="O125" i="35"/>
  <c r="Y17" i="35" s="1"/>
  <c r="O127" i="35"/>
  <c r="Y19" i="35" s="1"/>
  <c r="O123" i="35"/>
  <c r="Y15" i="35" s="1"/>
  <c r="O108" i="35"/>
  <c r="X18" i="35" s="1"/>
  <c r="O109" i="35"/>
  <c r="X19" i="35" s="1"/>
  <c r="O107" i="35"/>
  <c r="X17" i="35" s="1"/>
  <c r="O106" i="35"/>
  <c r="X16" i="35" s="1"/>
  <c r="O88" i="35"/>
  <c r="W16" i="35" s="1"/>
  <c r="O90" i="35"/>
  <c r="W18" i="35" s="1"/>
  <c r="O93" i="35"/>
  <c r="W21" i="35" s="1"/>
  <c r="O92" i="35"/>
  <c r="W20" i="35" s="1"/>
  <c r="O89" i="35"/>
  <c r="W17" i="35" s="1"/>
  <c r="O91" i="35"/>
  <c r="W19" i="35" s="1"/>
  <c r="O70" i="35"/>
  <c r="V16" i="35" s="1"/>
  <c r="O71" i="35"/>
  <c r="V17" i="35" s="1"/>
  <c r="O73" i="35"/>
  <c r="V19" i="35" s="1"/>
  <c r="O74" i="35"/>
  <c r="V20" i="35" s="1"/>
  <c r="O69" i="35"/>
  <c r="V15" i="35" s="1"/>
  <c r="O52" i="35"/>
  <c r="U16" i="35" s="1"/>
  <c r="O56" i="35"/>
  <c r="U20" i="35" s="1"/>
  <c r="O53" i="35"/>
  <c r="U17" i="35" s="1"/>
  <c r="O54" i="35"/>
  <c r="U18" i="35" s="1"/>
  <c r="O51" i="35"/>
  <c r="U15" i="35" s="1"/>
  <c r="O55" i="35"/>
  <c r="U19" i="35" s="1"/>
  <c r="O57" i="35"/>
  <c r="U21" i="35" s="1"/>
  <c r="O33" i="35"/>
  <c r="T15" i="35" s="1"/>
  <c r="O36" i="35"/>
  <c r="T18" i="35" s="1"/>
  <c r="O17" i="35"/>
  <c r="S17" i="35" s="1"/>
  <c r="O20" i="35"/>
  <c r="S20" i="35" s="1"/>
  <c r="O15" i="35"/>
  <c r="S15" i="35" s="1"/>
  <c r="O19" i="35"/>
  <c r="S19" i="35" s="1"/>
  <c r="O124" i="34"/>
  <c r="Y16" i="34" s="1"/>
  <c r="O128" i="34"/>
  <c r="Y20" i="34" s="1"/>
  <c r="O125" i="34"/>
  <c r="Y17" i="34" s="1"/>
  <c r="O105" i="34"/>
  <c r="X15" i="34" s="1"/>
  <c r="O109" i="34"/>
  <c r="X19" i="34" s="1"/>
  <c r="O110" i="34"/>
  <c r="X20" i="34" s="1"/>
  <c r="O87" i="34"/>
  <c r="W15" i="34" s="1"/>
  <c r="O93" i="34"/>
  <c r="W21" i="34" s="1"/>
  <c r="O37" i="34"/>
  <c r="T19" i="34" s="1"/>
  <c r="O34" i="34"/>
  <c r="T16" i="34" s="1"/>
  <c r="O38" i="34"/>
  <c r="T20" i="34" s="1"/>
  <c r="O54" i="34"/>
  <c r="U18" i="34" s="1"/>
  <c r="O15" i="34"/>
  <c r="S15" i="34" s="1"/>
  <c r="O19" i="34"/>
  <c r="S19" i="34" s="1"/>
  <c r="O129" i="34"/>
  <c r="Y21" i="34" s="1"/>
  <c r="O127" i="34"/>
  <c r="Y19" i="34" s="1"/>
  <c r="O123" i="34"/>
  <c r="Y15" i="34" s="1"/>
  <c r="O126" i="34"/>
  <c r="Y18" i="34" s="1"/>
  <c r="O106" i="34"/>
  <c r="X16" i="34" s="1"/>
  <c r="O108" i="34"/>
  <c r="X18" i="34" s="1"/>
  <c r="O111" i="34"/>
  <c r="X21" i="34" s="1"/>
  <c r="O107" i="34"/>
  <c r="X17" i="34" s="1"/>
  <c r="O88" i="34"/>
  <c r="W16" i="34" s="1"/>
  <c r="O90" i="34"/>
  <c r="W18" i="34" s="1"/>
  <c r="O91" i="34"/>
  <c r="W19" i="34" s="1"/>
  <c r="O92" i="34"/>
  <c r="W20" i="34" s="1"/>
  <c r="O89" i="34"/>
  <c r="W17" i="34" s="1"/>
  <c r="O70" i="34"/>
  <c r="V16" i="34" s="1"/>
  <c r="O72" i="34"/>
  <c r="V18" i="34" s="1"/>
  <c r="O73" i="34"/>
  <c r="V19" i="34" s="1"/>
  <c r="O75" i="34"/>
  <c r="V21" i="34" s="1"/>
  <c r="O71" i="34"/>
  <c r="V17" i="34" s="1"/>
  <c r="O74" i="34"/>
  <c r="V20" i="34" s="1"/>
  <c r="O52" i="34"/>
  <c r="U16" i="34" s="1"/>
  <c r="O56" i="34"/>
  <c r="U20" i="34" s="1"/>
  <c r="O51" i="34"/>
  <c r="U15" i="34" s="1"/>
  <c r="O55" i="34"/>
  <c r="U19" i="34" s="1"/>
  <c r="O39" i="34"/>
  <c r="T21" i="34" s="1"/>
  <c r="O36" i="34"/>
  <c r="T18" i="34" s="1"/>
  <c r="O33" i="34"/>
  <c r="T15" i="34" s="1"/>
  <c r="O35" i="34"/>
  <c r="T17" i="34" s="1"/>
  <c r="O16" i="34"/>
  <c r="S16" i="34" s="1"/>
  <c r="O20" i="34"/>
  <c r="S20" i="34" s="1"/>
  <c r="O18" i="34"/>
  <c r="S18" i="34" s="1"/>
  <c r="O17" i="34"/>
  <c r="S17" i="34" s="1"/>
  <c r="O21" i="34"/>
  <c r="S21" i="34" s="1"/>
  <c r="O75" i="33"/>
  <c r="V21" i="33" s="1"/>
  <c r="O57" i="33"/>
  <c r="O39" i="33"/>
  <c r="O109" i="33"/>
  <c r="X19" i="33" s="1"/>
  <c r="O72" i="33"/>
  <c r="V18" i="33" s="1"/>
  <c r="W18" i="33"/>
  <c r="O108" i="33"/>
  <c r="X18" i="33" s="1"/>
  <c r="O126" i="33"/>
  <c r="Y18" i="33" s="1"/>
  <c r="O36" i="33"/>
  <c r="T18" i="33" s="1"/>
  <c r="O125" i="33"/>
  <c r="Y17" i="33" s="1"/>
  <c r="O129" i="33"/>
  <c r="Y21" i="33" s="1"/>
  <c r="O124" i="33"/>
  <c r="Y16" i="33" s="1"/>
  <c r="O123" i="33"/>
  <c r="Y15" i="33" s="1"/>
  <c r="O128" i="33"/>
  <c r="Y20" i="33" s="1"/>
  <c r="O127" i="33"/>
  <c r="Y19" i="33" s="1"/>
  <c r="O110" i="33"/>
  <c r="X20" i="33" s="1"/>
  <c r="O105" i="33"/>
  <c r="X15" i="33" s="1"/>
  <c r="O107" i="33"/>
  <c r="X17" i="33" s="1"/>
  <c r="O111" i="33"/>
  <c r="X21" i="33" s="1"/>
  <c r="O106" i="33"/>
  <c r="X16" i="33" s="1"/>
  <c r="W19" i="33"/>
  <c r="W21" i="33"/>
  <c r="W16" i="33"/>
  <c r="W20" i="33"/>
  <c r="W15" i="33"/>
  <c r="W17" i="33"/>
  <c r="O74" i="33"/>
  <c r="V20" i="33" s="1"/>
  <c r="O69" i="33"/>
  <c r="V15" i="33" s="1"/>
  <c r="O73" i="33"/>
  <c r="V19" i="33" s="1"/>
  <c r="O71" i="33"/>
  <c r="V17" i="33" s="1"/>
  <c r="O70" i="33"/>
  <c r="V16" i="33" s="1"/>
  <c r="O51" i="33"/>
  <c r="U15" i="33" s="1"/>
  <c r="O53" i="33"/>
  <c r="U17" i="33" s="1"/>
  <c r="O55" i="33"/>
  <c r="U19" i="33" s="1"/>
  <c r="U21" i="33"/>
  <c r="O54" i="33"/>
  <c r="U18" i="33" s="1"/>
  <c r="O56" i="33"/>
  <c r="U20" i="33" s="1"/>
  <c r="O52" i="33"/>
  <c r="U16" i="33" s="1"/>
  <c r="O38" i="33"/>
  <c r="T20" i="33" s="1"/>
  <c r="O33" i="33"/>
  <c r="T15" i="33" s="1"/>
  <c r="O35" i="33"/>
  <c r="T17" i="33" s="1"/>
  <c r="O37" i="33"/>
  <c r="T19" i="33" s="1"/>
  <c r="T21" i="33"/>
  <c r="O34" i="33"/>
  <c r="T16" i="33" s="1"/>
  <c r="S21" i="33"/>
  <c r="O15" i="33"/>
  <c r="S15" i="33" s="1"/>
  <c r="O17" i="33"/>
  <c r="S17" i="33" s="1"/>
  <c r="O20" i="33"/>
  <c r="S20" i="33" s="1"/>
  <c r="O16" i="33"/>
  <c r="S16" i="33" s="1"/>
  <c r="O18" i="33"/>
  <c r="S18" i="33" s="1"/>
  <c r="O19" i="33"/>
  <c r="S19" i="33" s="1"/>
  <c r="W32" i="18" l="1"/>
  <c r="W39" i="18"/>
  <c r="W37" i="18" l="1"/>
  <c r="W36" i="18"/>
  <c r="W35" i="18"/>
  <c r="W33" i="18"/>
  <c r="W34" i="18"/>
  <c r="N157" i="20"/>
  <c r="M157" i="20"/>
  <c r="N156" i="20"/>
  <c r="M156" i="20"/>
  <c r="N155" i="20"/>
  <c r="M155" i="20"/>
  <c r="N154" i="20"/>
  <c r="M154" i="20"/>
  <c r="N153" i="20"/>
  <c r="M153" i="20"/>
  <c r="N152" i="20"/>
  <c r="M152" i="20"/>
  <c r="N151" i="20"/>
  <c r="M151" i="20"/>
  <c r="N150" i="20"/>
  <c r="M150" i="20"/>
  <c r="N149" i="20"/>
  <c r="M149" i="20"/>
  <c r="N135" i="20"/>
  <c r="M135" i="20"/>
  <c r="N134" i="20"/>
  <c r="M134" i="20"/>
  <c r="N133" i="20"/>
  <c r="M133" i="20"/>
  <c r="N132" i="20"/>
  <c r="M132" i="20"/>
  <c r="N131" i="20"/>
  <c r="M131" i="20"/>
  <c r="N130" i="20"/>
  <c r="M130" i="20"/>
  <c r="N129" i="20"/>
  <c r="M129" i="20"/>
  <c r="N128" i="20"/>
  <c r="M128" i="20"/>
  <c r="N127" i="20"/>
  <c r="M127" i="20"/>
  <c r="N113" i="20"/>
  <c r="M113" i="20"/>
  <c r="N112" i="20"/>
  <c r="M112" i="20"/>
  <c r="N111" i="20"/>
  <c r="M111" i="20"/>
  <c r="N110" i="20"/>
  <c r="M110" i="20"/>
  <c r="N109" i="20"/>
  <c r="M109" i="20"/>
  <c r="N108" i="20"/>
  <c r="M108" i="20"/>
  <c r="N107" i="20"/>
  <c r="M107" i="20"/>
  <c r="N106" i="20"/>
  <c r="M106" i="20"/>
  <c r="N105" i="20"/>
  <c r="M105" i="20"/>
  <c r="N91" i="20"/>
  <c r="M91" i="20"/>
  <c r="N90" i="20"/>
  <c r="M90" i="20"/>
  <c r="N89" i="20"/>
  <c r="M89" i="20"/>
  <c r="N88" i="20"/>
  <c r="M88" i="20"/>
  <c r="N87" i="20"/>
  <c r="M87" i="20"/>
  <c r="N86" i="20"/>
  <c r="M86" i="20"/>
  <c r="N85" i="20"/>
  <c r="M85" i="20"/>
  <c r="N84" i="20"/>
  <c r="M84" i="20"/>
  <c r="N83" i="20"/>
  <c r="M83" i="20"/>
  <c r="N69" i="20"/>
  <c r="M69" i="20"/>
  <c r="N68" i="20"/>
  <c r="M68" i="20"/>
  <c r="N67" i="20"/>
  <c r="M67" i="20"/>
  <c r="N66" i="20"/>
  <c r="M66" i="20"/>
  <c r="N65" i="20"/>
  <c r="M65" i="20"/>
  <c r="N64" i="20"/>
  <c r="M64" i="20"/>
  <c r="N63" i="20"/>
  <c r="M63" i="20"/>
  <c r="N62" i="20"/>
  <c r="M62" i="20"/>
  <c r="N61" i="20"/>
  <c r="M61" i="20"/>
  <c r="N47" i="20"/>
  <c r="M47" i="20"/>
  <c r="N46" i="20"/>
  <c r="M46" i="20"/>
  <c r="N45" i="20"/>
  <c r="M45" i="20"/>
  <c r="N44" i="20"/>
  <c r="M44" i="20"/>
  <c r="N43" i="20"/>
  <c r="M43" i="20"/>
  <c r="N42" i="20"/>
  <c r="M42" i="20"/>
  <c r="N41" i="20"/>
  <c r="M41" i="20"/>
  <c r="N40" i="20"/>
  <c r="M40" i="20"/>
  <c r="N39" i="20"/>
  <c r="M39" i="20"/>
  <c r="N25" i="20"/>
  <c r="M25" i="20"/>
  <c r="N24" i="20"/>
  <c r="M24" i="20"/>
  <c r="N23" i="20"/>
  <c r="M23" i="20"/>
  <c r="N22" i="20"/>
  <c r="M22" i="20"/>
  <c r="N21" i="20"/>
  <c r="M21" i="20"/>
  <c r="N20" i="20"/>
  <c r="M20" i="20"/>
  <c r="N19" i="20"/>
  <c r="M19" i="20"/>
  <c r="N18" i="20"/>
  <c r="M18" i="20"/>
  <c r="N17" i="20"/>
  <c r="M17" i="20"/>
  <c r="O109" i="20" l="1"/>
  <c r="W21" i="20" s="1"/>
  <c r="O156" i="20"/>
  <c r="Y24" i="20" s="1"/>
  <c r="O157" i="20"/>
  <c r="Y25" i="20" s="1"/>
  <c r="O130" i="20"/>
  <c r="X20" i="20" s="1"/>
  <c r="O133" i="20"/>
  <c r="X23" i="20" s="1"/>
  <c r="O112" i="20"/>
  <c r="W24" i="20" s="1"/>
  <c r="O107" i="20"/>
  <c r="W19" i="20" s="1"/>
  <c r="O83" i="20"/>
  <c r="V17" i="20" s="1"/>
  <c r="O88" i="20"/>
  <c r="V22" i="20" s="1"/>
  <c r="O89" i="20"/>
  <c r="V23" i="20" s="1"/>
  <c r="O86" i="20"/>
  <c r="V20" i="20" s="1"/>
  <c r="O62" i="20"/>
  <c r="U18" i="20" s="1"/>
  <c r="O47" i="20"/>
  <c r="T25" i="20" s="1"/>
  <c r="O45" i="20"/>
  <c r="T23" i="20" s="1"/>
  <c r="O21" i="20"/>
  <c r="S21" i="20" s="1"/>
  <c r="O17" i="20"/>
  <c r="S17" i="20" s="1"/>
  <c r="O20" i="20"/>
  <c r="S20" i="20" s="1"/>
  <c r="O155" i="20"/>
  <c r="Y23" i="20" s="1"/>
  <c r="O154" i="20"/>
  <c r="Y22" i="20" s="1"/>
  <c r="O151" i="20"/>
  <c r="Y19" i="20" s="1"/>
  <c r="O150" i="20"/>
  <c r="Y18" i="20" s="1"/>
  <c r="O149" i="20"/>
  <c r="Y17" i="20" s="1"/>
  <c r="O152" i="20"/>
  <c r="Y20" i="20" s="1"/>
  <c r="O153" i="20"/>
  <c r="Y21" i="20" s="1"/>
  <c r="O131" i="20"/>
  <c r="X21" i="20" s="1"/>
  <c r="O128" i="20"/>
  <c r="X18" i="20" s="1"/>
  <c r="O135" i="20"/>
  <c r="X25" i="20" s="1"/>
  <c r="O132" i="20"/>
  <c r="X22" i="20" s="1"/>
  <c r="O134" i="20"/>
  <c r="X24" i="20" s="1"/>
  <c r="O129" i="20"/>
  <c r="X19" i="20" s="1"/>
  <c r="O127" i="20"/>
  <c r="X17" i="20" s="1"/>
  <c r="O108" i="20"/>
  <c r="W20" i="20" s="1"/>
  <c r="O113" i="20"/>
  <c r="W25" i="20" s="1"/>
  <c r="O106" i="20"/>
  <c r="W18" i="20" s="1"/>
  <c r="O110" i="20"/>
  <c r="W22" i="20" s="1"/>
  <c r="O111" i="20"/>
  <c r="W23" i="20" s="1"/>
  <c r="O105" i="20"/>
  <c r="W17" i="20" s="1"/>
  <c r="O91" i="20"/>
  <c r="V25" i="20" s="1"/>
  <c r="O87" i="20"/>
  <c r="V21" i="20" s="1"/>
  <c r="O84" i="20"/>
  <c r="V18" i="20" s="1"/>
  <c r="O90" i="20"/>
  <c r="V24" i="20" s="1"/>
  <c r="O85" i="20"/>
  <c r="V19" i="20" s="1"/>
  <c r="O67" i="20"/>
  <c r="U23" i="20" s="1"/>
  <c r="O69" i="20"/>
  <c r="U25" i="20" s="1"/>
  <c r="O61" i="20"/>
  <c r="U17" i="20" s="1"/>
  <c r="O64" i="20"/>
  <c r="U20" i="20" s="1"/>
  <c r="O68" i="20"/>
  <c r="U24" i="20" s="1"/>
  <c r="O65" i="20"/>
  <c r="U21" i="20" s="1"/>
  <c r="O63" i="20"/>
  <c r="U19" i="20" s="1"/>
  <c r="O66" i="20"/>
  <c r="U22" i="20" s="1"/>
  <c r="O46" i="20"/>
  <c r="T24" i="20" s="1"/>
  <c r="O40" i="20"/>
  <c r="T18" i="20" s="1"/>
  <c r="O41" i="20"/>
  <c r="T19" i="20" s="1"/>
  <c r="O42" i="20"/>
  <c r="T20" i="20" s="1"/>
  <c r="O39" i="20"/>
  <c r="T17" i="20" s="1"/>
  <c r="O43" i="20"/>
  <c r="T21" i="20" s="1"/>
  <c r="O44" i="20"/>
  <c r="T22" i="20" s="1"/>
  <c r="O25" i="20"/>
  <c r="S25" i="20" s="1"/>
  <c r="O19" i="20"/>
  <c r="S19" i="20" s="1"/>
  <c r="O24" i="20"/>
  <c r="S24" i="20" s="1"/>
  <c r="O18" i="20"/>
  <c r="S18" i="20" s="1"/>
  <c r="O22" i="20"/>
  <c r="S22" i="20" s="1"/>
  <c r="O23" i="20"/>
  <c r="S23" i="20" s="1"/>
  <c r="V68" i="18"/>
  <c r="W51" i="18"/>
  <c r="X51" i="18"/>
  <c r="Y51" i="18"/>
  <c r="Z51" i="18"/>
  <c r="AA51" i="18"/>
  <c r="AB51" i="18"/>
  <c r="V51" i="18"/>
  <c r="V50" i="18"/>
  <c r="V66" i="18"/>
  <c r="W49" i="18"/>
  <c r="X49" i="18"/>
  <c r="Y49" i="18"/>
  <c r="Z49" i="18"/>
  <c r="AA49" i="18"/>
  <c r="AB49" i="18"/>
  <c r="V49" i="18"/>
  <c r="Z58" i="18"/>
  <c r="N157" i="13"/>
  <c r="O157" i="13" s="1"/>
  <c r="Y25" i="13" s="1"/>
  <c r="M157" i="13"/>
  <c r="N156" i="13"/>
  <c r="O156" i="13" s="1"/>
  <c r="Y24" i="13" s="1"/>
  <c r="M156" i="13"/>
  <c r="N155" i="13"/>
  <c r="O155" i="13" s="1"/>
  <c r="Y23" i="13" s="1"/>
  <c r="M155" i="13"/>
  <c r="N154" i="13"/>
  <c r="M154" i="13"/>
  <c r="N153" i="13"/>
  <c r="O153" i="13" s="1"/>
  <c r="Y21" i="13" s="1"/>
  <c r="M153" i="13"/>
  <c r="N152" i="13"/>
  <c r="O152" i="13" s="1"/>
  <c r="Y20" i="13" s="1"/>
  <c r="M152" i="13"/>
  <c r="N151" i="13"/>
  <c r="O151" i="13" s="1"/>
  <c r="Y19" i="13" s="1"/>
  <c r="M151" i="13"/>
  <c r="N150" i="13"/>
  <c r="M150" i="13"/>
  <c r="N149" i="13"/>
  <c r="O149" i="13" s="1"/>
  <c r="M149" i="13"/>
  <c r="N135" i="13"/>
  <c r="O135" i="13" s="1"/>
  <c r="X25" i="13" s="1"/>
  <c r="M135" i="13"/>
  <c r="N134" i="13"/>
  <c r="O134" i="13" s="1"/>
  <c r="X24" i="13" s="1"/>
  <c r="M134" i="13"/>
  <c r="N133" i="13"/>
  <c r="O133" i="13" s="1"/>
  <c r="X23" i="13" s="1"/>
  <c r="M133" i="13"/>
  <c r="N132" i="13"/>
  <c r="O132" i="13" s="1"/>
  <c r="X22" i="13" s="1"/>
  <c r="M132" i="13"/>
  <c r="N131" i="13"/>
  <c r="O131" i="13" s="1"/>
  <c r="X21" i="13" s="1"/>
  <c r="M131" i="13"/>
  <c r="N130" i="13"/>
  <c r="O130" i="13" s="1"/>
  <c r="X20" i="13" s="1"/>
  <c r="M130" i="13"/>
  <c r="N129" i="13"/>
  <c r="O129" i="13" s="1"/>
  <c r="X19" i="13" s="1"/>
  <c r="M129" i="13"/>
  <c r="N128" i="13"/>
  <c r="M128" i="13"/>
  <c r="N127" i="13"/>
  <c r="O127" i="13" s="1"/>
  <c r="M127" i="13"/>
  <c r="N113" i="13"/>
  <c r="O113" i="13" s="1"/>
  <c r="W25" i="13" s="1"/>
  <c r="M113" i="13"/>
  <c r="N112" i="13"/>
  <c r="O112" i="13" s="1"/>
  <c r="W24" i="13" s="1"/>
  <c r="M112" i="13"/>
  <c r="N111" i="13"/>
  <c r="O111" i="13" s="1"/>
  <c r="W23" i="13" s="1"/>
  <c r="M111" i="13"/>
  <c r="N110" i="13"/>
  <c r="O110" i="13" s="1"/>
  <c r="W22" i="13" s="1"/>
  <c r="M110" i="13"/>
  <c r="N109" i="13"/>
  <c r="O109" i="13" s="1"/>
  <c r="W21" i="13" s="1"/>
  <c r="M109" i="13"/>
  <c r="N108" i="13"/>
  <c r="O108" i="13" s="1"/>
  <c r="W20" i="13" s="1"/>
  <c r="M108" i="13"/>
  <c r="N107" i="13"/>
  <c r="O107" i="13" s="1"/>
  <c r="W19" i="13" s="1"/>
  <c r="M107" i="13"/>
  <c r="N106" i="13"/>
  <c r="O106" i="13" s="1"/>
  <c r="W18" i="13" s="1"/>
  <c r="M106" i="13"/>
  <c r="N105" i="13"/>
  <c r="O105" i="13" s="1"/>
  <c r="M105" i="13"/>
  <c r="N91" i="13"/>
  <c r="O91" i="13" s="1"/>
  <c r="V25" i="13" s="1"/>
  <c r="M91" i="13"/>
  <c r="N90" i="13"/>
  <c r="O90" i="13" s="1"/>
  <c r="V24" i="13" s="1"/>
  <c r="M90" i="13"/>
  <c r="N89" i="13"/>
  <c r="O89" i="13" s="1"/>
  <c r="V23" i="13" s="1"/>
  <c r="M89" i="13"/>
  <c r="N88" i="13"/>
  <c r="O88" i="13" s="1"/>
  <c r="V22" i="13" s="1"/>
  <c r="M88" i="13"/>
  <c r="N87" i="13"/>
  <c r="O87" i="13" s="1"/>
  <c r="V21" i="13" s="1"/>
  <c r="M87" i="13"/>
  <c r="N86" i="13"/>
  <c r="O86" i="13" s="1"/>
  <c r="V20" i="13" s="1"/>
  <c r="M86" i="13"/>
  <c r="N85" i="13"/>
  <c r="O85" i="13" s="1"/>
  <c r="V19" i="13" s="1"/>
  <c r="M85" i="13"/>
  <c r="N84" i="13"/>
  <c r="O84" i="13" s="1"/>
  <c r="V18" i="13" s="1"/>
  <c r="M84" i="13"/>
  <c r="N83" i="13"/>
  <c r="O83" i="13" s="1"/>
  <c r="M83" i="13"/>
  <c r="N69" i="13"/>
  <c r="O69" i="13" s="1"/>
  <c r="U25" i="13" s="1"/>
  <c r="M69" i="13"/>
  <c r="N68" i="13"/>
  <c r="O68" i="13" s="1"/>
  <c r="U24" i="13" s="1"/>
  <c r="M68" i="13"/>
  <c r="N67" i="13"/>
  <c r="O67" i="13" s="1"/>
  <c r="U23" i="13" s="1"/>
  <c r="M67" i="13"/>
  <c r="N66" i="13"/>
  <c r="M66" i="13"/>
  <c r="N65" i="13"/>
  <c r="O65" i="13" s="1"/>
  <c r="U21" i="13" s="1"/>
  <c r="M65" i="13"/>
  <c r="N64" i="13"/>
  <c r="O64" i="13" s="1"/>
  <c r="U20" i="13" s="1"/>
  <c r="M64" i="13"/>
  <c r="N63" i="13"/>
  <c r="O63" i="13" s="1"/>
  <c r="U19" i="13" s="1"/>
  <c r="M63" i="13"/>
  <c r="N62" i="13"/>
  <c r="M62" i="13"/>
  <c r="N61" i="13"/>
  <c r="O61" i="13" s="1"/>
  <c r="M61" i="13"/>
  <c r="N47" i="13"/>
  <c r="O47" i="13" s="1"/>
  <c r="T25" i="13" s="1"/>
  <c r="M47" i="13"/>
  <c r="N46" i="13"/>
  <c r="O46" i="13" s="1"/>
  <c r="T24" i="13" s="1"/>
  <c r="M46" i="13"/>
  <c r="N45" i="13"/>
  <c r="O45" i="13" s="1"/>
  <c r="T23" i="13" s="1"/>
  <c r="M45" i="13"/>
  <c r="N44" i="13"/>
  <c r="O44" i="13" s="1"/>
  <c r="T22" i="13" s="1"/>
  <c r="M44" i="13"/>
  <c r="N43" i="13"/>
  <c r="O43" i="13" s="1"/>
  <c r="T21" i="13" s="1"/>
  <c r="M43" i="13"/>
  <c r="N42" i="13"/>
  <c r="O42" i="13" s="1"/>
  <c r="T20" i="13" s="1"/>
  <c r="M42" i="13"/>
  <c r="N41" i="13"/>
  <c r="O41" i="13" s="1"/>
  <c r="T19" i="13" s="1"/>
  <c r="M41" i="13"/>
  <c r="N40" i="13"/>
  <c r="O40" i="13" s="1"/>
  <c r="T18" i="13" s="1"/>
  <c r="M40" i="13"/>
  <c r="N39" i="13"/>
  <c r="M39" i="13"/>
  <c r="N25" i="13"/>
  <c r="O25" i="13" s="1"/>
  <c r="S25" i="13" s="1"/>
  <c r="M25" i="13"/>
  <c r="M24" i="13"/>
  <c r="M23" i="13"/>
  <c r="M22" i="13"/>
  <c r="M21" i="13"/>
  <c r="M20" i="13"/>
  <c r="M19" i="13"/>
  <c r="M18" i="13"/>
  <c r="M17" i="13"/>
  <c r="M25" i="12"/>
  <c r="M24" i="12"/>
  <c r="M23" i="12"/>
  <c r="M22" i="12"/>
  <c r="M21" i="12"/>
  <c r="M20" i="12"/>
  <c r="M19" i="12"/>
  <c r="M18" i="12"/>
  <c r="M17" i="12"/>
  <c r="M157" i="12"/>
  <c r="N157" i="12"/>
  <c r="N156" i="12"/>
  <c r="M156" i="12"/>
  <c r="N155" i="12"/>
  <c r="M155" i="12"/>
  <c r="N154" i="12"/>
  <c r="M154" i="12"/>
  <c r="N153" i="12"/>
  <c r="O153" i="12" s="1"/>
  <c r="Y21" i="12" s="1"/>
  <c r="M153" i="12"/>
  <c r="N152" i="12"/>
  <c r="M152" i="12"/>
  <c r="N151" i="12"/>
  <c r="M151" i="12"/>
  <c r="N150" i="12"/>
  <c r="M150" i="12"/>
  <c r="N149" i="12"/>
  <c r="O149" i="12" s="1"/>
  <c r="Y17" i="12" s="1"/>
  <c r="M149" i="12"/>
  <c r="N135" i="12"/>
  <c r="M135" i="12"/>
  <c r="N134" i="12"/>
  <c r="O134" i="12" s="1"/>
  <c r="X24" i="12" s="1"/>
  <c r="M134" i="12"/>
  <c r="N133" i="12"/>
  <c r="M133" i="12"/>
  <c r="N132" i="12"/>
  <c r="M132" i="12"/>
  <c r="N131" i="12"/>
  <c r="M131" i="12"/>
  <c r="N130" i="12"/>
  <c r="O130" i="12" s="1"/>
  <c r="X20" i="12" s="1"/>
  <c r="M130" i="12"/>
  <c r="N129" i="12"/>
  <c r="M129" i="12"/>
  <c r="N128" i="12"/>
  <c r="M128" i="12"/>
  <c r="N127" i="12"/>
  <c r="M127" i="12"/>
  <c r="N113" i="12"/>
  <c r="O113" i="12" s="1"/>
  <c r="W25" i="12" s="1"/>
  <c r="M113" i="12"/>
  <c r="N112" i="12"/>
  <c r="M112" i="12"/>
  <c r="N111" i="12"/>
  <c r="O111" i="12" s="1"/>
  <c r="W23" i="12" s="1"/>
  <c r="M111" i="12"/>
  <c r="N110" i="12"/>
  <c r="M110" i="12"/>
  <c r="N109" i="12"/>
  <c r="O109" i="12" s="1"/>
  <c r="W21" i="12" s="1"/>
  <c r="M109" i="12"/>
  <c r="N108" i="12"/>
  <c r="M108" i="12"/>
  <c r="N107" i="12"/>
  <c r="O107" i="12" s="1"/>
  <c r="W19" i="12" s="1"/>
  <c r="M107" i="12"/>
  <c r="N106" i="12"/>
  <c r="M106" i="12"/>
  <c r="N105" i="12"/>
  <c r="O105" i="12" s="1"/>
  <c r="W17" i="12" s="1"/>
  <c r="M105" i="12"/>
  <c r="N91" i="12"/>
  <c r="M91" i="12"/>
  <c r="N90" i="12"/>
  <c r="O90" i="12" s="1"/>
  <c r="V24" i="12" s="1"/>
  <c r="M90" i="12"/>
  <c r="N89" i="12"/>
  <c r="M89" i="12"/>
  <c r="N88" i="12"/>
  <c r="O88" i="12" s="1"/>
  <c r="V22" i="12" s="1"/>
  <c r="M88" i="12"/>
  <c r="N87" i="12"/>
  <c r="M87" i="12"/>
  <c r="N86" i="12"/>
  <c r="O86" i="12" s="1"/>
  <c r="V20" i="12" s="1"/>
  <c r="M86" i="12"/>
  <c r="N85" i="12"/>
  <c r="M85" i="12"/>
  <c r="N84" i="12"/>
  <c r="O84" i="12" s="1"/>
  <c r="V18" i="12" s="1"/>
  <c r="M84" i="12"/>
  <c r="N83" i="12"/>
  <c r="M83" i="12"/>
  <c r="M61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N47" i="12"/>
  <c r="M47" i="12"/>
  <c r="N46" i="12"/>
  <c r="O46" i="12" s="1"/>
  <c r="T24" i="12" s="1"/>
  <c r="M46" i="12"/>
  <c r="N45" i="12"/>
  <c r="M45" i="12"/>
  <c r="N44" i="12"/>
  <c r="O44" i="12" s="1"/>
  <c r="T22" i="12" s="1"/>
  <c r="M44" i="12"/>
  <c r="N43" i="12"/>
  <c r="M43" i="12"/>
  <c r="N42" i="12"/>
  <c r="O42" i="12" s="1"/>
  <c r="T20" i="12" s="1"/>
  <c r="M42" i="12"/>
  <c r="N41" i="12"/>
  <c r="M41" i="12"/>
  <c r="N40" i="12"/>
  <c r="O40" i="12" s="1"/>
  <c r="T18" i="12" s="1"/>
  <c r="M40" i="12"/>
  <c r="N39" i="12"/>
  <c r="M39" i="12"/>
  <c r="O22" i="12"/>
  <c r="S22" i="12" s="1"/>
  <c r="N18" i="12"/>
  <c r="N19" i="12"/>
  <c r="N20" i="12"/>
  <c r="O20" i="12" s="1"/>
  <c r="S20" i="12" s="1"/>
  <c r="N21" i="12"/>
  <c r="O21" i="12" s="1"/>
  <c r="S21" i="12" s="1"/>
  <c r="N22" i="12"/>
  <c r="N23" i="12"/>
  <c r="O23" i="12" s="1"/>
  <c r="S23" i="12" s="1"/>
  <c r="N24" i="12"/>
  <c r="O24" i="12" s="1"/>
  <c r="S24" i="12" s="1"/>
  <c r="N25" i="12"/>
  <c r="O25" i="12" s="1"/>
  <c r="S25" i="12" s="1"/>
  <c r="O18" i="12" l="1"/>
  <c r="S18" i="12" s="1"/>
  <c r="O128" i="12"/>
  <c r="X18" i="12" s="1"/>
  <c r="O132" i="12"/>
  <c r="X22" i="12" s="1"/>
  <c r="O19" i="12"/>
  <c r="S19" i="12" s="1"/>
  <c r="O39" i="13"/>
  <c r="W58" i="18"/>
  <c r="AA58" i="18"/>
  <c r="X58" i="18"/>
  <c r="AB58" i="18"/>
  <c r="V58" i="18"/>
  <c r="Y58" i="18"/>
  <c r="V57" i="18"/>
  <c r="Z56" i="18"/>
  <c r="AB56" i="18"/>
  <c r="X56" i="18"/>
  <c r="V56" i="18"/>
  <c r="Y56" i="18"/>
  <c r="AA56" i="18"/>
  <c r="W56" i="18"/>
  <c r="O150" i="13"/>
  <c r="Y18" i="13" s="1"/>
  <c r="O154" i="13"/>
  <c r="Y22" i="13" s="1"/>
  <c r="O128" i="13"/>
  <c r="X18" i="13" s="1"/>
  <c r="O62" i="13"/>
  <c r="U18" i="13" s="1"/>
  <c r="O66" i="13"/>
  <c r="U22" i="13" s="1"/>
  <c r="O150" i="12"/>
  <c r="Y18" i="12" s="1"/>
  <c r="O152" i="12"/>
  <c r="Y20" i="12" s="1"/>
  <c r="O154" i="12"/>
  <c r="Y22" i="12" s="1"/>
  <c r="O156" i="12"/>
  <c r="Y24" i="12" s="1"/>
  <c r="O157" i="12"/>
  <c r="Y25" i="12" s="1"/>
  <c r="O127" i="12"/>
  <c r="X17" i="12" s="1"/>
  <c r="O129" i="12"/>
  <c r="X19" i="12" s="1"/>
  <c r="O131" i="12"/>
  <c r="X21" i="12" s="1"/>
  <c r="O133" i="12"/>
  <c r="X23" i="12" s="1"/>
  <c r="O135" i="12"/>
  <c r="X25" i="12" s="1"/>
  <c r="O108" i="12"/>
  <c r="W20" i="12" s="1"/>
  <c r="O112" i="12"/>
  <c r="W24" i="12" s="1"/>
  <c r="O83" i="12"/>
  <c r="V17" i="12" s="1"/>
  <c r="O85" i="12"/>
  <c r="V19" i="12" s="1"/>
  <c r="O87" i="12"/>
  <c r="V21" i="12" s="1"/>
  <c r="O89" i="12"/>
  <c r="V23" i="12" s="1"/>
  <c r="O91" i="12"/>
  <c r="V25" i="12" s="1"/>
  <c r="O64" i="12"/>
  <c r="U20" i="12" s="1"/>
  <c r="O62" i="12"/>
  <c r="U18" i="12" s="1"/>
  <c r="O66" i="12"/>
  <c r="U22" i="12" s="1"/>
  <c r="O68" i="12"/>
  <c r="U24" i="12" s="1"/>
  <c r="O61" i="12"/>
  <c r="U17" i="12" s="1"/>
  <c r="O63" i="12"/>
  <c r="U19" i="12" s="1"/>
  <c r="O65" i="12"/>
  <c r="U21" i="12" s="1"/>
  <c r="O67" i="12"/>
  <c r="U23" i="12" s="1"/>
  <c r="O69" i="12"/>
  <c r="U25" i="12" s="1"/>
  <c r="O39" i="12"/>
  <c r="T17" i="12" s="1"/>
  <c r="O41" i="12"/>
  <c r="T19" i="12" s="1"/>
  <c r="O43" i="12"/>
  <c r="T21" i="12" s="1"/>
  <c r="O45" i="12"/>
  <c r="T23" i="12" s="1"/>
  <c r="O47" i="12"/>
  <c r="T25" i="12" s="1"/>
  <c r="O151" i="12"/>
  <c r="Y19" i="12" s="1"/>
  <c r="O155" i="12"/>
  <c r="Y23" i="12" s="1"/>
  <c r="O106" i="12"/>
  <c r="W18" i="12" s="1"/>
  <c r="O110" i="12"/>
  <c r="W22" i="12" s="1"/>
  <c r="V36" i="18"/>
  <c r="V67" i="18"/>
  <c r="AB66" i="18" s="1"/>
  <c r="V52" i="18"/>
  <c r="W50" i="18"/>
  <c r="X50" i="18"/>
  <c r="Y50" i="18"/>
  <c r="Z50" i="18"/>
  <c r="AA50" i="18"/>
  <c r="AB50" i="18"/>
  <c r="W52" i="18"/>
  <c r="X52" i="18"/>
  <c r="Y52" i="18"/>
  <c r="Z52" i="18"/>
  <c r="AA52" i="18"/>
  <c r="AB52" i="18"/>
  <c r="V69" i="18"/>
  <c r="AB68" i="18" l="1"/>
  <c r="AB67" i="18"/>
  <c r="AC56" i="18"/>
  <c r="AC58" i="18"/>
  <c r="Y37" i="18"/>
  <c r="Z37" i="18"/>
  <c r="V37" i="18"/>
  <c r="AB37" i="18"/>
  <c r="AA37" i="18"/>
  <c r="X37" i="18"/>
  <c r="N18" i="13"/>
  <c r="O18" i="13" s="1"/>
  <c r="S18" i="13" s="1"/>
  <c r="N19" i="13"/>
  <c r="O19" i="13" s="1"/>
  <c r="S19" i="13" s="1"/>
  <c r="N20" i="13"/>
  <c r="O20" i="13" s="1"/>
  <c r="S20" i="13" s="1"/>
  <c r="N21" i="13"/>
  <c r="O21" i="13" s="1"/>
  <c r="S21" i="13" s="1"/>
  <c r="N22" i="13"/>
  <c r="O22" i="13" s="1"/>
  <c r="S22" i="13" s="1"/>
  <c r="N23" i="13"/>
  <c r="O23" i="13" s="1"/>
  <c r="S23" i="13" s="1"/>
  <c r="N24" i="13"/>
  <c r="O24" i="13" s="1"/>
  <c r="S24" i="13" s="1"/>
  <c r="N17" i="13"/>
  <c r="O17" i="13" s="1"/>
  <c r="S17" i="13" s="1"/>
  <c r="N17" i="12"/>
  <c r="N144" i="19"/>
  <c r="O144" i="19" s="1"/>
  <c r="M144" i="19"/>
  <c r="N143" i="19"/>
  <c r="O143" i="19" s="1"/>
  <c r="M143" i="19"/>
  <c r="N142" i="19"/>
  <c r="O142" i="19" s="1"/>
  <c r="M142" i="19"/>
  <c r="N141" i="19"/>
  <c r="M141" i="19"/>
  <c r="N140" i="19"/>
  <c r="O140" i="19" s="1"/>
  <c r="M140" i="19"/>
  <c r="N139" i="19"/>
  <c r="M139" i="19"/>
  <c r="N138" i="19"/>
  <c r="O138" i="19" s="1"/>
  <c r="M138" i="19"/>
  <c r="N137" i="19"/>
  <c r="O137" i="19" s="1"/>
  <c r="M137" i="19"/>
  <c r="N124" i="19"/>
  <c r="O124" i="19" s="1"/>
  <c r="M124" i="19"/>
  <c r="N123" i="19"/>
  <c r="O123" i="19" s="1"/>
  <c r="M123" i="19"/>
  <c r="N122" i="19"/>
  <c r="O122" i="19" s="1"/>
  <c r="M122" i="19"/>
  <c r="N121" i="19"/>
  <c r="O121" i="19" s="1"/>
  <c r="M121" i="19"/>
  <c r="N120" i="19"/>
  <c r="M120" i="19"/>
  <c r="N119" i="19"/>
  <c r="M119" i="19"/>
  <c r="O119" i="19" s="1"/>
  <c r="N118" i="19"/>
  <c r="M118" i="19"/>
  <c r="N117" i="19"/>
  <c r="M117" i="19"/>
  <c r="N104" i="19"/>
  <c r="M104" i="19"/>
  <c r="N103" i="19"/>
  <c r="O103" i="19" s="1"/>
  <c r="M103" i="19"/>
  <c r="N102" i="19"/>
  <c r="M102" i="19"/>
  <c r="N101" i="19"/>
  <c r="O101" i="19" s="1"/>
  <c r="M101" i="19"/>
  <c r="N100" i="19"/>
  <c r="O100" i="19" s="1"/>
  <c r="M100" i="19"/>
  <c r="N99" i="19"/>
  <c r="O99" i="19" s="1"/>
  <c r="M99" i="19"/>
  <c r="N98" i="19"/>
  <c r="O98" i="19" s="1"/>
  <c r="M98" i="19"/>
  <c r="N97" i="19"/>
  <c r="O97" i="19" s="1"/>
  <c r="M97" i="19"/>
  <c r="N84" i="19"/>
  <c r="O84" i="19" s="1"/>
  <c r="M84" i="19"/>
  <c r="N83" i="19"/>
  <c r="O83" i="19" s="1"/>
  <c r="M83" i="19"/>
  <c r="N82" i="19"/>
  <c r="O82" i="19" s="1"/>
  <c r="M82" i="19"/>
  <c r="N81" i="19"/>
  <c r="O81" i="19" s="1"/>
  <c r="M81" i="19"/>
  <c r="N80" i="19"/>
  <c r="M80" i="19"/>
  <c r="O80" i="19" s="1"/>
  <c r="N79" i="19"/>
  <c r="O79" i="19" s="1"/>
  <c r="M79" i="19"/>
  <c r="N78" i="19"/>
  <c r="O78" i="19" s="1"/>
  <c r="M78" i="19"/>
  <c r="N77" i="19"/>
  <c r="O77" i="19" s="1"/>
  <c r="M77" i="19"/>
  <c r="N64" i="19"/>
  <c r="M64" i="19"/>
  <c r="O64" i="19" s="1"/>
  <c r="N63" i="19"/>
  <c r="M63" i="19"/>
  <c r="N62" i="19"/>
  <c r="O62" i="19" s="1"/>
  <c r="M62" i="19"/>
  <c r="N61" i="19"/>
  <c r="O61" i="19" s="1"/>
  <c r="M61" i="19"/>
  <c r="N60" i="19"/>
  <c r="O60" i="19" s="1"/>
  <c r="M60" i="19"/>
  <c r="N59" i="19"/>
  <c r="M59" i="19"/>
  <c r="O59" i="19" s="1"/>
  <c r="N58" i="19"/>
  <c r="M58" i="19"/>
  <c r="N57" i="19"/>
  <c r="M57" i="19"/>
  <c r="N44" i="19"/>
  <c r="O44" i="19" s="1"/>
  <c r="M44" i="19"/>
  <c r="N43" i="19"/>
  <c r="O43" i="19" s="1"/>
  <c r="M43" i="19"/>
  <c r="N42" i="19"/>
  <c r="O42" i="19" s="1"/>
  <c r="M42" i="19"/>
  <c r="N41" i="19"/>
  <c r="O41" i="19" s="1"/>
  <c r="M41" i="19"/>
  <c r="N40" i="19"/>
  <c r="O40" i="19" s="1"/>
  <c r="M40" i="19"/>
  <c r="N39" i="19"/>
  <c r="O39" i="19" s="1"/>
  <c r="M39" i="19"/>
  <c r="N38" i="19"/>
  <c r="O38" i="19" s="1"/>
  <c r="M38" i="19"/>
  <c r="N37" i="19"/>
  <c r="O37" i="19" s="1"/>
  <c r="M37" i="19"/>
  <c r="N18" i="19"/>
  <c r="O18" i="19" s="1"/>
  <c r="N19" i="19"/>
  <c r="O19" i="19" s="1"/>
  <c r="N20" i="19"/>
  <c r="O20" i="19" s="1"/>
  <c r="N21" i="19"/>
  <c r="O21" i="19" s="1"/>
  <c r="N22" i="19"/>
  <c r="O22" i="19" s="1"/>
  <c r="N23" i="19"/>
  <c r="O23" i="19" s="1"/>
  <c r="N24" i="19"/>
  <c r="O24" i="19" s="1"/>
  <c r="N17" i="19"/>
  <c r="O17" i="19" s="1"/>
  <c r="M18" i="19"/>
  <c r="M19" i="19"/>
  <c r="M20" i="19"/>
  <c r="M21" i="19"/>
  <c r="M22" i="19"/>
  <c r="M23" i="19"/>
  <c r="M24" i="19"/>
  <c r="M17" i="19"/>
  <c r="O102" i="19" l="1"/>
  <c r="O117" i="19"/>
  <c r="O57" i="19"/>
  <c r="O139" i="19"/>
  <c r="O141" i="19"/>
  <c r="O104" i="19"/>
  <c r="O118" i="19"/>
  <c r="O120" i="19"/>
  <c r="O58" i="19"/>
  <c r="O63" i="19"/>
  <c r="Y17" i="13"/>
  <c r="U17" i="13"/>
  <c r="V17" i="13"/>
  <c r="X17" i="13"/>
  <c r="T17" i="13"/>
  <c r="W17" i="13"/>
  <c r="O17" i="12"/>
  <c r="S17" i="12" s="1"/>
  <c r="Y23" i="19"/>
  <c r="Z36" i="18"/>
  <c r="X36" i="18"/>
  <c r="AB35" i="18"/>
  <c r="V35" i="18"/>
  <c r="AB34" i="18"/>
  <c r="AA34" i="18"/>
  <c r="Z34" i="18"/>
  <c r="Y34" i="18"/>
  <c r="X34" i="18"/>
  <c r="V34" i="18"/>
  <c r="AB33" i="18"/>
  <c r="AA33" i="18"/>
  <c r="Z33" i="18"/>
  <c r="Y33" i="18"/>
  <c r="X33" i="18"/>
  <c r="V33" i="18"/>
  <c r="X32" i="18"/>
  <c r="AB31" i="18"/>
  <c r="AA31" i="18"/>
  <c r="Y31" i="18"/>
  <c r="X31" i="18"/>
  <c r="W31" i="18"/>
  <c r="V31" i="18"/>
  <c r="AB30" i="18"/>
  <c r="AA30" i="18"/>
  <c r="Z30" i="18"/>
  <c r="Y30" i="18"/>
  <c r="X30" i="18"/>
  <c r="W30" i="18"/>
  <c r="V30" i="18"/>
  <c r="AB29" i="18"/>
  <c r="AA29" i="18"/>
  <c r="Z29" i="18"/>
  <c r="Y29" i="18"/>
  <c r="X29" i="18"/>
  <c r="W29" i="18"/>
  <c r="AB32" i="18" l="1"/>
  <c r="S39" i="18"/>
  <c r="AA35" i="18"/>
  <c r="Y57" i="18"/>
  <c r="Y32" i="18"/>
  <c r="T39" i="18"/>
  <c r="Y36" i="18"/>
  <c r="V32" i="18"/>
  <c r="Z57" i="18"/>
  <c r="Z32" i="18"/>
  <c r="U39" i="18"/>
  <c r="Y35" i="18"/>
  <c r="AB59" i="18"/>
  <c r="AB36" i="18"/>
  <c r="Z31" i="18"/>
  <c r="AA57" i="18"/>
  <c r="AA32" i="18"/>
  <c r="V39" i="18"/>
  <c r="Z35" i="18"/>
  <c r="AA59" i="18"/>
  <c r="AA36" i="18"/>
  <c r="V59" i="18"/>
  <c r="X57" i="18"/>
  <c r="W59" i="18"/>
  <c r="X59" i="18"/>
  <c r="AB57" i="18"/>
  <c r="Z59" i="18"/>
  <c r="W57" i="18"/>
  <c r="Y59" i="18"/>
  <c r="Y18" i="19"/>
  <c r="X18" i="19"/>
  <c r="X22" i="19"/>
  <c r="X20" i="19"/>
  <c r="W20" i="19"/>
  <c r="V22" i="19"/>
  <c r="U20" i="19"/>
  <c r="U24" i="19"/>
  <c r="V17" i="19"/>
  <c r="U17" i="19"/>
  <c r="U21" i="19"/>
  <c r="S18" i="19"/>
  <c r="S22" i="19"/>
  <c r="Y20" i="19"/>
  <c r="Y21" i="19"/>
  <c r="Y19" i="19"/>
  <c r="Y17" i="19"/>
  <c r="Y22" i="19"/>
  <c r="Y24" i="19"/>
  <c r="X17" i="19"/>
  <c r="X21" i="19"/>
  <c r="X19" i="19"/>
  <c r="X23" i="19"/>
  <c r="X24" i="19"/>
  <c r="W17" i="19"/>
  <c r="W18" i="19"/>
  <c r="W19" i="19"/>
  <c r="W23" i="19"/>
  <c r="W21" i="19"/>
  <c r="W22" i="19"/>
  <c r="W24" i="19"/>
  <c r="V20" i="19"/>
  <c r="V21" i="19"/>
  <c r="V24" i="19"/>
  <c r="V19" i="19"/>
  <c r="V18" i="19"/>
  <c r="V23" i="19"/>
  <c r="U18" i="19"/>
  <c r="U19" i="19"/>
  <c r="U22" i="19"/>
  <c r="U23" i="19"/>
  <c r="T19" i="19"/>
  <c r="T17" i="19"/>
  <c r="T21" i="19"/>
  <c r="T18" i="19"/>
  <c r="T22" i="19"/>
  <c r="T23" i="19"/>
  <c r="T20" i="19"/>
  <c r="T24" i="19"/>
  <c r="S17" i="19"/>
  <c r="S20" i="19"/>
  <c r="S24" i="19"/>
  <c r="S19" i="19"/>
  <c r="S21" i="19"/>
  <c r="S23" i="19"/>
  <c r="AC59" i="18" l="1"/>
  <c r="AC57" i="18"/>
</calcChain>
</file>

<file path=xl/sharedStrings.xml><?xml version="1.0" encoding="utf-8"?>
<sst xmlns="http://schemas.openxmlformats.org/spreadsheetml/2006/main" count="4105" uniqueCount="86">
  <si>
    <t>Range</t>
  </si>
  <si>
    <t>Normalized</t>
  </si>
  <si>
    <t>Absolute</t>
  </si>
  <si>
    <t>On</t>
  </si>
  <si>
    <t>Control</t>
  </si>
  <si>
    <t>Off</t>
  </si>
  <si>
    <t>BSM</t>
  </si>
  <si>
    <t>Proton Assignments</t>
  </si>
  <si>
    <t>4.4-4.6</t>
  </si>
  <si>
    <t>Next to Sub</t>
  </si>
  <si>
    <t>Next to 6 Sub</t>
  </si>
  <si>
    <t>Backbone</t>
  </si>
  <si>
    <t>Next to sub (2,3,6)</t>
  </si>
  <si>
    <t>2-Ring</t>
  </si>
  <si>
    <t>1-Ring</t>
  </si>
  <si>
    <t>4.6518 .. 4.3890</t>
  </si>
  <si>
    <t>4.3890 .. 4.2992</t>
  </si>
  <si>
    <t>4.2992 .. 4.2043</t>
  </si>
  <si>
    <t>4.0168 .. 3.8466</t>
  </si>
  <si>
    <t>3.8466 .. 3.6757</t>
  </si>
  <si>
    <t>3.6757 .. 3.5642</t>
  </si>
  <si>
    <t>3.4172 .. 3.2180</t>
  </si>
  <si>
    <t>3.2180 .. 3.0624</t>
  </si>
  <si>
    <t>HDO</t>
  </si>
  <si>
    <t>3.5131 .. 3.4427</t>
  </si>
  <si>
    <t>3.4427 .. 3.2625</t>
  </si>
  <si>
    <t>5.0-5.3</t>
  </si>
  <si>
    <t>6-CM'</t>
  </si>
  <si>
    <t>Next to Unsub</t>
  </si>
  <si>
    <t>2,3,6, CM</t>
  </si>
  <si>
    <t>4.3-4.35</t>
  </si>
  <si>
    <t>6-CM''</t>
  </si>
  <si>
    <t>4.15-4.25</t>
  </si>
  <si>
    <t>5-Ring</t>
  </si>
  <si>
    <t xml:space="preserve">4-4.06 </t>
  </si>
  <si>
    <t>6-Ring'</t>
  </si>
  <si>
    <t>3.9-4</t>
  </si>
  <si>
    <t>3-Ring</t>
  </si>
  <si>
    <t>3.7-3.8</t>
  </si>
  <si>
    <t>6-Ring''/2-Ring</t>
  </si>
  <si>
    <t>3.55-3.65</t>
  </si>
  <si>
    <t>4-Ring</t>
  </si>
  <si>
    <t>3.45-3.55</t>
  </si>
  <si>
    <t>3.25-3.45</t>
  </si>
  <si>
    <t>Bisub 2,6</t>
  </si>
  <si>
    <t>3.05-3.25</t>
  </si>
  <si>
    <t>Unsub</t>
  </si>
  <si>
    <t>Diff</t>
  </si>
  <si>
    <t>Integral</t>
  </si>
  <si>
    <t>Rep2</t>
  </si>
  <si>
    <t>Rep3</t>
  </si>
  <si>
    <t>Average</t>
  </si>
  <si>
    <t>Standard Err</t>
  </si>
  <si>
    <t>Significant</t>
  </si>
  <si>
    <t>Tvalue</t>
  </si>
  <si>
    <t>Afmax</t>
  </si>
  <si>
    <t>k</t>
  </si>
  <si>
    <t>Af0</t>
  </si>
  <si>
    <t>SSE</t>
  </si>
  <si>
    <t>Simulated (yhat)</t>
  </si>
  <si>
    <t>Residuals</t>
  </si>
  <si>
    <t>Sig data (Conc factor)</t>
  </si>
  <si>
    <t>Norm</t>
  </si>
  <si>
    <t>4.1570 .. 4.0173</t>
  </si>
  <si>
    <t xml:space="preserve">4-4.16 </t>
  </si>
  <si>
    <t>high SSE</t>
  </si>
  <si>
    <t>Shifted from simulation by salt - more shielded</t>
  </si>
  <si>
    <t>nCH33</t>
  </si>
  <si>
    <t>Choline Ethyl ester backbone</t>
  </si>
  <si>
    <t>Choline ethyl phosphoryl</t>
  </si>
  <si>
    <t>Hydroxy Ethyl methacrylate</t>
  </si>
  <si>
    <t>4.4435 .. 4.1957</t>
  </si>
  <si>
    <t>4.1957 .. 3.9623</t>
  </si>
  <si>
    <t>3.9623 .. 3.7434</t>
  </si>
  <si>
    <t>3.7434 .. 3.5712</t>
  </si>
  <si>
    <t>3.4151 .. 3.0482</t>
  </si>
  <si>
    <t>1.1990 .. 1.0027</t>
  </si>
  <si>
    <t>0.9930 .. 0.7355</t>
  </si>
  <si>
    <t>Rep4</t>
  </si>
  <si>
    <t>Choline ethyl phosphoryl model</t>
  </si>
  <si>
    <t>Choline Ethyl ester backbone model</t>
  </si>
  <si>
    <t>batch 2</t>
  </si>
  <si>
    <t>20200925 Major</t>
  </si>
  <si>
    <t>20200925 Minor</t>
  </si>
  <si>
    <t>20201127 Major</t>
  </si>
  <si>
    <t>20201127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</si>
</sst>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2" xfId="0" applyFont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7FA"/>
      <color rgb="FFFB9FF7"/>
      <color rgb="FFF96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Complete'!$L$17</c:f>
              <c:strCache>
                <c:ptCount val="1"/>
                <c:pt idx="0">
                  <c:v>4.6518 .. 4.3890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Complete'!$M$17:$S$17</c:f>
              <c:numCache>
                <c:formatCode>General</c:formatCode>
                <c:ptCount val="7"/>
                <c:pt idx="0">
                  <c:v>2.7356337466577243E-3</c:v>
                </c:pt>
                <c:pt idx="1">
                  <c:v>-1.1394315432059715E-3</c:v>
                </c:pt>
                <c:pt idx="2">
                  <c:v>5.5877642818225168E-4</c:v>
                </c:pt>
                <c:pt idx="3">
                  <c:v>3.4239032042070153E-3</c:v>
                </c:pt>
                <c:pt idx="4">
                  <c:v>-1.0844603899607364E-2</c:v>
                </c:pt>
                <c:pt idx="5">
                  <c:v>-6.4860446030774723E-3</c:v>
                </c:pt>
                <c:pt idx="6">
                  <c:v>7.7376044814303352E-3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7-4BE8-927D-83FBB4765212}"/>
            </c:ext>
          </c:extLst>
        </c:ser>
        <c:ser>
          <c:idx val="1"/>
          <c:order val="1"/>
          <c:tx>
            <c:strRef>
              <c:f>'CMC Complete'!$L$18</c:f>
              <c:strCache>
                <c:ptCount val="1"/>
                <c:pt idx="0">
                  <c:v>4.3890 .. 4.2992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Complete'!$M$18:$S$18</c:f>
              <c:numCache>
                <c:formatCode>General</c:formatCode>
                <c:ptCount val="7"/>
                <c:pt idx="0">
                  <c:v>2.4296595268077973E-3</c:v>
                </c:pt>
                <c:pt idx="1">
                  <c:v>3.9699170383536751E-4</c:v>
                </c:pt>
                <c:pt idx="2">
                  <c:v>-1.243588904109099E-2</c:v>
                </c:pt>
                <c:pt idx="3">
                  <c:v>1.4795175665134727E-2</c:v>
                </c:pt>
                <c:pt idx="4">
                  <c:v>-1.9616462629070564E-2</c:v>
                </c:pt>
                <c:pt idx="5">
                  <c:v>-1.2287717143638044E-2</c:v>
                </c:pt>
                <c:pt idx="6">
                  <c:v>1.5799169981828825E-2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7-4BE8-927D-83FBB4765212}"/>
            </c:ext>
          </c:extLst>
        </c:ser>
        <c:ser>
          <c:idx val="2"/>
          <c:order val="2"/>
          <c:tx>
            <c:strRef>
              <c:f>'CMC Complete'!$L$19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Complete'!$M$19:$S$19</c:f>
              <c:numCache>
                <c:formatCode>General</c:formatCode>
                <c:ptCount val="7"/>
                <c:pt idx="0">
                  <c:v>6.3802439272877126E-3</c:v>
                </c:pt>
                <c:pt idx="1">
                  <c:v>1.7699207400383579E-2</c:v>
                </c:pt>
                <c:pt idx="2">
                  <c:v>1.8141823666054286E-2</c:v>
                </c:pt>
                <c:pt idx="3">
                  <c:v>2.9724386319762475E-2</c:v>
                </c:pt>
                <c:pt idx="4">
                  <c:v>2.5824397569102403E-2</c:v>
                </c:pt>
                <c:pt idx="5">
                  <c:v>2.6613901359413758E-2</c:v>
                </c:pt>
                <c:pt idx="6">
                  <c:v>3.1072574248176516E-2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7-4BE8-927D-83FBB4765212}"/>
            </c:ext>
          </c:extLst>
        </c:ser>
        <c:ser>
          <c:idx val="3"/>
          <c:order val="3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7-4BE8-927D-83FBB4765212}"/>
            </c:ext>
          </c:extLst>
        </c:ser>
        <c:ser>
          <c:idx val="4"/>
          <c:order val="4"/>
          <c:tx>
            <c:strRef>
              <c:f>'CMC Complete'!$L$21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Complete'!$M$21:$S$21</c:f>
              <c:numCache>
                <c:formatCode>General</c:formatCode>
                <c:ptCount val="7"/>
                <c:pt idx="0">
                  <c:v>6.3999796306834639E-3</c:v>
                </c:pt>
                <c:pt idx="1">
                  <c:v>1.2584460756399532E-2</c:v>
                </c:pt>
                <c:pt idx="2">
                  <c:v>1.4702320719791112E-2</c:v>
                </c:pt>
                <c:pt idx="3">
                  <c:v>1.6171787820348952E-2</c:v>
                </c:pt>
                <c:pt idx="4">
                  <c:v>1.5852301623443296E-2</c:v>
                </c:pt>
                <c:pt idx="5">
                  <c:v>1.6548247455145031E-2</c:v>
                </c:pt>
                <c:pt idx="6">
                  <c:v>1.9318671254860347E-2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7-4BE8-927D-83FBB4765212}"/>
            </c:ext>
          </c:extLst>
        </c:ser>
        <c:ser>
          <c:idx val="5"/>
          <c:order val="5"/>
          <c:tx>
            <c:strRef>
              <c:f>'CMC Complete'!$L$22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Complete'!$M$22:$S$22</c:f>
              <c:numCache>
                <c:formatCode>General</c:formatCode>
                <c:ptCount val="7"/>
                <c:pt idx="0">
                  <c:v>6.1460048579031921E-3</c:v>
                </c:pt>
                <c:pt idx="1">
                  <c:v>8.5298618714511609E-3</c:v>
                </c:pt>
                <c:pt idx="2">
                  <c:v>9.375499206474406E-3</c:v>
                </c:pt>
                <c:pt idx="3">
                  <c:v>9.669465520975017E-3</c:v>
                </c:pt>
                <c:pt idx="4">
                  <c:v>7.5076987806314312E-3</c:v>
                </c:pt>
                <c:pt idx="5">
                  <c:v>7.4655193017752822E-3</c:v>
                </c:pt>
                <c:pt idx="6">
                  <c:v>1.1225565410819432E-2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27-4BE8-927D-83FBB4765212}"/>
            </c:ext>
          </c:extLst>
        </c:ser>
        <c:ser>
          <c:idx val="6"/>
          <c:order val="6"/>
          <c:tx>
            <c:strRef>
              <c:f>'CMC Complete'!$L$23</c:f>
              <c:strCache>
                <c:ptCount val="1"/>
                <c:pt idx="0">
                  <c:v>3.6757 .. 3.5642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Complete'!$M$23:$S$23</c:f>
              <c:numCache>
                <c:formatCode>General</c:formatCode>
                <c:ptCount val="7"/>
                <c:pt idx="0">
                  <c:v>6.9759729605789501E-3</c:v>
                </c:pt>
                <c:pt idx="1">
                  <c:v>9.6829013182296517E-3</c:v>
                </c:pt>
                <c:pt idx="2">
                  <c:v>1.2508471836853283E-2</c:v>
                </c:pt>
                <c:pt idx="3">
                  <c:v>1.1718405236277629E-2</c:v>
                </c:pt>
                <c:pt idx="4">
                  <c:v>1.0683551237677774E-2</c:v>
                </c:pt>
                <c:pt idx="5">
                  <c:v>1.1448055799684111E-2</c:v>
                </c:pt>
                <c:pt idx="6">
                  <c:v>1.5128572864517601E-2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27-4BE8-927D-83FBB4765212}"/>
            </c:ext>
          </c:extLst>
        </c:ser>
        <c:ser>
          <c:idx val="7"/>
          <c:order val="7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27-4BE8-927D-83FBB47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(2)'!$S$15:$Y$15</c:f>
              <c:numCache>
                <c:formatCode>General</c:formatCode>
                <c:ptCount val="7"/>
                <c:pt idx="0">
                  <c:v>1.1166548812949866E-3</c:v>
                </c:pt>
                <c:pt idx="1">
                  <c:v>1.4153491337201426E-3</c:v>
                </c:pt>
                <c:pt idx="2">
                  <c:v>-7.9849810057221074E-4</c:v>
                </c:pt>
                <c:pt idx="3">
                  <c:v>1.9361081640069881E-3</c:v>
                </c:pt>
                <c:pt idx="4">
                  <c:v>-1.5888370632513586E-3</c:v>
                </c:pt>
                <c:pt idx="5">
                  <c:v>-2.8622514292235752E-4</c:v>
                </c:pt>
                <c:pt idx="6">
                  <c:v>1.6275375665953089E-3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5E-9F6D-6DE9295795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(2)'!$S$16:$Y$16</c:f>
              <c:numCache>
                <c:formatCode>General</c:formatCode>
                <c:ptCount val="7"/>
                <c:pt idx="0">
                  <c:v>-8.6459970443565832E-4</c:v>
                </c:pt>
                <c:pt idx="1">
                  <c:v>-3.5892029836596972E-3</c:v>
                </c:pt>
                <c:pt idx="2">
                  <c:v>-4.6708101787490399E-3</c:v>
                </c:pt>
                <c:pt idx="3">
                  <c:v>-4.1303368960305033E-3</c:v>
                </c:pt>
                <c:pt idx="4">
                  <c:v>-5.875607415670385E-3</c:v>
                </c:pt>
                <c:pt idx="5">
                  <c:v>-5.9208976801724614E-3</c:v>
                </c:pt>
                <c:pt idx="6">
                  <c:v>-4.6303857961727882E-3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5E-9F6D-6DE9295795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(2)'!$S$17:$Y$17</c:f>
              <c:numCache>
                <c:formatCode>General</c:formatCode>
                <c:ptCount val="7"/>
                <c:pt idx="0">
                  <c:v>2.3048742562009855E-4</c:v>
                </c:pt>
                <c:pt idx="1">
                  <c:v>-1.65934323322093E-3</c:v>
                </c:pt>
                <c:pt idx="2">
                  <c:v>-3.222542808859355E-3</c:v>
                </c:pt>
                <c:pt idx="3">
                  <c:v>-2.4236607060128448E-3</c:v>
                </c:pt>
                <c:pt idx="4">
                  <c:v>-4.3803584837569737E-3</c:v>
                </c:pt>
                <c:pt idx="5">
                  <c:v>-3.606266898665438E-3</c:v>
                </c:pt>
                <c:pt idx="6">
                  <c:v>-2.6038591298628015E-3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5E-9F6D-6DE9295795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(2)'!$S$18:$Y$18</c:f>
              <c:numCache>
                <c:formatCode>General</c:formatCode>
                <c:ptCount val="7"/>
                <c:pt idx="0">
                  <c:v>1.4538858360782199E-3</c:v>
                </c:pt>
                <c:pt idx="1">
                  <c:v>2.2557248262459967E-3</c:v>
                </c:pt>
                <c:pt idx="2">
                  <c:v>3.4833933688304011E-3</c:v>
                </c:pt>
                <c:pt idx="3">
                  <c:v>3.7371926495898549E-3</c:v>
                </c:pt>
                <c:pt idx="4">
                  <c:v>4.1909680824791682E-3</c:v>
                </c:pt>
                <c:pt idx="5">
                  <c:v>3.9317226795413107E-3</c:v>
                </c:pt>
                <c:pt idx="6">
                  <c:v>4.4933299582511485E-3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5E-9F6D-6DE92957957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(2)'!$S$19:$Y$19</c:f>
              <c:numCache>
                <c:formatCode>General</c:formatCode>
                <c:ptCount val="7"/>
                <c:pt idx="0">
                  <c:v>7.2918619808006141E-4</c:v>
                </c:pt>
                <c:pt idx="1">
                  <c:v>1.0027851066388316E-3</c:v>
                </c:pt>
                <c:pt idx="2">
                  <c:v>1.6750541936256563E-3</c:v>
                </c:pt>
                <c:pt idx="3">
                  <c:v>1.9873749672514977E-3</c:v>
                </c:pt>
                <c:pt idx="4">
                  <c:v>2.3599484594386917E-3</c:v>
                </c:pt>
                <c:pt idx="5">
                  <c:v>2.6224131614136993E-3</c:v>
                </c:pt>
                <c:pt idx="6">
                  <c:v>2.4957212028270987E-3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5E-9F6D-6DE92957957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(2)'!$S$20:$Y$20</c:f>
              <c:numCache>
                <c:formatCode>General</c:formatCode>
                <c:ptCount val="7"/>
                <c:pt idx="0">
                  <c:v>-3.7978000918990136E-3</c:v>
                </c:pt>
                <c:pt idx="1">
                  <c:v>-7.1989657074452732E-3</c:v>
                </c:pt>
                <c:pt idx="2">
                  <c:v>-9.6280491273137477E-3</c:v>
                </c:pt>
                <c:pt idx="3">
                  <c:v>-9.628838379559879E-3</c:v>
                </c:pt>
                <c:pt idx="4">
                  <c:v>-1.1030495127133735E-2</c:v>
                </c:pt>
                <c:pt idx="5">
                  <c:v>-1.1804291863228079E-2</c:v>
                </c:pt>
                <c:pt idx="6">
                  <c:v>-9.7520400902046094E-3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5E-9F6D-6DE92957957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(2)'!$S$21:$Y$21</c:f>
              <c:numCache>
                <c:formatCode>General</c:formatCode>
                <c:ptCount val="7"/>
                <c:pt idx="0">
                  <c:v>-4.3937454004784248E-3</c:v>
                </c:pt>
                <c:pt idx="1">
                  <c:v>-7.0632454994773606E-3</c:v>
                </c:pt>
                <c:pt idx="2">
                  <c:v>-9.1270994919728753E-3</c:v>
                </c:pt>
                <c:pt idx="3">
                  <c:v>-1.0801852539409873E-2</c:v>
                </c:pt>
                <c:pt idx="4">
                  <c:v>-1.0320512815861582E-2</c:v>
                </c:pt>
                <c:pt idx="5">
                  <c:v>-1.2317785852324433E-2</c:v>
                </c:pt>
                <c:pt idx="6">
                  <c:v>-1.0987718817378167E-2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5E-9F6D-6DE92957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(3)'!$S$15:$Y$15</c:f>
              <c:numCache>
                <c:formatCode>General</c:formatCode>
                <c:ptCount val="7"/>
                <c:pt idx="0">
                  <c:v>-6.7117310180767498E-4</c:v>
                </c:pt>
                <c:pt idx="1">
                  <c:v>7.5730936091036177E-3</c:v>
                </c:pt>
                <c:pt idx="2">
                  <c:v>5.9855350686213249E-3</c:v>
                </c:pt>
                <c:pt idx="3">
                  <c:v>1.0886990214608101E-2</c:v>
                </c:pt>
                <c:pt idx="4">
                  <c:v>9.0474114831493643E-3</c:v>
                </c:pt>
                <c:pt idx="5">
                  <c:v>1.0440388413048025E-2</c:v>
                </c:pt>
                <c:pt idx="6">
                  <c:v>7.6832931613762048E-3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695-8E89-F7BB0528CC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(3)'!$S$16:$Y$16</c:f>
              <c:numCache>
                <c:formatCode>General</c:formatCode>
                <c:ptCount val="7"/>
                <c:pt idx="0">
                  <c:v>-6.3949329474716004E-4</c:v>
                </c:pt>
                <c:pt idx="1">
                  <c:v>-3.3954880423932199E-3</c:v>
                </c:pt>
                <c:pt idx="2">
                  <c:v>-6.6608032609847432E-3</c:v>
                </c:pt>
                <c:pt idx="3">
                  <c:v>-6.3651569118953122E-3</c:v>
                </c:pt>
                <c:pt idx="4">
                  <c:v>-6.7684069386265006E-3</c:v>
                </c:pt>
                <c:pt idx="5">
                  <c:v>-8.4870769478441761E-3</c:v>
                </c:pt>
                <c:pt idx="6">
                  <c:v>-9.4611301049289109E-3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9-4695-8E89-F7BB0528CC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(3)'!$S$17:$Y$17</c:f>
              <c:numCache>
                <c:formatCode>General</c:formatCode>
                <c:ptCount val="7"/>
                <c:pt idx="0">
                  <c:v>-3.0630569669471567E-3</c:v>
                </c:pt>
                <c:pt idx="1">
                  <c:v>-3.5754402266503678E-3</c:v>
                </c:pt>
                <c:pt idx="2">
                  <c:v>-7.1884500897532629E-3</c:v>
                </c:pt>
                <c:pt idx="3">
                  <c:v>-6.1086515293729757E-3</c:v>
                </c:pt>
                <c:pt idx="4">
                  <c:v>-7.4549388375459375E-3</c:v>
                </c:pt>
                <c:pt idx="5">
                  <c:v>-7.1938018754736446E-3</c:v>
                </c:pt>
                <c:pt idx="6">
                  <c:v>-9.6840042562723501E-3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9-4695-8E89-F7BB0528CC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(3)'!$S$18:$Y$18</c:f>
              <c:numCache>
                <c:formatCode>General</c:formatCode>
                <c:ptCount val="7"/>
                <c:pt idx="0">
                  <c:v>3.1432721591952758E-3</c:v>
                </c:pt>
                <c:pt idx="1">
                  <c:v>3.4523004523726152E-3</c:v>
                </c:pt>
                <c:pt idx="2">
                  <c:v>3.8699929443463525E-3</c:v>
                </c:pt>
                <c:pt idx="3">
                  <c:v>3.6259526043083889E-3</c:v>
                </c:pt>
                <c:pt idx="4">
                  <c:v>4.265568135274558E-3</c:v>
                </c:pt>
                <c:pt idx="5">
                  <c:v>3.5800204500251866E-3</c:v>
                </c:pt>
                <c:pt idx="6">
                  <c:v>6.0428422769130295E-3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9-4695-8E89-F7BB0528CCD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(3)'!$S$19:$Y$19</c:f>
              <c:numCache>
                <c:formatCode>General</c:formatCode>
                <c:ptCount val="7"/>
                <c:pt idx="0">
                  <c:v>3.4661096811471788E-3</c:v>
                </c:pt>
                <c:pt idx="1">
                  <c:v>3.9717389667381624E-3</c:v>
                </c:pt>
                <c:pt idx="2">
                  <c:v>4.4229449345333429E-3</c:v>
                </c:pt>
                <c:pt idx="3">
                  <c:v>4.9311690364391893E-3</c:v>
                </c:pt>
                <c:pt idx="4">
                  <c:v>5.9031910201226712E-3</c:v>
                </c:pt>
                <c:pt idx="5">
                  <c:v>6.0085096329665902E-3</c:v>
                </c:pt>
                <c:pt idx="6">
                  <c:v>6.7916963273241477E-3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9-4695-8E89-F7BB0528CCD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(3)'!$S$20:$Y$20</c:f>
              <c:numCache>
                <c:formatCode>General</c:formatCode>
                <c:ptCount val="7"/>
                <c:pt idx="0">
                  <c:v>-2.4849119506711579E-3</c:v>
                </c:pt>
                <c:pt idx="1">
                  <c:v>-3.0279152818172127E-3</c:v>
                </c:pt>
                <c:pt idx="2">
                  <c:v>-6.5650667269078929E-3</c:v>
                </c:pt>
                <c:pt idx="3">
                  <c:v>-5.1887827618605619E-3</c:v>
                </c:pt>
                <c:pt idx="4">
                  <c:v>-7.2754211255049352E-3</c:v>
                </c:pt>
                <c:pt idx="5">
                  <c:v>-4.3956209786538067E-3</c:v>
                </c:pt>
                <c:pt idx="6">
                  <c:v>-6.5068032685819E-3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9-4695-8E89-F7BB0528CCD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(3)'!$S$21:$Y$21</c:f>
              <c:numCache>
                <c:formatCode>General</c:formatCode>
                <c:ptCount val="7"/>
                <c:pt idx="0">
                  <c:v>-4.1540512042868242E-3</c:v>
                </c:pt>
                <c:pt idx="1">
                  <c:v>-1.1978429137877649E-2</c:v>
                </c:pt>
                <c:pt idx="2">
                  <c:v>-1.6627299275360021E-2</c:v>
                </c:pt>
                <c:pt idx="3">
                  <c:v>-1.8248741570181977E-2</c:v>
                </c:pt>
                <c:pt idx="4">
                  <c:v>-1.9540950862948554E-2</c:v>
                </c:pt>
                <c:pt idx="5">
                  <c:v>-1.8965707693313027E-2</c:v>
                </c:pt>
                <c:pt idx="6">
                  <c:v>-1.7804752164420283E-2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9-4695-8E89-F7BB0528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(4)'!$S$15:$Y$15</c:f>
              <c:numCache>
                <c:formatCode>General</c:formatCode>
                <c:ptCount val="7"/>
                <c:pt idx="0">
                  <c:v>1.1460068087578937E-2</c:v>
                </c:pt>
                <c:pt idx="1">
                  <c:v>-1.0344988274626437E-2</c:v>
                </c:pt>
                <c:pt idx="2">
                  <c:v>-2.4628144715661648E-3</c:v>
                </c:pt>
                <c:pt idx="3">
                  <c:v>1.5129550637996288E-3</c:v>
                </c:pt>
                <c:pt idx="4">
                  <c:v>-2.4332056295446837E-3</c:v>
                </c:pt>
                <c:pt idx="5">
                  <c:v>-3.3777123920344615E-3</c:v>
                </c:pt>
                <c:pt idx="6">
                  <c:v>6.1347627653912861E-3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D-4628-B850-2D4AEDE3CC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(4)'!$S$16:$Y$16</c:f>
              <c:numCache>
                <c:formatCode>General</c:formatCode>
                <c:ptCount val="7"/>
                <c:pt idx="0">
                  <c:v>4.0556514176293534E-3</c:v>
                </c:pt>
                <c:pt idx="1">
                  <c:v>9.9072983728324933E-4</c:v>
                </c:pt>
                <c:pt idx="2">
                  <c:v>1.7407433094092587E-3</c:v>
                </c:pt>
                <c:pt idx="3">
                  <c:v>4.2086752705846218E-3</c:v>
                </c:pt>
                <c:pt idx="4">
                  <c:v>2.2973481370631519E-3</c:v>
                </c:pt>
                <c:pt idx="5">
                  <c:v>2.2422487263004352E-3</c:v>
                </c:pt>
                <c:pt idx="6">
                  <c:v>4.7442986766720119E-3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D-4628-B850-2D4AEDE3CC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(4)'!$S$17:$Y$17</c:f>
              <c:numCache>
                <c:formatCode>General</c:formatCode>
                <c:ptCount val="7"/>
                <c:pt idx="0">
                  <c:v>3.8414908718306762E-3</c:v>
                </c:pt>
                <c:pt idx="1">
                  <c:v>-8.5080438480734894E-5</c:v>
                </c:pt>
                <c:pt idx="2">
                  <c:v>4.4529365680534031E-3</c:v>
                </c:pt>
                <c:pt idx="3">
                  <c:v>6.6556785726847737E-3</c:v>
                </c:pt>
                <c:pt idx="4">
                  <c:v>5.7868605078125329E-3</c:v>
                </c:pt>
                <c:pt idx="5">
                  <c:v>4.4194735004317379E-3</c:v>
                </c:pt>
                <c:pt idx="6">
                  <c:v>7.4300471090097088E-3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9D-4628-B850-2D4AEDE3CC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(4)'!$S$18:$Y$18</c:f>
              <c:numCache>
                <c:formatCode>General</c:formatCode>
                <c:ptCount val="7"/>
                <c:pt idx="0">
                  <c:v>-3.5432321854987564E-3</c:v>
                </c:pt>
                <c:pt idx="1">
                  <c:v>2.4420347018037861E-3</c:v>
                </c:pt>
                <c:pt idx="2">
                  <c:v>1.9215257520210007E-3</c:v>
                </c:pt>
                <c:pt idx="3">
                  <c:v>4.8652351719757712E-3</c:v>
                </c:pt>
                <c:pt idx="4">
                  <c:v>3.8078863260376569E-3</c:v>
                </c:pt>
                <c:pt idx="5">
                  <c:v>2.5824056237249695E-3</c:v>
                </c:pt>
                <c:pt idx="6">
                  <c:v>2.0436926965452891E-3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D-4628-B850-2D4AEDE3CCD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(4)'!$S$19:$Y$19</c:f>
              <c:numCache>
                <c:formatCode>General</c:formatCode>
                <c:ptCount val="7"/>
                <c:pt idx="0">
                  <c:v>-9.0218505709137591E-4</c:v>
                </c:pt>
                <c:pt idx="1">
                  <c:v>1.8522911863591166E-3</c:v>
                </c:pt>
                <c:pt idx="2">
                  <c:v>1.5894392850502178E-3</c:v>
                </c:pt>
                <c:pt idx="3">
                  <c:v>2.3136421260515137E-3</c:v>
                </c:pt>
                <c:pt idx="4">
                  <c:v>2.5215700427239146E-3</c:v>
                </c:pt>
                <c:pt idx="5">
                  <c:v>3.0028050336926458E-3</c:v>
                </c:pt>
                <c:pt idx="6">
                  <c:v>1.9484476817021369E-3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9D-4628-B850-2D4AEDE3CCD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(4)'!$S$20:$Y$20</c:f>
              <c:numCache>
                <c:formatCode>General</c:formatCode>
                <c:ptCount val="7"/>
                <c:pt idx="0">
                  <c:v>6.0142682076286492E-3</c:v>
                </c:pt>
                <c:pt idx="1">
                  <c:v>3.8696758785457751E-3</c:v>
                </c:pt>
                <c:pt idx="2">
                  <c:v>3.0256867291117342E-3</c:v>
                </c:pt>
                <c:pt idx="3">
                  <c:v>7.2973928103581536E-3</c:v>
                </c:pt>
                <c:pt idx="4">
                  <c:v>4.1526151857056255E-3</c:v>
                </c:pt>
                <c:pt idx="5">
                  <c:v>4.4184475295711879E-3</c:v>
                </c:pt>
                <c:pt idx="6">
                  <c:v>2.658765059189131E-3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D-4628-B850-2D4AEDE3CCD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(4)'!$S$21:$Y$21</c:f>
              <c:numCache>
                <c:formatCode>General</c:formatCode>
                <c:ptCount val="7"/>
                <c:pt idx="0">
                  <c:v>-1.8773953491748735E-3</c:v>
                </c:pt>
                <c:pt idx="1">
                  <c:v>1.0563334396188428E-2</c:v>
                </c:pt>
                <c:pt idx="2">
                  <c:v>8.7468319735972185E-3</c:v>
                </c:pt>
                <c:pt idx="3">
                  <c:v>9.5782311796860607E-3</c:v>
                </c:pt>
                <c:pt idx="4">
                  <c:v>9.9941972128571085E-3</c:v>
                </c:pt>
                <c:pt idx="5">
                  <c:v>9.4026488282816009E-3</c:v>
                </c:pt>
                <c:pt idx="6">
                  <c:v>4.5418591489615962E-3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9D-4628-B850-2D4AEDE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Complete'!$L$15</c:f>
              <c:strCache>
                <c:ptCount val="1"/>
                <c:pt idx="0">
                  <c:v>4.4435 .. 4.1957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Complete'!$M$15:$S$15</c:f>
              <c:numCache>
                <c:formatCode>General</c:formatCode>
                <c:ptCount val="7"/>
                <c:pt idx="0">
                  <c:v>3.9634647043714274E-3</c:v>
                </c:pt>
                <c:pt idx="1">
                  <c:v>1.9802908522970021E-4</c:v>
                </c:pt>
                <c:pt idx="2">
                  <c:v>7.2355667911234002E-4</c:v>
                </c:pt>
                <c:pt idx="3">
                  <c:v>4.3829386486729464E-3</c:v>
                </c:pt>
                <c:pt idx="4">
                  <c:v>2.1818508407031043E-3</c:v>
                </c:pt>
                <c:pt idx="5">
                  <c:v>2.7477925872575995E-3</c:v>
                </c:pt>
                <c:pt idx="6">
                  <c:v>4.963646373063943E-3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6-47B5-BD6F-6127192AFC75}"/>
            </c:ext>
          </c:extLst>
        </c:ser>
        <c:ser>
          <c:idx val="1"/>
          <c:order val="1"/>
          <c:tx>
            <c:strRef>
              <c:f>'HEMAcMPC Complete'!$L$16</c:f>
              <c:strCache>
                <c:ptCount val="1"/>
                <c:pt idx="0">
                  <c:v>4.1957 .. 3.9623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Complete'!$M$16:$S$16</c:f>
              <c:numCache>
                <c:formatCode>General</c:formatCode>
                <c:ptCount val="7"/>
                <c:pt idx="0">
                  <c:v>-4.4358466317603157E-4</c:v>
                </c:pt>
                <c:pt idx="1">
                  <c:v>-8.9895430157613764E-4</c:v>
                </c:pt>
                <c:pt idx="2">
                  <c:v>-1.6320289034164723E-3</c:v>
                </c:pt>
                <c:pt idx="3">
                  <c:v>-3.2280886523005487E-4</c:v>
                </c:pt>
                <c:pt idx="4">
                  <c:v>-1.3706249560711413E-3</c:v>
                </c:pt>
                <c:pt idx="5">
                  <c:v>-1.8634145115921366E-3</c:v>
                </c:pt>
                <c:pt idx="6">
                  <c:v>-1.0451671035923602E-3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6-47B5-BD6F-6127192AFC75}"/>
            </c:ext>
          </c:extLst>
        </c:ser>
        <c:ser>
          <c:idx val="2"/>
          <c:order val="2"/>
          <c:tx>
            <c:strRef>
              <c:f>'HEMAcMPC Complete'!$L$17</c:f>
              <c:strCache>
                <c:ptCount val="1"/>
                <c:pt idx="0">
                  <c:v>3.9623 .. 3.7434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Complete'!$M$17:$S$17</c:f>
              <c:numCache>
                <c:formatCode>General</c:formatCode>
                <c:ptCount val="7"/>
                <c:pt idx="0">
                  <c:v>-1.1915839916080766E-4</c:v>
                </c:pt>
                <c:pt idx="1">
                  <c:v>-7.2240651705394424E-4</c:v>
                </c:pt>
                <c:pt idx="2">
                  <c:v>-7.427905885765355E-4</c:v>
                </c:pt>
                <c:pt idx="3">
                  <c:v>6.125651759723925E-4</c:v>
                </c:pt>
                <c:pt idx="4">
                  <c:v>-2.9570388808409218E-4</c:v>
                </c:pt>
                <c:pt idx="5">
                  <c:v>-1.2069621578677733E-4</c:v>
                </c:pt>
                <c:pt idx="6">
                  <c:v>3.8310674640085868E-4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6-47B5-BD6F-6127192AFC75}"/>
            </c:ext>
          </c:extLst>
        </c:ser>
        <c:ser>
          <c:idx val="3"/>
          <c:order val="3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6-47B5-BD6F-6127192AFC75}"/>
            </c:ext>
          </c:extLst>
        </c:ser>
        <c:ser>
          <c:idx val="4"/>
          <c:order val="4"/>
          <c:tx>
            <c:strRef>
              <c:f>'HEMAcMPC Complete'!$L$19</c:f>
              <c:strCache>
                <c:ptCount val="1"/>
                <c:pt idx="0">
                  <c:v>3.4151 .. 3.0482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Complete'!$M$19:$S$19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66-47B5-BD6F-6127192AFC75}"/>
            </c:ext>
          </c:extLst>
        </c:ser>
        <c:ser>
          <c:idx val="5"/>
          <c:order val="5"/>
          <c:tx>
            <c:strRef>
              <c:f>'HEMAcMPC Complete'!$L$20</c:f>
              <c:strCache>
                <c:ptCount val="1"/>
                <c:pt idx="0">
                  <c:v>1.1990 .. 1.0027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Complete'!$M$20:$S$20</c:f>
              <c:numCache>
                <c:formatCode>General</c:formatCode>
                <c:ptCount val="7"/>
                <c:pt idx="0">
                  <c:v>-7.1561701586159263E-4</c:v>
                </c:pt>
                <c:pt idx="1">
                  <c:v>-7.6188932236787032E-4</c:v>
                </c:pt>
                <c:pt idx="2">
                  <c:v>-2.094541004006599E-3</c:v>
                </c:pt>
                <c:pt idx="3">
                  <c:v>-7.5221751721247327E-4</c:v>
                </c:pt>
                <c:pt idx="4">
                  <c:v>-2.1127240951441294E-3</c:v>
                </c:pt>
                <c:pt idx="5">
                  <c:v>-1.2160484849643187E-3</c:v>
                </c:pt>
                <c:pt idx="6">
                  <c:v>-1.7393318547514898E-3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66-47B5-BD6F-6127192AFC75}"/>
            </c:ext>
          </c:extLst>
        </c:ser>
        <c:ser>
          <c:idx val="6"/>
          <c:order val="6"/>
          <c:tx>
            <c:strRef>
              <c:f>'HEMAcMPC Complete'!$L$21</c:f>
              <c:strCache>
                <c:ptCount val="1"/>
                <c:pt idx="0">
                  <c:v>0.9930 .. 0.7355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Complete'!$M$21:$S$21</c:f>
              <c:numCache>
                <c:formatCode>General</c:formatCode>
                <c:ptCount val="7"/>
                <c:pt idx="0">
                  <c:v>-3.3425768351344181E-3</c:v>
                </c:pt>
                <c:pt idx="1">
                  <c:v>-1.1111682313781975E-3</c:v>
                </c:pt>
                <c:pt idx="2">
                  <c:v>-2.5179428431398349E-3</c:v>
                </c:pt>
                <c:pt idx="3">
                  <c:v>-3.6084346916216122E-3</c:v>
                </c:pt>
                <c:pt idx="4">
                  <c:v>-3.7000782888279835E-3</c:v>
                </c:pt>
                <c:pt idx="5">
                  <c:v>-3.9580759573926462E-3</c:v>
                </c:pt>
                <c:pt idx="6">
                  <c:v>-4.2399796238914095E-3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66-47B5-BD6F-6127192A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CC1-8349-147E0FC4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'HEMAcMPC Complete'!#REF!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91-4F5B-A842-34E80490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C-452E-A38E-A8C64E1AE70A}"/>
            </c:ext>
          </c:extLst>
        </c:ser>
        <c:ser>
          <c:idx val="1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C-452E-A38E-A8C64E1A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42FB-8E1B-CA802C55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9FF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B-449B-8973-DDAFBFB3BABE}"/>
              </c:ext>
            </c:extLst>
          </c:dPt>
          <c:cat>
            <c:strLit>
              <c:ptCount val="2"/>
              <c:pt idx="0">
                <c:v>Choline ethyl ester</c:v>
              </c:pt>
              <c:pt idx="1">
                <c:v>Trimethylamine</c:v>
              </c:pt>
            </c:strLit>
          </c:cat>
          <c:val>
            <c:numRef>
              <c:f>'HEMAcMPC Complete'!$AB$52:$AB$53</c:f>
              <c:numCache>
                <c:formatCode>General</c:formatCode>
                <c:ptCount val="2"/>
                <c:pt idx="0">
                  <c:v>1</c:v>
                </c:pt>
                <c:pt idx="1">
                  <c:v>0.65877799059537179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0A2-9646-A0D3BB88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Choline Ethyl Ester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Choline Ethyl Ester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26E-9E25-909BCA65DB9D}"/>
            </c:ext>
          </c:extLst>
        </c:ser>
        <c:ser>
          <c:idx val="2"/>
          <c:order val="2"/>
          <c:tx>
            <c:v>Trimethylamine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Complete'!$V$37:$AB$37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26E-9E25-909BCA65DB9D}"/>
            </c:ext>
          </c:extLst>
        </c:ser>
        <c:ser>
          <c:idx val="3"/>
          <c:order val="3"/>
          <c:tx>
            <c:v>Trimethylamine simulated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4914260621416549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A1D-AAAC-42622F6C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20970947392231E-2"/>
          <c:y val="5.488238781389889E-2"/>
          <c:w val="0.90181530984562586"/>
          <c:h val="0.89023522437220226"/>
        </c:manualLayout>
      </c:layout>
      <c:scatterChart>
        <c:scatterStyle val="lineMarker"/>
        <c:varyColors val="0"/>
        <c:ser>
          <c:idx val="0"/>
          <c:order val="0"/>
          <c:tx>
            <c:v>Batch 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38-4012-A11A-9747928152AD}"/>
            </c:ext>
          </c:extLst>
        </c:ser>
        <c:ser>
          <c:idx val="1"/>
          <c:order val="1"/>
          <c:tx>
            <c:v>Batch 1B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38-4012-A11A-9747928152AD}"/>
            </c:ext>
          </c:extLst>
        </c:ser>
        <c:ser>
          <c:idx val="2"/>
          <c:order val="2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Complete'!$W$60:$AB$60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'HEMAcMPC Complete'!$W$61:$AB$61</c:f>
              <c:numCache>
                <c:formatCode>General</c:formatCode>
                <c:ptCount val="6"/>
                <c:pt idx="0">
                  <c:v>3.3533199713301153E-3</c:v>
                </c:pt>
                <c:pt idx="1">
                  <c:v>4.3971864284775416E-3</c:v>
                </c:pt>
                <c:pt idx="2">
                  <c:v>5.6056093002159087E-3</c:v>
                </c:pt>
                <c:pt idx="3">
                  <c:v>6.3163222578440127E-3</c:v>
                </c:pt>
                <c:pt idx="4">
                  <c:v>7.1508507090459082E-3</c:v>
                </c:pt>
                <c:pt idx="5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38-4012-A11A-9747928152AD}"/>
            </c:ext>
          </c:extLst>
        </c:ser>
        <c:ser>
          <c:idx val="3"/>
          <c:order val="3"/>
          <c:tx>
            <c:v>Batch 2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Complete'!$V$66:$AB$66</c:f>
              <c:numCache>
                <c:formatCode>General</c:formatCode>
                <c:ptCount val="7"/>
                <c:pt idx="0">
                  <c:v>1.8263276118081777E-3</c:v>
                </c:pt>
                <c:pt idx="1">
                  <c:v>3.3172951176281629E-3</c:v>
                </c:pt>
                <c:pt idx="2">
                  <c:v>4.5344831451421168E-3</c:v>
                </c:pt>
                <c:pt idx="3">
                  <c:v>5.5281645557296042E-3</c:v>
                </c:pt>
                <c:pt idx="4">
                  <c:v>6.3393808373782669E-3</c:v>
                </c:pt>
                <c:pt idx="5">
                  <c:v>7.0016372191523939E-3</c:v>
                </c:pt>
                <c:pt idx="6">
                  <c:v>7.5422865196191104E-3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38-4012-A11A-9747928152AD}"/>
            </c:ext>
          </c:extLst>
        </c:ser>
        <c:ser>
          <c:idx val="4"/>
          <c:order val="4"/>
          <c:tx>
            <c:v>Batch 1A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Complete'!$V$37:$AC$37</c:f>
              <c:numCache>
                <c:formatCode>General</c:formatCode>
                <c:ptCount val="8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38-4012-A11A-9747928152AD}"/>
            </c:ext>
          </c:extLst>
        </c:ser>
        <c:ser>
          <c:idx val="5"/>
          <c:order val="5"/>
          <c:tx>
            <c:v>Batch 1A 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38-4012-A11A-9747928152AD}"/>
            </c:ext>
          </c:extLst>
        </c:ser>
        <c:ser>
          <c:idx val="6"/>
          <c:order val="6"/>
          <c:tx>
            <c:v>Batch 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Complete'!$V$60:$AB$60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Complete'!$W$62:$AB$62</c:f>
              <c:numCache>
                <c:formatCode>General</c:formatCode>
                <c:ptCount val="6"/>
                <c:pt idx="0">
                  <c:v>1.0743150761638274E-3</c:v>
                </c:pt>
                <c:pt idx="1">
                  <c:v>2.1350975520742599E-3</c:v>
                </c:pt>
                <c:pt idx="2">
                  <c:v>2.4230362475965088E-3</c:v>
                </c:pt>
                <c:pt idx="3">
                  <c:v>2.6131892644843638E-3</c:v>
                </c:pt>
                <c:pt idx="4">
                  <c:v>1.9909734650874877E-3</c:v>
                </c:pt>
                <c:pt idx="5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38-4012-A11A-9747928152AD}"/>
            </c:ext>
          </c:extLst>
        </c:ser>
        <c:ser>
          <c:idx val="7"/>
          <c:order val="7"/>
          <c:tx>
            <c:v>Batch 2A Model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Complete'!$V$67:$AB$67</c:f>
              <c:numCache>
                <c:formatCode>General</c:formatCode>
                <c:ptCount val="7"/>
                <c:pt idx="0">
                  <c:v>6.5190498489446299E-4</c:v>
                </c:pt>
                <c:pt idx="1">
                  <c:v>1.1596090976184231E-3</c:v>
                </c:pt>
                <c:pt idx="2">
                  <c:v>1.5550094581764161E-3</c:v>
                </c:pt>
                <c:pt idx="3">
                  <c:v>1.8629475686056968E-3</c:v>
                </c:pt>
                <c:pt idx="4">
                  <c:v>2.1027700101455492E-3</c:v>
                </c:pt>
                <c:pt idx="5">
                  <c:v>2.289543915414883E-3</c:v>
                </c:pt>
                <c:pt idx="6">
                  <c:v>2.4350035790959438E-3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38-4012-A11A-97479281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57624"/>
        <c:axId val="976156312"/>
      </c:scatterChart>
      <c:valAx>
        <c:axId val="9761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6312"/>
        <c:crosses val="autoZero"/>
        <c:crossBetween val="midCat"/>
      </c:valAx>
      <c:valAx>
        <c:axId val="97615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135598300971072"/>
          <c:y val="7.3689681712567762E-2"/>
          <c:w val="9.0861836968794657E-2"/>
          <c:h val="0.2828116077145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5463790007298E-2"/>
          <c:y val="1.893939393939394E-2"/>
          <c:w val="0.90913019590693323"/>
          <c:h val="0.93523055356716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'HEMAcMPC Complete'!$AC$52</c:f>
              <c:strCache>
                <c:ptCount val="1"/>
                <c:pt idx="0">
                  <c:v>20200925 Major</c:v>
                </c:pt>
              </c:strCache>
            </c:strRef>
          </c:tx>
          <c:spPr>
            <a:solidFill>
              <a:srgbClr val="F96F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Complete'!$V$52</c:f>
              <c:numCache>
                <c:formatCode>General</c:formatCode>
                <c:ptCount val="1"/>
                <c:pt idx="0">
                  <c:v>6.7731565349246825E-3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4-459D-AEDA-7598073836ED}"/>
            </c:ext>
          </c:extLst>
        </c:ser>
        <c:ser>
          <c:idx val="1"/>
          <c:order val="1"/>
          <c:tx>
            <c:strRef>
              <c:f>'HEMAcMPC Complete'!$AC$53</c:f>
              <c:strCache>
                <c:ptCount val="1"/>
                <c:pt idx="0">
                  <c:v>20200925 Minor</c:v>
                </c:pt>
              </c:strCache>
            </c:strRef>
          </c:tx>
          <c:spPr>
            <a:solidFill>
              <a:srgbClr val="FDC7FA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Complete'!$V$53</c:f>
              <c:numCache>
                <c:formatCode>General</c:formatCode>
                <c:ptCount val="1"/>
                <c:pt idx="0">
                  <c:v>4.4620064520655934E-3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4-459D-AEDA-7598073836ED}"/>
            </c:ext>
          </c:extLst>
        </c:ser>
        <c:ser>
          <c:idx val="2"/>
          <c:order val="2"/>
          <c:tx>
            <c:strRef>
              <c:f>'HEMAcMPC Complete'!$X$70</c:f>
              <c:strCache>
                <c:ptCount val="1"/>
                <c:pt idx="0">
                  <c:v>20201127 Major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Complete'!$V$70</c:f>
              <c:numCache>
                <c:formatCode>General</c:formatCode>
                <c:ptCount val="1"/>
                <c:pt idx="0">
                  <c:v>8.0714089215623945E-3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4-459D-AEDA-7598073836ED}"/>
            </c:ext>
          </c:extLst>
        </c:ser>
        <c:ser>
          <c:idx val="3"/>
          <c:order val="3"/>
          <c:tx>
            <c:strRef>
              <c:f>'HEMAcMPC Complete'!$X$71</c:f>
              <c:strCache>
                <c:ptCount val="1"/>
                <c:pt idx="0">
                  <c:v>20201127 Minor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Complete'!$V$71</c:f>
              <c:numCache>
                <c:formatCode>General</c:formatCode>
                <c:ptCount val="1"/>
                <c:pt idx="0">
                  <c:v>2.9471396596530588E-3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4-459D-AEDA-75980738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07360"/>
        <c:axId val="971810640"/>
      </c:barChart>
      <c:catAx>
        <c:axId val="971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0640"/>
        <c:crosses val="autoZero"/>
        <c:auto val="1"/>
        <c:lblAlgn val="ctr"/>
        <c:lblOffset val="100"/>
        <c:noMultiLvlLbl val="0"/>
      </c:catAx>
      <c:valAx>
        <c:axId val="97181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073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10357583096496881"/>
          <c:y val="5.1609401097590074E-2"/>
          <c:w val="0.14631300329052299"/>
          <c:h val="0.1553298735385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0-4B90-ACE9-5A4114E2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Complete'!$V$45:$AB$45</c:f>
              <c:numCache>
                <c:formatCode>General</c:formatCode>
                <c:ptCount val="7"/>
                <c:pt idx="0">
                  <c:v>4.415216497452315E-2</c:v>
                </c:pt>
                <c:pt idx="1">
                  <c:v>4.1235459740141249E-2</c:v>
                </c:pt>
                <c:pt idx="2">
                  <c:v>5.0430994086593718E-2</c:v>
                </c:pt>
                <c:pt idx="3">
                  <c:v>3.6929211749770437E-2</c:v>
                </c:pt>
                <c:pt idx="4">
                  <c:v>3.1383438320086318E-2</c:v>
                </c:pt>
                <c:pt idx="5">
                  <c:v>3.4901247350398762E-2</c:v>
                </c:pt>
                <c:pt idx="6">
                  <c:v>4.4943181910820196E-2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C-48DB-982D-E9D2FA9496A8}"/>
            </c:ext>
          </c:extLst>
        </c:ser>
        <c:ser>
          <c:idx val="1"/>
          <c:order val="1"/>
          <c:tx>
            <c:v>Sim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Complete'!$V$52:$AB$52</c:f>
              <c:numCache>
                <c:formatCode>General</c:formatCode>
                <c:ptCount val="7"/>
                <c:pt idx="0">
                  <c:v>4.0567945527410311E-2</c:v>
                </c:pt>
                <c:pt idx="1">
                  <c:v>4.0567958354614936E-2</c:v>
                </c:pt>
                <c:pt idx="2">
                  <c:v>4.0567958354618995E-2</c:v>
                </c:pt>
                <c:pt idx="3">
                  <c:v>4.0567958354618995E-2</c:v>
                </c:pt>
                <c:pt idx="4">
                  <c:v>4.0567958354618995E-2</c:v>
                </c:pt>
                <c:pt idx="5">
                  <c:v>4.0567958354618995E-2</c:v>
                </c:pt>
                <c:pt idx="6">
                  <c:v>4.0567958354618995E-2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C-48DB-982D-E9D2FA94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7CF-951D-6D024F3E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'CMC Complete'!$AB$66:$AB$68</c:f>
              <c:numCache>
                <c:formatCode>General</c:formatCode>
                <c:ptCount val="3"/>
                <c:pt idx="0">
                  <c:v>0.35733099262079654</c:v>
                </c:pt>
                <c:pt idx="1">
                  <c:v>0.56180339290250059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E-4809-8D64-6BCB116A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Complete'!$V$49:$AB$49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3-4100-80DA-8BEBB8175EEB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Complete'!$V$50:$AB$50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3-4100-80DA-8BEBB8175EEB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Complete'!$V$51:$AB$51</c:f>
              <c:numCache>
                <c:formatCode>General</c:formatCode>
                <c:ptCount val="7"/>
                <c:pt idx="0">
                  <c:v>1.8000297621678926E-2</c:v>
                </c:pt>
                <c:pt idx="1">
                  <c:v>2.5544604374551368E-2</c:v>
                </c:pt>
                <c:pt idx="2">
                  <c:v>2.8706583447213389E-2</c:v>
                </c:pt>
                <c:pt idx="3">
                  <c:v>3.0031835983126764E-2</c:v>
                </c:pt>
                <c:pt idx="4">
                  <c:v>3.0587277446711855E-2</c:v>
                </c:pt>
                <c:pt idx="5">
                  <c:v>3.0820074752213267E-2</c:v>
                </c:pt>
                <c:pt idx="6">
                  <c:v>3.0917645043597206E-2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3-4100-80DA-8BEBB8175EEB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Complete'!$V$43:$AB$43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3-4100-80DA-8BEBB8175EEB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Complete'!$V$44:$AB$44</c:f>
              <c:numCache>
                <c:formatCode>General</c:formatCode>
                <c:ptCount val="7"/>
                <c:pt idx="0">
                  <c:v>1.6416989221762626E-2</c:v>
                </c:pt>
                <c:pt idx="1">
                  <c:v>2.6737305333448719E-2</c:v>
                </c:pt>
                <c:pt idx="2">
                  <c:v>3.0688667514712997E-2</c:v>
                </c:pt>
                <c:pt idx="3">
                  <c:v>2.9749883938671465E-2</c:v>
                </c:pt>
                <c:pt idx="4">
                  <c:v>2.8739729730259095E-2</c:v>
                </c:pt>
                <c:pt idx="5">
                  <c:v>2.829336156524534E-2</c:v>
                </c:pt>
                <c:pt idx="6">
                  <c:v>3.3634149233735068E-2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CMC_ours!$S$17:$Y$17</c:f>
              <c:numCache>
                <c:formatCode>General</c:formatCode>
                <c:ptCount val="7"/>
                <c:pt idx="0">
                  <c:v>-9.2304056839165698E-3</c:v>
                </c:pt>
                <c:pt idx="1">
                  <c:v>-3.7241436703520331E-3</c:v>
                </c:pt>
                <c:pt idx="2">
                  <c:v>-4.0530159217452748E-3</c:v>
                </c:pt>
                <c:pt idx="3">
                  <c:v>6.8358443647713535E-3</c:v>
                </c:pt>
                <c:pt idx="4">
                  <c:v>1.0653221515928332E-2</c:v>
                </c:pt>
                <c:pt idx="5">
                  <c:v>1.4172647100045921E-2</c:v>
                </c:pt>
                <c:pt idx="6">
                  <c:v>8.9995933752588589E-3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C22-B81D-41A1B2CAB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CMC_ours!$S$18:$Y$18</c:f>
              <c:numCache>
                <c:formatCode>General</c:formatCode>
                <c:ptCount val="7"/>
                <c:pt idx="0">
                  <c:v>-4.2782380155125262E-2</c:v>
                </c:pt>
                <c:pt idx="1">
                  <c:v>-2.2269736619636139E-2</c:v>
                </c:pt>
                <c:pt idx="2">
                  <c:v>-3.3824824969815641E-2</c:v>
                </c:pt>
                <c:pt idx="3">
                  <c:v>-9.5029604924849586E-3</c:v>
                </c:pt>
                <c:pt idx="4">
                  <c:v>-4.6847192289354873E-3</c:v>
                </c:pt>
                <c:pt idx="5">
                  <c:v>-2.2958888390021367E-3</c:v>
                </c:pt>
                <c:pt idx="6">
                  <c:v>-3.402026078686135E-2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C22-B81D-41A1B2CAB4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CMC_ours!$S$19:$Y$19</c:f>
              <c:numCache>
                <c:formatCode>General</c:formatCode>
                <c:ptCount val="7"/>
                <c:pt idx="0">
                  <c:v>6.2706115703775071E-3</c:v>
                </c:pt>
                <c:pt idx="1">
                  <c:v>2.7113600547552092E-2</c:v>
                </c:pt>
                <c:pt idx="2">
                  <c:v>2.6915247019323813E-2</c:v>
                </c:pt>
                <c:pt idx="3">
                  <c:v>3.2363943655246384E-2</c:v>
                </c:pt>
                <c:pt idx="4">
                  <c:v>4.1938531176054727E-2</c:v>
                </c:pt>
                <c:pt idx="5">
                  <c:v>4.3406771333876534E-2</c:v>
                </c:pt>
                <c:pt idx="6">
                  <c:v>3.6194415103756393E-2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0-4C22-B81D-41A1B2CAB4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CMC_ours!$S$20:$Y$20</c:f>
              <c:numCache>
                <c:formatCode>General</c:formatCode>
                <c:ptCount val="7"/>
                <c:pt idx="0">
                  <c:v>9.7761021350802578E-3</c:v>
                </c:pt>
                <c:pt idx="1">
                  <c:v>1.7126268989932428E-2</c:v>
                </c:pt>
                <c:pt idx="2">
                  <c:v>2.1569598915538064E-2</c:v>
                </c:pt>
                <c:pt idx="3">
                  <c:v>2.6401632002732999E-2</c:v>
                </c:pt>
                <c:pt idx="4">
                  <c:v>3.1154778612947201E-2</c:v>
                </c:pt>
                <c:pt idx="5">
                  <c:v>3.0074849495479328E-2</c:v>
                </c:pt>
                <c:pt idx="6">
                  <c:v>3.2629824503214777E-2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0-4C22-B81D-41A1B2CAB4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CMC_ours!$S$21:$Y$21</c:f>
              <c:numCache>
                <c:formatCode>General</c:formatCode>
                <c:ptCount val="7"/>
                <c:pt idx="0">
                  <c:v>6.932857649288483E-3</c:v>
                </c:pt>
                <c:pt idx="1">
                  <c:v>1.4902284715026935E-2</c:v>
                </c:pt>
                <c:pt idx="2">
                  <c:v>1.7988808693000274E-2</c:v>
                </c:pt>
                <c:pt idx="3">
                  <c:v>2.2224410207235454E-2</c:v>
                </c:pt>
                <c:pt idx="4">
                  <c:v>2.6479031878426863E-2</c:v>
                </c:pt>
                <c:pt idx="5">
                  <c:v>2.6700438784862633E-2</c:v>
                </c:pt>
                <c:pt idx="6">
                  <c:v>3.067897181100137E-2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0-4C22-B81D-41A1B2CAB4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CMC_ours!$S$22:$Y$22</c:f>
              <c:numCache>
                <c:formatCode>General</c:formatCode>
                <c:ptCount val="7"/>
                <c:pt idx="0">
                  <c:v>1.1721074439142899E-2</c:v>
                </c:pt>
                <c:pt idx="1">
                  <c:v>1.9828344759657158E-2</c:v>
                </c:pt>
                <c:pt idx="2">
                  <c:v>2.6679752521807334E-2</c:v>
                </c:pt>
                <c:pt idx="3">
                  <c:v>3.1609885998079519E-2</c:v>
                </c:pt>
                <c:pt idx="4">
                  <c:v>3.6600859143498705E-2</c:v>
                </c:pt>
                <c:pt idx="5">
                  <c:v>3.8107633766493933E-2</c:v>
                </c:pt>
                <c:pt idx="6">
                  <c:v>4.4068214884387412E-2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0-4C22-B81D-41A1B2CAB4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CMC_ours!$S$23:$Y$23</c:f>
              <c:numCache>
                <c:formatCode>General</c:formatCode>
                <c:ptCount val="7"/>
                <c:pt idx="0">
                  <c:v>2.4045390671754586E-2</c:v>
                </c:pt>
                <c:pt idx="1">
                  <c:v>3.3807180937572873E-2</c:v>
                </c:pt>
                <c:pt idx="2">
                  <c:v>4.3586437108103844E-2</c:v>
                </c:pt>
                <c:pt idx="3">
                  <c:v>4.7514099311419158E-2</c:v>
                </c:pt>
                <c:pt idx="4">
                  <c:v>5.2975269159701154E-2</c:v>
                </c:pt>
                <c:pt idx="5">
                  <c:v>5.4209760070263846E-2</c:v>
                </c:pt>
                <c:pt idx="6">
                  <c:v>6.1406007963052942E-2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0-4C22-B81D-41A1B2CAB4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CMC_ours!$S$16:$Y$16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CMC_ours!$S$24:$Y$24</c:f>
              <c:numCache>
                <c:formatCode>General</c:formatCode>
                <c:ptCount val="7"/>
                <c:pt idx="0">
                  <c:v>3.7711709946475387E-2</c:v>
                </c:pt>
                <c:pt idx="1">
                  <c:v>4.2925289834747214E-2</c:v>
                </c:pt>
                <c:pt idx="2">
                  <c:v>5.8982232502082739E-2</c:v>
                </c:pt>
                <c:pt idx="3">
                  <c:v>6.2173022903821845E-2</c:v>
                </c:pt>
                <c:pt idx="4">
                  <c:v>6.7046145412991115E-2</c:v>
                </c:pt>
                <c:pt idx="5">
                  <c:v>6.2125708620459782E-2</c:v>
                </c:pt>
                <c:pt idx="6">
                  <c:v>8.3612105191888178E-2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E0-4C22-B81D-41A1B2CA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79728"/>
        <c:axId val="810355816"/>
      </c:scatterChart>
      <c:valAx>
        <c:axId val="8213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5816"/>
        <c:crosses val="autoZero"/>
        <c:crossBetween val="midCat"/>
      </c:valAx>
      <c:valAx>
        <c:axId val="8103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(1)'!$S$15:$Y$15</c:f>
              <c:numCache>
                <c:formatCode>General</c:formatCode>
                <c:ptCount val="7"/>
                <c:pt idx="0">
                  <c:v>3.9483089504194595E-3</c:v>
                </c:pt>
                <c:pt idx="1">
                  <c:v>2.1486618727214785E-3</c:v>
                </c:pt>
                <c:pt idx="2">
                  <c:v>1.7000421996641086E-4</c:v>
                </c:pt>
                <c:pt idx="3">
                  <c:v>3.1957011522770668E-3</c:v>
                </c:pt>
                <c:pt idx="4">
                  <c:v>3.7020345724590939E-3</c:v>
                </c:pt>
                <c:pt idx="5">
                  <c:v>4.2147194709391926E-3</c:v>
                </c:pt>
                <c:pt idx="6">
                  <c:v>4.4089919988929702E-3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876-A210-E7E2029C2C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(1)'!$S$16:$Y$16</c:f>
              <c:numCache>
                <c:formatCode>General</c:formatCode>
                <c:ptCount val="7"/>
                <c:pt idx="0">
                  <c:v>-4.3258970711506613E-3</c:v>
                </c:pt>
                <c:pt idx="1">
                  <c:v>2.3981439824651177E-3</c:v>
                </c:pt>
                <c:pt idx="2">
                  <c:v>3.0627545166586343E-3</c:v>
                </c:pt>
                <c:pt idx="3">
                  <c:v>4.9955830764209742E-3</c:v>
                </c:pt>
                <c:pt idx="4">
                  <c:v>4.8641663929491685E-3</c:v>
                </c:pt>
                <c:pt idx="5">
                  <c:v>4.7120678553476568E-3</c:v>
                </c:pt>
                <c:pt idx="6">
                  <c:v>5.1665488100602463E-3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9-4876-A210-E7E2029C2C3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(1)'!$S$17:$Y$17</c:f>
              <c:numCache>
                <c:formatCode>General</c:formatCode>
                <c:ptCount val="7"/>
                <c:pt idx="0">
                  <c:v>-1.4855549271468491E-3</c:v>
                </c:pt>
                <c:pt idx="1">
                  <c:v>2.4302378301362553E-3</c:v>
                </c:pt>
                <c:pt idx="2">
                  <c:v>2.9868939762530723E-3</c:v>
                </c:pt>
                <c:pt idx="3">
                  <c:v>4.3268943665906168E-3</c:v>
                </c:pt>
                <c:pt idx="4">
                  <c:v>4.8656212611540095E-3</c:v>
                </c:pt>
                <c:pt idx="5">
                  <c:v>5.8978104105602358E-3</c:v>
                </c:pt>
                <c:pt idx="6">
                  <c:v>6.3902432627288772E-3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9-4876-A210-E7E2029C2C3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(1)'!$S$18:$Y$18</c:f>
              <c:numCache>
                <c:formatCode>General</c:formatCode>
                <c:ptCount val="7"/>
                <c:pt idx="0">
                  <c:v>2.253048708534574E-3</c:v>
                </c:pt>
                <c:pt idx="1">
                  <c:v>2.4480666665624637E-3</c:v>
                </c:pt>
                <c:pt idx="2">
                  <c:v>2.1872164829098775E-3</c:v>
                </c:pt>
                <c:pt idx="3">
                  <c:v>2.6507438760675016E-3</c:v>
                </c:pt>
                <c:pt idx="4">
                  <c:v>2.219477804576998E-3</c:v>
                </c:pt>
                <c:pt idx="5">
                  <c:v>1.6960479957531835E-3</c:v>
                </c:pt>
                <c:pt idx="6">
                  <c:v>4.4497278410679181E-3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9-4876-A210-E7E2029C2C3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(1)'!$S$19:$Y$19</c:f>
              <c:numCache>
                <c:formatCode>General</c:formatCode>
                <c:ptCount val="7"/>
                <c:pt idx="0">
                  <c:v>-2.2799272861030585E-3</c:v>
                </c:pt>
                <c:pt idx="1">
                  <c:v>1.2894063226743056E-3</c:v>
                </c:pt>
                <c:pt idx="2">
                  <c:v>2.4424919413401241E-3</c:v>
                </c:pt>
                <c:pt idx="3">
                  <c:v>2.4018789484244211E-3</c:v>
                </c:pt>
                <c:pt idx="4">
                  <c:v>2.8314825146553034E-3</c:v>
                </c:pt>
                <c:pt idx="5">
                  <c:v>2.5514738830816446E-3</c:v>
                </c:pt>
                <c:pt idx="6">
                  <c:v>3.2695142016569432E-3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9-4876-A210-E7E2029C2C3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(1)'!$S$20:$Y$20</c:f>
              <c:numCache>
                <c:formatCode>General</c:formatCode>
                <c:ptCount val="7"/>
                <c:pt idx="0">
                  <c:v>-2.5940242285048478E-3</c:v>
                </c:pt>
                <c:pt idx="1">
                  <c:v>3.3096478212452296E-3</c:v>
                </c:pt>
                <c:pt idx="2">
                  <c:v>4.7892651090835105E-3</c:v>
                </c:pt>
                <c:pt idx="3">
                  <c:v>4.5113582622123951E-3</c:v>
                </c:pt>
                <c:pt idx="4">
                  <c:v>5.7024046863565284E-3</c:v>
                </c:pt>
                <c:pt idx="5">
                  <c:v>6.9172713724534231E-3</c:v>
                </c:pt>
                <c:pt idx="6">
                  <c:v>6.6427508805914177E-3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9-4876-A210-E7E2029C2C3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(1)'!$S$21:$Y$21</c:f>
              <c:numCache>
                <c:formatCode>General</c:formatCode>
                <c:ptCount val="7"/>
                <c:pt idx="0">
                  <c:v>-2.9451153865975507E-3</c:v>
                </c:pt>
                <c:pt idx="1">
                  <c:v>4.0336673156537925E-3</c:v>
                </c:pt>
                <c:pt idx="2">
                  <c:v>6.9357954211763401E-3</c:v>
                </c:pt>
                <c:pt idx="3">
                  <c:v>5.0386241634193417E-3</c:v>
                </c:pt>
                <c:pt idx="4">
                  <c:v>5.0669533106410952E-3</c:v>
                </c:pt>
                <c:pt idx="5">
                  <c:v>6.0485408877852765E-3</c:v>
                </c:pt>
                <c:pt idx="6">
                  <c:v>7.290693337271217E-3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9-4876-A210-E7E2029C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317CC-3DC5-431F-B542-BD30A966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223837</xdr:colOff>
      <xdr:row>43</xdr:row>
      <xdr:rowOff>119062</xdr:rowOff>
    </xdr:from>
    <xdr:to>
      <xdr:col>9</xdr:col>
      <xdr:colOff>42862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CF2F9-AE2C-4DD4-A22D-25261ECF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44</xdr:row>
      <xdr:rowOff>47625</xdr:rowOff>
    </xdr:from>
    <xdr:to>
      <xdr:col>17</xdr:col>
      <xdr:colOff>228600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FA1A6-35B7-4A5E-994B-381A8DD1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58</xdr:row>
      <xdr:rowOff>80961</xdr:rowOff>
    </xdr:from>
    <xdr:to>
      <xdr:col>19</xdr:col>
      <xdr:colOff>323850</xdr:colOff>
      <xdr:row>76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6D664-D1FD-42AA-AA06-E2D2FF4B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57</xdr:row>
      <xdr:rowOff>138112</xdr:rowOff>
    </xdr:from>
    <xdr:to>
      <xdr:col>8</xdr:col>
      <xdr:colOff>114300</xdr:colOff>
      <xdr:row>72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9B987F-2274-4FEF-A60B-D51CDB01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44</xdr:row>
      <xdr:rowOff>66675</xdr:rowOff>
    </xdr:from>
    <xdr:to>
      <xdr:col>19</xdr:col>
      <xdr:colOff>495299</xdr:colOff>
      <xdr:row>71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5BFFA-F8BA-4451-8D36-2375BDD5D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657225</xdr:colOff>
      <xdr:row>70</xdr:row>
      <xdr:rowOff>66675</xdr:rowOff>
    </xdr:from>
    <xdr:to>
      <xdr:col>23</xdr:col>
      <xdr:colOff>560294</xdr:colOff>
      <xdr:row>99</xdr:row>
      <xdr:rowOff>117962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C83A73-4013-4BC6-A5EA-7163492D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26</xdr:row>
      <xdr:rowOff>147637</xdr:rowOff>
    </xdr:from>
    <xdr:to>
      <xdr:col>25</xdr:col>
      <xdr:colOff>47625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95429-6C1C-4262-8A22-E5DA94FD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0F9AC-9194-490A-84D6-9A410738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27F55-3AFB-4895-811F-F93D58365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6786C-7705-4F7F-AA49-B0EFA4BA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295275</xdr:colOff>
      <xdr:row>3</xdr:row>
      <xdr:rowOff>166687</xdr:rowOff>
    </xdr:from>
    <xdr:to>
      <xdr:col>32</xdr:col>
      <xdr:colOff>600075</xdr:colOff>
      <xdr:row>16</xdr:row>
      <xdr:rowOff>261937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4D523-8A5C-4F96-8D8A-B3709EE2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8CBE-C4DE-4E3A-827D-7A6AF907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49</xdr:row>
      <xdr:rowOff>109537</xdr:rowOff>
    </xdr:from>
    <xdr:to>
      <xdr:col>8</xdr:col>
      <xdr:colOff>61912</xdr:colOff>
      <xdr:row>63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088D8-BBCE-4011-A24F-91BD4462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38</xdr:row>
      <xdr:rowOff>47625</xdr:rowOff>
    </xdr:from>
    <xdr:to>
      <xdr:col>17</xdr:col>
      <xdr:colOff>228600</xdr:colOff>
      <xdr:row>52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B1C71-DB51-421F-ACB1-7B0882B1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70</xdr:row>
      <xdr:rowOff>138111</xdr:rowOff>
    </xdr:from>
    <xdr:to>
      <xdr:col>17</xdr:col>
      <xdr:colOff>76200</xdr:colOff>
      <xdr:row>89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06C85-7A53-43BC-B1DC-5964F23F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67</xdr:row>
      <xdr:rowOff>109537</xdr:rowOff>
    </xdr:from>
    <xdr:to>
      <xdr:col>8</xdr:col>
      <xdr:colOff>57150</xdr:colOff>
      <xdr:row>81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4DCFD-B5D1-44D3-B367-03A073B84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52</xdr:row>
      <xdr:rowOff>104775</xdr:rowOff>
    </xdr:from>
    <xdr:to>
      <xdr:col>18</xdr:col>
      <xdr:colOff>504824</xdr:colOff>
      <xdr:row>80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9CCF6-164E-45CD-ADDD-A4114B76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25774</xdr:colOff>
      <xdr:row>34</xdr:row>
      <xdr:rowOff>0</xdr:rowOff>
    </xdr:from>
    <xdr:to>
      <xdr:col>46</xdr:col>
      <xdr:colOff>386043</xdr:colOff>
      <xdr:row>63</xdr:row>
      <xdr:rowOff>51287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9F67BE-904B-4023-BD81-DF1A5A5D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336060</xdr:colOff>
      <xdr:row>8</xdr:row>
      <xdr:rowOff>104926</xdr:rowOff>
    </xdr:from>
    <xdr:to>
      <xdr:col>19</xdr:col>
      <xdr:colOff>228891</xdr:colOff>
      <xdr:row>40</xdr:row>
      <xdr:rowOff>71308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353DB1-B604-4178-82E0-9FE3370B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410689</xdr:colOff>
      <xdr:row>41</xdr:row>
      <xdr:rowOff>1</xdr:rowOff>
    </xdr:from>
    <xdr:to>
      <xdr:col>48</xdr:col>
      <xdr:colOff>253587</xdr:colOff>
      <xdr:row>76</xdr:row>
      <xdr:rowOff>38101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B742CF-72F4-4BCF-830F-338F9C8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4B95-C60C-4A2A-9305-E89E557E8CF1}">
  <dimension ref="A1:Y168"/>
  <sheetViews>
    <sheetView topLeftCell="A11" zoomScale="169" workbookViewId="0">
      <selection activeCell="E12" sqref="E12:E13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A2" t="s">
        <v>14</v>
      </c>
      <c r="B2" t="s">
        <v>26</v>
      </c>
      <c r="C2" t="s">
        <v>11</v>
      </c>
    </row>
    <row r="3" spans="1:25" x14ac:dyDescent="0.45">
      <c r="A3" s="13" t="s">
        <v>27</v>
      </c>
      <c r="B3" s="13" t="s">
        <v>8</v>
      </c>
      <c r="C3" s="13" t="s">
        <v>28</v>
      </c>
    </row>
    <row r="4" spans="1:25" x14ac:dyDescent="0.45">
      <c r="A4" s="13" t="s">
        <v>29</v>
      </c>
      <c r="B4" s="13" t="s">
        <v>30</v>
      </c>
      <c r="C4" s="13" t="s">
        <v>9</v>
      </c>
    </row>
    <row r="5" spans="1:25" x14ac:dyDescent="0.45">
      <c r="A5" s="13" t="s">
        <v>31</v>
      </c>
      <c r="B5" s="13" t="s">
        <v>32</v>
      </c>
      <c r="C5" s="13" t="s">
        <v>28</v>
      </c>
    </row>
    <row r="6" spans="1:25" x14ac:dyDescent="0.45">
      <c r="A6" s="13" t="s">
        <v>33</v>
      </c>
      <c r="B6" s="13" t="s">
        <v>34</v>
      </c>
      <c r="C6" s="13" t="s">
        <v>10</v>
      </c>
    </row>
    <row r="7" spans="1:25" x14ac:dyDescent="0.45">
      <c r="A7" s="13" t="s">
        <v>35</v>
      </c>
      <c r="B7" s="13" t="s">
        <v>36</v>
      </c>
      <c r="C7" s="13" t="s">
        <v>9</v>
      </c>
    </row>
    <row r="8" spans="1:25" x14ac:dyDescent="0.45">
      <c r="A8" s="13" t="s">
        <v>37</v>
      </c>
      <c r="B8" s="13" t="s">
        <v>38</v>
      </c>
      <c r="C8" s="13" t="s">
        <v>9</v>
      </c>
    </row>
    <row r="9" spans="1:25" x14ac:dyDescent="0.45">
      <c r="A9" s="13" t="s">
        <v>39</v>
      </c>
      <c r="B9" s="13" t="s">
        <v>40</v>
      </c>
      <c r="C9" s="13" t="s">
        <v>12</v>
      </c>
    </row>
    <row r="10" spans="1:25" x14ac:dyDescent="0.45">
      <c r="A10" t="s">
        <v>41</v>
      </c>
      <c r="B10" t="s">
        <v>42</v>
      </c>
      <c r="C10" t="s">
        <v>11</v>
      </c>
    </row>
    <row r="11" spans="1:25" x14ac:dyDescent="0.45">
      <c r="A11" s="13" t="s">
        <v>13</v>
      </c>
      <c r="B11" s="13" t="s">
        <v>43</v>
      </c>
      <c r="C11" s="13" t="s">
        <v>44</v>
      </c>
    </row>
    <row r="12" spans="1:25" x14ac:dyDescent="0.45">
      <c r="A12" s="13" t="s">
        <v>13</v>
      </c>
      <c r="B12" s="13" t="s">
        <v>45</v>
      </c>
      <c r="C12" s="13" t="s">
        <v>46</v>
      </c>
    </row>
    <row r="13" spans="1:25" x14ac:dyDescent="0.45">
      <c r="A13" t="s">
        <v>23</v>
      </c>
      <c r="B13">
        <v>4.9377800000000001</v>
      </c>
    </row>
    <row r="15" spans="1:25" x14ac:dyDescent="0.4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4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19.5" x14ac:dyDescent="0.45">
      <c r="B17" s="5">
        <v>1</v>
      </c>
      <c r="C17" s="1" t="s">
        <v>15</v>
      </c>
      <c r="D17" s="1">
        <v>6.23</v>
      </c>
      <c r="E17" s="6">
        <v>2134.3069</v>
      </c>
      <c r="F17" s="12"/>
      <c r="G17" s="5">
        <v>1</v>
      </c>
      <c r="H17" s="1" t="s">
        <v>15</v>
      </c>
      <c r="I17" s="1">
        <v>7.1</v>
      </c>
      <c r="J17" s="6">
        <v>2320.2456999999999</v>
      </c>
      <c r="L17" s="1" t="s">
        <v>15</v>
      </c>
      <c r="M17">
        <f t="shared" ref="M17:M25" si="0">(E28-E17)</f>
        <v>228.38459999999986</v>
      </c>
      <c r="N17">
        <f>(J28-J17)</f>
        <v>231.19939999999997</v>
      </c>
      <c r="O17">
        <f>(N17-M17)/J28</f>
        <v>1.103217937160437E-3</v>
      </c>
      <c r="R17" s="1" t="s">
        <v>15</v>
      </c>
      <c r="S17">
        <f>O17</f>
        <v>1.103217937160437E-3</v>
      </c>
      <c r="T17">
        <f>O39</f>
        <v>-1.2228908770035995E-2</v>
      </c>
      <c r="U17">
        <f>O61</f>
        <v>-1.2202299463208017E-2</v>
      </c>
      <c r="V17">
        <f>O83</f>
        <v>-3.6563449761502459E-3</v>
      </c>
      <c r="W17">
        <f>O105</f>
        <v>-1.7241552240818712E-2</v>
      </c>
      <c r="X17">
        <f>O127</f>
        <v>-7.1662933324300694E-3</v>
      </c>
      <c r="Y17">
        <f>O149</f>
        <v>4.2337127873731594E-3</v>
      </c>
    </row>
    <row r="18" spans="2:25" ht="19.5" x14ac:dyDescent="0.45">
      <c r="B18" s="5">
        <v>2</v>
      </c>
      <c r="C18" s="1" t="s">
        <v>16</v>
      </c>
      <c r="D18" s="1">
        <v>0.94</v>
      </c>
      <c r="E18" s="6">
        <v>321.06619999999998</v>
      </c>
      <c r="F18" s="12"/>
      <c r="G18" s="5">
        <v>2</v>
      </c>
      <c r="H18" s="1" t="s">
        <v>16</v>
      </c>
      <c r="I18" s="1">
        <v>0.92</v>
      </c>
      <c r="J18" s="6">
        <v>299.28210000000001</v>
      </c>
      <c r="L18" s="1" t="s">
        <v>16</v>
      </c>
      <c r="M18">
        <f t="shared" si="0"/>
        <v>81.566800000000001</v>
      </c>
      <c r="N18">
        <f t="shared" ref="N18:N25" si="1">(J29-J18)</f>
        <v>86.213300000000004</v>
      </c>
      <c r="O18">
        <f t="shared" ref="O18:O25" si="2">(N18-M18)/J29</f>
        <v>1.2053321518233429E-2</v>
      </c>
      <c r="R18" s="1" t="s">
        <v>16</v>
      </c>
      <c r="S18">
        <f t="shared" ref="S18:S23" si="3">O18</f>
        <v>1.2053321518233429E-2</v>
      </c>
      <c r="T18">
        <f t="shared" ref="T18:T25" si="4">O40</f>
        <v>-1.386902044336215E-2</v>
      </c>
      <c r="U18">
        <f t="shared" ref="U18:U25" si="5">O62</f>
        <v>-4.3916244423013756E-2</v>
      </c>
      <c r="V18">
        <f t="shared" ref="V18:V25" si="6">O84</f>
        <v>1.4551920697455542E-2</v>
      </c>
      <c r="W18">
        <f t="shared" ref="W18:W25" si="7">O106</f>
        <v>-2.8435200134611684E-2</v>
      </c>
      <c r="X18">
        <f t="shared" ref="X18:X25" si="8">O128</f>
        <v>-3.0476334460540198E-3</v>
      </c>
      <c r="Y18">
        <f t="shared" ref="Y18:Y25" si="9">O150</f>
        <v>6.2259748690398162E-3</v>
      </c>
    </row>
    <row r="19" spans="2:25" ht="19.5" x14ac:dyDescent="0.45">
      <c r="B19" s="5">
        <v>3</v>
      </c>
      <c r="C19" s="1" t="s">
        <v>17</v>
      </c>
      <c r="D19" s="1">
        <v>4.22</v>
      </c>
      <c r="E19" s="6">
        <v>1446.8081999999999</v>
      </c>
      <c r="F19" s="12"/>
      <c r="G19" s="5">
        <v>3</v>
      </c>
      <c r="H19" s="1" t="s">
        <v>17</v>
      </c>
      <c r="I19" s="1">
        <v>5.0199999999999996</v>
      </c>
      <c r="J19" s="6">
        <v>1640.2002</v>
      </c>
      <c r="L19" s="1" t="s">
        <v>17</v>
      </c>
      <c r="M19">
        <f t="shared" si="0"/>
        <v>268.25800000000004</v>
      </c>
      <c r="N19">
        <f t="shared" si="1"/>
        <v>303.27150000000006</v>
      </c>
      <c r="O19">
        <f t="shared" si="2"/>
        <v>1.8015955673550594E-2</v>
      </c>
      <c r="R19" s="1" t="s">
        <v>17</v>
      </c>
      <c r="S19">
        <f t="shared" si="3"/>
        <v>1.8015955673550594E-2</v>
      </c>
      <c r="T19">
        <f t="shared" si="4"/>
        <v>2.5526854813977172E-2</v>
      </c>
      <c r="U19">
        <f t="shared" si="5"/>
        <v>2.4595639959485698E-2</v>
      </c>
      <c r="V19">
        <f t="shared" si="6"/>
        <v>4.6241891110805379E-2</v>
      </c>
      <c r="W19">
        <f t="shared" si="7"/>
        <v>4.113949631459559E-2</v>
      </c>
      <c r="X19">
        <f t="shared" si="8"/>
        <v>4.4485383963008766E-2</v>
      </c>
      <c r="Y19">
        <f t="shared" si="9"/>
        <v>5.0838305114246252E-2</v>
      </c>
    </row>
    <row r="20" spans="2:25" ht="19.5" x14ac:dyDescent="0.45">
      <c r="B20" s="5">
        <v>4</v>
      </c>
      <c r="C20" s="1" t="s">
        <v>63</v>
      </c>
      <c r="D20" s="1">
        <v>12.97</v>
      </c>
      <c r="E20" s="6">
        <v>4444.3083999999999</v>
      </c>
      <c r="F20" s="12"/>
      <c r="G20" s="5">
        <v>4</v>
      </c>
      <c r="H20" s="1" t="s">
        <v>63</v>
      </c>
      <c r="I20" s="1">
        <v>15.22</v>
      </c>
      <c r="J20" s="6">
        <v>4970.1064999999999</v>
      </c>
      <c r="L20" s="1" t="s">
        <v>63</v>
      </c>
      <c r="M20">
        <f t="shared" si="0"/>
        <v>629.01339999999982</v>
      </c>
      <c r="N20">
        <f t="shared" si="1"/>
        <v>740.89310000000023</v>
      </c>
      <c r="O20">
        <f t="shared" si="2"/>
        <v>1.959021324393026E-2</v>
      </c>
      <c r="R20" s="1" t="s">
        <v>63</v>
      </c>
      <c r="S20">
        <f t="shared" si="3"/>
        <v>1.959021324393026E-2</v>
      </c>
      <c r="T20">
        <f t="shared" si="4"/>
        <v>2.7824375839848904E-2</v>
      </c>
      <c r="U20">
        <f t="shared" si="5"/>
        <v>3.1576104058207849E-2</v>
      </c>
      <c r="V20">
        <f t="shared" si="6"/>
        <v>4.0356411569511863E-2</v>
      </c>
      <c r="W20">
        <f t="shared" si="7"/>
        <v>3.9376392663186321E-2</v>
      </c>
      <c r="X20">
        <f t="shared" si="8"/>
        <v>4.1907555362377454E-2</v>
      </c>
      <c r="Y20">
        <f t="shared" si="9"/>
        <v>4.4768583849983862E-2</v>
      </c>
    </row>
    <row r="21" spans="2:25" ht="19.5" x14ac:dyDescent="0.45">
      <c r="B21" s="5">
        <v>5</v>
      </c>
      <c r="C21" s="1" t="s">
        <v>18</v>
      </c>
      <c r="D21" s="1">
        <v>15.69</v>
      </c>
      <c r="E21" s="6">
        <v>5375.2424000000001</v>
      </c>
      <c r="F21" s="12"/>
      <c r="G21" s="5">
        <v>5</v>
      </c>
      <c r="H21" s="1" t="s">
        <v>18</v>
      </c>
      <c r="I21" s="1">
        <v>17.93</v>
      </c>
      <c r="J21" s="6">
        <v>5857.2266</v>
      </c>
      <c r="L21" s="1" t="s">
        <v>18</v>
      </c>
      <c r="M21">
        <f t="shared" si="0"/>
        <v>457.39779999999973</v>
      </c>
      <c r="N21">
        <f t="shared" si="1"/>
        <v>520.74210000000039</v>
      </c>
      <c r="O21">
        <f t="shared" si="2"/>
        <v>9.9317357891707207E-3</v>
      </c>
      <c r="R21" s="1" t="s">
        <v>18</v>
      </c>
      <c r="S21">
        <f t="shared" si="3"/>
        <v>9.9317357891707207E-3</v>
      </c>
      <c r="T21">
        <f t="shared" si="4"/>
        <v>1.469013149514879E-2</v>
      </c>
      <c r="U21">
        <f t="shared" si="5"/>
        <v>1.9041669453051861E-2</v>
      </c>
      <c r="V21">
        <f t="shared" si="6"/>
        <v>1.969337296291231E-2</v>
      </c>
      <c r="W21">
        <f t="shared" si="7"/>
        <v>2.0584013974430302E-2</v>
      </c>
      <c r="X21">
        <f t="shared" si="8"/>
        <v>2.2379445977703836E-2</v>
      </c>
      <c r="Y21">
        <f t="shared" si="9"/>
        <v>2.5059047685547588E-2</v>
      </c>
    </row>
    <row r="22" spans="2:25" ht="19.5" x14ac:dyDescent="0.45">
      <c r="B22" s="5">
        <v>6</v>
      </c>
      <c r="C22" s="1" t="s">
        <v>19</v>
      </c>
      <c r="D22" s="1">
        <v>10.97</v>
      </c>
      <c r="E22" s="6">
        <v>3757.1255999999998</v>
      </c>
      <c r="F22" s="12"/>
      <c r="G22" s="5">
        <v>6</v>
      </c>
      <c r="H22" s="1" t="s">
        <v>19</v>
      </c>
      <c r="I22" s="1">
        <v>12.33</v>
      </c>
      <c r="J22" s="6">
        <v>4027.1498000000001</v>
      </c>
      <c r="L22" s="1" t="s">
        <v>19</v>
      </c>
      <c r="M22">
        <f t="shared" si="0"/>
        <v>365.06110000000035</v>
      </c>
      <c r="N22">
        <f t="shared" si="1"/>
        <v>404.86589999999978</v>
      </c>
      <c r="O22">
        <f t="shared" si="2"/>
        <v>8.9811956216670069E-3</v>
      </c>
      <c r="R22" s="1" t="s">
        <v>19</v>
      </c>
      <c r="S22">
        <f t="shared" si="3"/>
        <v>8.9811956216670069E-3</v>
      </c>
      <c r="T22">
        <f t="shared" si="4"/>
        <v>9.2616223361527087E-3</v>
      </c>
      <c r="U22">
        <f t="shared" si="5"/>
        <v>1.5348734484006284E-2</v>
      </c>
      <c r="V22">
        <f t="shared" si="6"/>
        <v>1.3936723321667498E-2</v>
      </c>
      <c r="W22">
        <f t="shared" si="7"/>
        <v>1.3407239363747797E-2</v>
      </c>
      <c r="X22">
        <f t="shared" si="8"/>
        <v>1.4909903254191151E-2</v>
      </c>
      <c r="Y22">
        <f t="shared" si="9"/>
        <v>1.7071829210525566E-2</v>
      </c>
    </row>
    <row r="23" spans="2:25" ht="19.5" x14ac:dyDescent="0.45">
      <c r="B23" s="5">
        <v>7</v>
      </c>
      <c r="C23" s="1" t="s">
        <v>20</v>
      </c>
      <c r="D23" s="1">
        <v>6.94</v>
      </c>
      <c r="E23" s="6">
        <v>2378.0111000000002</v>
      </c>
      <c r="F23" s="12"/>
      <c r="G23" s="5">
        <v>7</v>
      </c>
      <c r="H23" s="1" t="s">
        <v>20</v>
      </c>
      <c r="I23" s="1">
        <v>7.88</v>
      </c>
      <c r="J23" s="6">
        <v>2574.1938</v>
      </c>
      <c r="L23" s="1" t="s">
        <v>20</v>
      </c>
      <c r="M23">
        <f t="shared" si="0"/>
        <v>304.84999999999991</v>
      </c>
      <c r="N23">
        <f t="shared" si="1"/>
        <v>336.22670000000016</v>
      </c>
      <c r="O23">
        <f t="shared" si="2"/>
        <v>1.078081328797686E-2</v>
      </c>
      <c r="R23" s="1" t="s">
        <v>20</v>
      </c>
      <c r="S23">
        <f t="shared" si="3"/>
        <v>1.078081328797686E-2</v>
      </c>
      <c r="T23">
        <f t="shared" si="4"/>
        <v>1.2048530006236267E-2</v>
      </c>
      <c r="U23">
        <f t="shared" si="5"/>
        <v>2.1393707736127428E-2</v>
      </c>
      <c r="V23">
        <f t="shared" si="6"/>
        <v>1.6831164835560294E-2</v>
      </c>
      <c r="W23">
        <f t="shared" si="7"/>
        <v>1.9075427299228606E-2</v>
      </c>
      <c r="X23">
        <f t="shared" si="8"/>
        <v>2.1076023026670495E-2</v>
      </c>
      <c r="Y23">
        <f t="shared" si="9"/>
        <v>2.2597476681843826E-2</v>
      </c>
    </row>
    <row r="24" spans="2:25" ht="19.5" x14ac:dyDescent="0.45">
      <c r="B24" s="5">
        <v>8</v>
      </c>
      <c r="C24" s="1" t="s">
        <v>21</v>
      </c>
      <c r="D24" s="1">
        <v>14.86</v>
      </c>
      <c r="E24" s="6">
        <v>5091.1881999999996</v>
      </c>
      <c r="F24" s="12"/>
      <c r="G24" s="5">
        <v>8</v>
      </c>
      <c r="H24" s="1" t="s">
        <v>21</v>
      </c>
      <c r="I24" s="1">
        <v>17.7</v>
      </c>
      <c r="J24" s="6">
        <v>5780.5672000000004</v>
      </c>
      <c r="L24" s="1" t="s">
        <v>21</v>
      </c>
      <c r="M24">
        <f t="shared" si="0"/>
        <v>1063.1600000000008</v>
      </c>
      <c r="N24">
        <f t="shared" si="1"/>
        <v>1217.8781999999992</v>
      </c>
      <c r="O24">
        <f>(N24-M24)/J35</f>
        <v>2.210750976209637E-2</v>
      </c>
      <c r="R24" s="1" t="s">
        <v>21</v>
      </c>
      <c r="S24">
        <f>O24</f>
        <v>2.210750976209637E-2</v>
      </c>
      <c r="T24">
        <f t="shared" si="4"/>
        <v>3.2516342694917273E-2</v>
      </c>
      <c r="U24">
        <f t="shared" si="5"/>
        <v>4.1004445746004675E-2</v>
      </c>
      <c r="V24">
        <f t="shared" si="6"/>
        <v>3.8270860495391697E-2</v>
      </c>
      <c r="W24">
        <f t="shared" si="7"/>
        <v>4.0378435622791538E-2</v>
      </c>
      <c r="X24">
        <f t="shared" si="8"/>
        <v>4.406635361548783E-2</v>
      </c>
      <c r="Y24">
        <f t="shared" si="9"/>
        <v>4.4759164550779947E-2</v>
      </c>
    </row>
    <row r="25" spans="2:25" ht="19.5" x14ac:dyDescent="0.45">
      <c r="B25" s="7">
        <v>9</v>
      </c>
      <c r="C25" s="8" t="s">
        <v>22</v>
      </c>
      <c r="D25" s="8">
        <v>4.18</v>
      </c>
      <c r="E25" s="9">
        <v>1431.7596000000001</v>
      </c>
      <c r="F25" s="12"/>
      <c r="G25" s="7">
        <v>9</v>
      </c>
      <c r="H25" s="8" t="s">
        <v>22</v>
      </c>
      <c r="I25" s="8">
        <v>4.9000000000000004</v>
      </c>
      <c r="J25" s="9">
        <v>1599.8246999999999</v>
      </c>
      <c r="L25" s="8" t="s">
        <v>22</v>
      </c>
      <c r="M25">
        <f t="shared" si="0"/>
        <v>320.37869999999998</v>
      </c>
      <c r="N25">
        <f t="shared" si="1"/>
        <v>379.71680000000015</v>
      </c>
      <c r="O25">
        <f t="shared" si="2"/>
        <v>2.9975678711459279E-2</v>
      </c>
      <c r="R25" s="8" t="s">
        <v>22</v>
      </c>
      <c r="S25">
        <f>O25</f>
        <v>2.9975678711459279E-2</v>
      </c>
      <c r="T25">
        <f t="shared" si="4"/>
        <v>3.8652777809176656E-2</v>
      </c>
      <c r="U25">
        <f t="shared" si="5"/>
        <v>5.8614053814686935E-2</v>
      </c>
      <c r="V25">
        <f t="shared" si="6"/>
        <v>3.3060692722982434E-2</v>
      </c>
      <c r="W25">
        <f t="shared" si="7"/>
        <v>3.8817617404299877E-2</v>
      </c>
      <c r="X25">
        <f t="shared" si="8"/>
        <v>3.8230179935747254E-2</v>
      </c>
      <c r="Y25">
        <f t="shared" si="9"/>
        <v>4.311513323115708E-2</v>
      </c>
    </row>
    <row r="26" spans="2:25" x14ac:dyDescent="0.4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  <c r="L26" s="12"/>
      <c r="R26" s="12"/>
    </row>
    <row r="27" spans="2:25" x14ac:dyDescent="0.4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19.5" x14ac:dyDescent="0.45">
      <c r="B28" s="5">
        <v>1</v>
      </c>
      <c r="C28" s="1" t="s">
        <v>15</v>
      </c>
      <c r="D28" s="1">
        <v>5.26</v>
      </c>
      <c r="E28" s="6">
        <v>2362.6914999999999</v>
      </c>
      <c r="F28" s="10"/>
      <c r="G28" s="5">
        <v>1</v>
      </c>
      <c r="H28" s="1" t="s">
        <v>15</v>
      </c>
      <c r="I28" s="1">
        <v>6.28</v>
      </c>
      <c r="J28" s="6">
        <v>2551.4450999999999</v>
      </c>
    </row>
    <row r="29" spans="2:25" ht="19.5" x14ac:dyDescent="0.45">
      <c r="B29" s="5">
        <v>2</v>
      </c>
      <c r="C29" s="1" t="s">
        <v>16</v>
      </c>
      <c r="D29" s="1">
        <v>0.9</v>
      </c>
      <c r="E29" s="6">
        <v>402.63299999999998</v>
      </c>
      <c r="F29" s="10"/>
      <c r="G29" s="5">
        <v>2</v>
      </c>
      <c r="H29" s="1" t="s">
        <v>16</v>
      </c>
      <c r="I29" s="1">
        <v>0.95</v>
      </c>
      <c r="J29" s="6">
        <v>385.49540000000002</v>
      </c>
    </row>
    <row r="30" spans="2:25" ht="19.5" x14ac:dyDescent="0.45">
      <c r="B30" s="5">
        <v>3</v>
      </c>
      <c r="C30" s="1" t="s">
        <v>17</v>
      </c>
      <c r="D30" s="1">
        <v>3.82</v>
      </c>
      <c r="E30" s="6">
        <v>1715.0662</v>
      </c>
      <c r="F30" s="10"/>
      <c r="G30" s="5">
        <v>3</v>
      </c>
      <c r="H30" s="1" t="s">
        <v>17</v>
      </c>
      <c r="I30" s="1">
        <v>4.79</v>
      </c>
      <c r="J30" s="6">
        <v>1943.4717000000001</v>
      </c>
    </row>
    <row r="31" spans="2:25" ht="19.5" x14ac:dyDescent="0.45">
      <c r="B31" s="5">
        <v>4</v>
      </c>
      <c r="C31" s="1" t="s">
        <v>63</v>
      </c>
      <c r="D31" s="1">
        <v>11.29</v>
      </c>
      <c r="E31" s="6">
        <v>5073.3217999999997</v>
      </c>
      <c r="F31" s="10"/>
      <c r="G31" s="5">
        <v>4</v>
      </c>
      <c r="H31" s="1" t="s">
        <v>63</v>
      </c>
      <c r="I31" s="1">
        <v>14.07</v>
      </c>
      <c r="J31" s="6">
        <v>5710.9996000000001</v>
      </c>
    </row>
    <row r="32" spans="2:25" ht="19.5" x14ac:dyDescent="0.45">
      <c r="B32" s="5">
        <v>5</v>
      </c>
      <c r="C32" s="1" t="s">
        <v>18</v>
      </c>
      <c r="D32" s="1">
        <v>12.98</v>
      </c>
      <c r="E32" s="6">
        <v>5832.6401999999998</v>
      </c>
      <c r="F32" s="10"/>
      <c r="G32" s="5">
        <v>5</v>
      </c>
      <c r="H32" s="1" t="s">
        <v>18</v>
      </c>
      <c r="I32" s="1">
        <v>15.71</v>
      </c>
      <c r="J32" s="6">
        <v>6377.9687000000004</v>
      </c>
    </row>
    <row r="33" spans="2:15" ht="19.5" x14ac:dyDescent="0.45">
      <c r="B33" s="5">
        <v>6</v>
      </c>
      <c r="C33" s="1" t="s">
        <v>19</v>
      </c>
      <c r="D33" s="1">
        <v>9.18</v>
      </c>
      <c r="E33" s="6">
        <v>4122.1867000000002</v>
      </c>
      <c r="F33" s="10"/>
      <c r="G33" s="5">
        <v>6</v>
      </c>
      <c r="H33" s="1" t="s">
        <v>19</v>
      </c>
      <c r="I33" s="1">
        <v>10.92</v>
      </c>
      <c r="J33" s="6">
        <v>4432.0156999999999</v>
      </c>
    </row>
    <row r="34" spans="2:15" ht="19.5" x14ac:dyDescent="0.45">
      <c r="B34" s="5">
        <v>7</v>
      </c>
      <c r="C34" s="1" t="s">
        <v>20</v>
      </c>
      <c r="D34" s="1">
        <v>5.97</v>
      </c>
      <c r="E34" s="6">
        <v>2682.8611000000001</v>
      </c>
      <c r="F34" s="10"/>
      <c r="G34" s="5">
        <v>7</v>
      </c>
      <c r="H34" s="1" t="s">
        <v>20</v>
      </c>
      <c r="I34" s="1">
        <v>7.17</v>
      </c>
      <c r="J34" s="6">
        <v>2910.4205000000002</v>
      </c>
    </row>
    <row r="35" spans="2:15" ht="19.5" x14ac:dyDescent="0.45">
      <c r="B35" s="5">
        <v>8</v>
      </c>
      <c r="C35" s="1" t="s">
        <v>21</v>
      </c>
      <c r="D35" s="1">
        <v>13.7</v>
      </c>
      <c r="E35" s="6">
        <v>6154.3482000000004</v>
      </c>
      <c r="F35" s="10"/>
      <c r="G35" s="5">
        <v>8</v>
      </c>
      <c r="H35" s="1" t="s">
        <v>21</v>
      </c>
      <c r="I35" s="1">
        <v>17.239999999999998</v>
      </c>
      <c r="J35" s="6">
        <v>6998.4453999999996</v>
      </c>
    </row>
    <row r="36" spans="2:15" ht="19.5" x14ac:dyDescent="0.45">
      <c r="B36" s="7">
        <v>9</v>
      </c>
      <c r="C36" s="8" t="s">
        <v>22</v>
      </c>
      <c r="D36" s="8">
        <v>3.9</v>
      </c>
      <c r="E36" s="9">
        <v>1752.1383000000001</v>
      </c>
      <c r="F36" s="10"/>
      <c r="G36" s="7">
        <v>9</v>
      </c>
      <c r="H36" s="8" t="s">
        <v>22</v>
      </c>
      <c r="I36" s="8">
        <v>4.88</v>
      </c>
      <c r="J36" s="9">
        <v>1979.5415</v>
      </c>
    </row>
    <row r="37" spans="2:15" x14ac:dyDescent="0.4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4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19.5" x14ac:dyDescent="0.45">
      <c r="B39" s="5">
        <v>1</v>
      </c>
      <c r="C39" s="1" t="s">
        <v>15</v>
      </c>
      <c r="D39" s="1">
        <v>6.2</v>
      </c>
      <c r="E39" s="6">
        <v>1980.89</v>
      </c>
      <c r="F39" s="10"/>
      <c r="G39" s="5">
        <v>1</v>
      </c>
      <c r="H39" s="1" t="s">
        <v>15</v>
      </c>
      <c r="I39" s="1">
        <v>7.98</v>
      </c>
      <c r="J39" s="6">
        <v>2210.6970000000001</v>
      </c>
      <c r="L39" s="1" t="s">
        <v>15</v>
      </c>
      <c r="M39">
        <f>(E50-E39)</f>
        <v>416.80529999999976</v>
      </c>
      <c r="N39">
        <f>(J50-J39)</f>
        <v>385.0619999999999</v>
      </c>
      <c r="O39">
        <f>(N39-M39)/J50</f>
        <v>-1.2228908770035995E-2</v>
      </c>
    </row>
    <row r="40" spans="2:15" ht="19.5" x14ac:dyDescent="0.45">
      <c r="B40" s="5">
        <v>2</v>
      </c>
      <c r="C40" s="1" t="s">
        <v>16</v>
      </c>
      <c r="D40" s="1">
        <v>0.86</v>
      </c>
      <c r="E40" s="6">
        <v>275.10480000000001</v>
      </c>
      <c r="F40" s="10"/>
      <c r="G40" s="5">
        <v>2</v>
      </c>
      <c r="H40" s="1" t="s">
        <v>16</v>
      </c>
      <c r="I40" s="1">
        <v>0.94</v>
      </c>
      <c r="J40" s="6">
        <v>259.41649999999998</v>
      </c>
      <c r="L40" s="1" t="s">
        <v>16</v>
      </c>
      <c r="M40">
        <f t="shared" ref="M40:M46" si="10">(E51-E40)</f>
        <v>140.31149999999997</v>
      </c>
      <c r="N40">
        <f t="shared" ref="N40:N47" si="11">(J51-J40)</f>
        <v>134.84350000000001</v>
      </c>
      <c r="O40">
        <f t="shared" ref="O40:O47" si="12">(N40-M40)/J51</f>
        <v>-1.386902044336215E-2</v>
      </c>
    </row>
    <row r="41" spans="2:15" ht="19.5" x14ac:dyDescent="0.45">
      <c r="B41" s="5">
        <v>3</v>
      </c>
      <c r="C41" s="1" t="s">
        <v>17</v>
      </c>
      <c r="D41" s="1">
        <v>4.07</v>
      </c>
      <c r="E41" s="6">
        <v>1299.8922</v>
      </c>
      <c r="F41" s="10"/>
      <c r="G41" s="5">
        <v>3</v>
      </c>
      <c r="H41" s="1" t="s">
        <v>17</v>
      </c>
      <c r="I41" s="1">
        <v>5.32</v>
      </c>
      <c r="J41" s="6">
        <v>1472.9001000000001</v>
      </c>
      <c r="L41" s="1" t="s">
        <v>17</v>
      </c>
      <c r="M41">
        <f t="shared" si="10"/>
        <v>462.49389999999994</v>
      </c>
      <c r="N41">
        <f t="shared" si="11"/>
        <v>513.19259999999986</v>
      </c>
      <c r="O41">
        <f t="shared" si="12"/>
        <v>2.5526854813977172E-2</v>
      </c>
    </row>
    <row r="42" spans="2:15" ht="19.5" x14ac:dyDescent="0.45">
      <c r="B42" s="5">
        <v>4</v>
      </c>
      <c r="C42" s="1" t="s">
        <v>63</v>
      </c>
      <c r="D42" s="1">
        <v>12.7</v>
      </c>
      <c r="E42" s="6">
        <v>4060.8319000000001</v>
      </c>
      <c r="F42" s="10"/>
      <c r="G42" s="5">
        <v>4</v>
      </c>
      <c r="H42" s="1" t="s">
        <v>63</v>
      </c>
      <c r="I42" s="1">
        <v>16.39</v>
      </c>
      <c r="J42" s="6">
        <v>4540.3114999999998</v>
      </c>
      <c r="L42" s="1" t="s">
        <v>63</v>
      </c>
      <c r="M42">
        <f t="shared" si="10"/>
        <v>1100.4076999999997</v>
      </c>
      <c r="N42">
        <f t="shared" si="11"/>
        <v>1261.8492000000006</v>
      </c>
      <c r="O42">
        <f t="shared" si="12"/>
        <v>2.7824375839848904E-2</v>
      </c>
    </row>
    <row r="43" spans="2:15" ht="19.5" x14ac:dyDescent="0.45">
      <c r="B43" s="5">
        <v>5</v>
      </c>
      <c r="C43" s="1" t="s">
        <v>18</v>
      </c>
      <c r="D43" s="1">
        <v>15.91</v>
      </c>
      <c r="E43" s="6">
        <v>5086.1090000000004</v>
      </c>
      <c r="F43" s="10"/>
      <c r="G43" s="5">
        <v>5</v>
      </c>
      <c r="H43" s="1" t="s">
        <v>18</v>
      </c>
      <c r="I43" s="1">
        <v>20</v>
      </c>
      <c r="J43" s="6">
        <v>5541.3054000000002</v>
      </c>
      <c r="L43" s="1" t="s">
        <v>18</v>
      </c>
      <c r="M43">
        <f t="shared" si="10"/>
        <v>843.63319999999931</v>
      </c>
      <c r="N43">
        <f t="shared" si="11"/>
        <v>938.82719999999972</v>
      </c>
      <c r="O43">
        <f t="shared" si="12"/>
        <v>1.469013149514879E-2</v>
      </c>
    </row>
    <row r="44" spans="2:15" ht="19.5" x14ac:dyDescent="0.45">
      <c r="B44" s="5">
        <v>6</v>
      </c>
      <c r="C44" s="1" t="s">
        <v>19</v>
      </c>
      <c r="D44" s="1">
        <v>11.19</v>
      </c>
      <c r="E44" s="6">
        <v>3577.6012000000001</v>
      </c>
      <c r="F44" s="10"/>
      <c r="G44" s="5">
        <v>6</v>
      </c>
      <c r="H44" s="1" t="s">
        <v>19</v>
      </c>
      <c r="I44" s="1">
        <v>13.88</v>
      </c>
      <c r="J44" s="6">
        <v>3844.2419</v>
      </c>
      <c r="L44" s="1" t="s">
        <v>19</v>
      </c>
      <c r="M44">
        <f t="shared" si="10"/>
        <v>648.80400000000009</v>
      </c>
      <c r="N44">
        <f t="shared" si="11"/>
        <v>690.80590000000029</v>
      </c>
      <c r="O44">
        <f t="shared" si="12"/>
        <v>9.2616223361527087E-3</v>
      </c>
    </row>
    <row r="45" spans="2:15" ht="19.5" x14ac:dyDescent="0.45">
      <c r="B45" s="5">
        <v>7</v>
      </c>
      <c r="C45" s="1" t="s">
        <v>20</v>
      </c>
      <c r="D45" s="1">
        <v>6.99</v>
      </c>
      <c r="E45" s="6">
        <v>2235.6005</v>
      </c>
      <c r="F45" s="10"/>
      <c r="G45" s="5">
        <v>7</v>
      </c>
      <c r="H45" s="1" t="s">
        <v>20</v>
      </c>
      <c r="I45" s="1">
        <v>8.77</v>
      </c>
      <c r="J45" s="6">
        <v>2429.6968999999999</v>
      </c>
      <c r="L45" s="1" t="s">
        <v>20</v>
      </c>
      <c r="M45">
        <f t="shared" si="10"/>
        <v>524.57279999999992</v>
      </c>
      <c r="N45">
        <f t="shared" si="11"/>
        <v>560.60150000000021</v>
      </c>
      <c r="O45">
        <f t="shared" si="12"/>
        <v>1.2048530006236267E-2</v>
      </c>
    </row>
    <row r="46" spans="2:15" ht="19.5" x14ac:dyDescent="0.45">
      <c r="B46" s="5">
        <v>8</v>
      </c>
      <c r="C46" s="1" t="s">
        <v>21</v>
      </c>
      <c r="D46" s="1">
        <v>14.17</v>
      </c>
      <c r="E46" s="6">
        <v>4529.4674000000005</v>
      </c>
      <c r="F46" s="10"/>
      <c r="G46" s="5">
        <v>8</v>
      </c>
      <c r="H46" s="1" t="s">
        <v>21</v>
      </c>
      <c r="I46" s="1">
        <v>18.649999999999999</v>
      </c>
      <c r="J46" s="6">
        <v>5165.7884999999997</v>
      </c>
      <c r="L46" s="1" t="s">
        <v>21</v>
      </c>
      <c r="M46">
        <f t="shared" si="10"/>
        <v>1738.0581999999995</v>
      </c>
      <c r="N46">
        <f t="shared" si="11"/>
        <v>1970.0909000000001</v>
      </c>
      <c r="O46">
        <f t="shared" si="12"/>
        <v>3.2516342694917273E-2</v>
      </c>
    </row>
    <row r="47" spans="2:15" ht="19.5" x14ac:dyDescent="0.45">
      <c r="B47" s="7">
        <v>9</v>
      </c>
      <c r="C47" s="8" t="s">
        <v>22</v>
      </c>
      <c r="D47" s="8">
        <v>3.9</v>
      </c>
      <c r="E47" s="9">
        <v>1246.4478999999999</v>
      </c>
      <c r="F47" s="10"/>
      <c r="G47" s="7">
        <v>9</v>
      </c>
      <c r="H47" s="8" t="s">
        <v>22</v>
      </c>
      <c r="I47" s="8">
        <v>5.09</v>
      </c>
      <c r="J47" s="9">
        <v>1409.4123</v>
      </c>
      <c r="L47" s="8" t="s">
        <v>22</v>
      </c>
      <c r="M47">
        <f>(E58-E47)</f>
        <v>546.68300000000022</v>
      </c>
      <c r="N47">
        <f t="shared" si="11"/>
        <v>625.33150000000001</v>
      </c>
      <c r="O47">
        <f t="shared" si="12"/>
        <v>3.8652777809176656E-2</v>
      </c>
    </row>
    <row r="48" spans="2:15" x14ac:dyDescent="0.4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  <c r="L48" s="12"/>
    </row>
    <row r="49" spans="2:15" x14ac:dyDescent="0.4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19.5" x14ac:dyDescent="0.45">
      <c r="B50" s="5">
        <v>1</v>
      </c>
      <c r="C50" s="1" t="s">
        <v>15</v>
      </c>
      <c r="D50" s="1">
        <v>5.23</v>
      </c>
      <c r="E50" s="6">
        <v>2397.6952999999999</v>
      </c>
      <c r="F50" s="10"/>
      <c r="G50" s="5">
        <v>1</v>
      </c>
      <c r="H50" s="1" t="s">
        <v>15</v>
      </c>
      <c r="I50" s="1">
        <v>6.27</v>
      </c>
      <c r="J50" s="6">
        <v>2595.759</v>
      </c>
    </row>
    <row r="51" spans="2:15" ht="19.5" x14ac:dyDescent="0.45">
      <c r="B51" s="5">
        <v>2</v>
      </c>
      <c r="C51" s="1" t="s">
        <v>16</v>
      </c>
      <c r="D51" s="1">
        <v>0.91</v>
      </c>
      <c r="E51" s="6">
        <v>415.41629999999998</v>
      </c>
      <c r="F51" s="10"/>
      <c r="G51" s="5">
        <v>2</v>
      </c>
      <c r="H51" s="1" t="s">
        <v>16</v>
      </c>
      <c r="I51" s="1">
        <v>0.95</v>
      </c>
      <c r="J51" s="6">
        <v>394.26</v>
      </c>
    </row>
    <row r="52" spans="2:15" ht="19.5" x14ac:dyDescent="0.45">
      <c r="B52" s="5">
        <v>3</v>
      </c>
      <c r="C52" s="1" t="s">
        <v>17</v>
      </c>
      <c r="D52" s="1">
        <v>3.84</v>
      </c>
      <c r="E52" s="6">
        <v>1762.3860999999999</v>
      </c>
      <c r="F52" s="10"/>
      <c r="G52" s="5">
        <v>3</v>
      </c>
      <c r="H52" s="1" t="s">
        <v>17</v>
      </c>
      <c r="I52" s="1">
        <v>4.8</v>
      </c>
      <c r="J52" s="6">
        <v>1986.0926999999999</v>
      </c>
    </row>
    <row r="53" spans="2:15" ht="19.5" x14ac:dyDescent="0.45">
      <c r="B53" s="5">
        <v>4</v>
      </c>
      <c r="C53" s="1" t="s">
        <v>63</v>
      </c>
      <c r="D53" s="1">
        <v>11.26</v>
      </c>
      <c r="E53" s="6">
        <v>5161.2395999999999</v>
      </c>
      <c r="F53" s="10"/>
      <c r="G53" s="5">
        <v>4</v>
      </c>
      <c r="H53" s="1" t="s">
        <v>63</v>
      </c>
      <c r="I53" s="1">
        <v>14.01</v>
      </c>
      <c r="J53" s="6">
        <v>5802.1607000000004</v>
      </c>
    </row>
    <row r="54" spans="2:15" ht="19.5" x14ac:dyDescent="0.45">
      <c r="B54" s="5">
        <v>5</v>
      </c>
      <c r="C54" s="1" t="s">
        <v>18</v>
      </c>
      <c r="D54" s="1">
        <v>12.94</v>
      </c>
      <c r="E54" s="6">
        <v>5929.7421999999997</v>
      </c>
      <c r="F54" s="10"/>
      <c r="G54" s="5">
        <v>5</v>
      </c>
      <c r="H54" s="1" t="s">
        <v>18</v>
      </c>
      <c r="I54" s="1">
        <v>15.65</v>
      </c>
      <c r="J54" s="6">
        <v>6480.1325999999999</v>
      </c>
    </row>
    <row r="55" spans="2:15" ht="19.5" x14ac:dyDescent="0.45">
      <c r="B55" s="5">
        <v>6</v>
      </c>
      <c r="C55" s="1" t="s">
        <v>19</v>
      </c>
      <c r="D55" s="1">
        <v>9.2200000000000006</v>
      </c>
      <c r="E55" s="6">
        <v>4226.4052000000001</v>
      </c>
      <c r="F55" s="10"/>
      <c r="G55" s="5">
        <v>6</v>
      </c>
      <c r="H55" s="1" t="s">
        <v>19</v>
      </c>
      <c r="I55" s="1">
        <v>10.95</v>
      </c>
      <c r="J55" s="6">
        <v>4535.0478000000003</v>
      </c>
    </row>
    <row r="56" spans="2:15" ht="19.5" x14ac:dyDescent="0.45">
      <c r="B56" s="5">
        <v>7</v>
      </c>
      <c r="C56" s="1" t="s">
        <v>20</v>
      </c>
      <c r="D56" s="1">
        <v>6.02</v>
      </c>
      <c r="E56" s="6">
        <v>2760.1732999999999</v>
      </c>
      <c r="F56" s="10"/>
      <c r="G56" s="5">
        <v>7</v>
      </c>
      <c r="H56" s="1" t="s">
        <v>20</v>
      </c>
      <c r="I56" s="1">
        <v>7.22</v>
      </c>
      <c r="J56" s="6">
        <v>2990.2984000000001</v>
      </c>
    </row>
    <row r="57" spans="2:15" ht="19.5" x14ac:dyDescent="0.45">
      <c r="B57" s="5">
        <v>8</v>
      </c>
      <c r="C57" s="1" t="s">
        <v>21</v>
      </c>
      <c r="D57" s="1">
        <v>13.67</v>
      </c>
      <c r="E57" s="6">
        <v>6267.5255999999999</v>
      </c>
      <c r="F57" s="10"/>
      <c r="G57" s="5">
        <v>8</v>
      </c>
      <c r="H57" s="1" t="s">
        <v>21</v>
      </c>
      <c r="I57" s="1">
        <v>17.23</v>
      </c>
      <c r="J57" s="6">
        <v>7135.8793999999998</v>
      </c>
    </row>
    <row r="58" spans="2:15" ht="19.5" x14ac:dyDescent="0.45">
      <c r="B58" s="7">
        <v>9</v>
      </c>
      <c r="C58" s="8" t="s">
        <v>22</v>
      </c>
      <c r="D58" s="8">
        <v>3.91</v>
      </c>
      <c r="E58" s="9">
        <v>1793.1309000000001</v>
      </c>
      <c r="F58" s="10"/>
      <c r="G58" s="7">
        <v>9</v>
      </c>
      <c r="H58" s="8" t="s">
        <v>22</v>
      </c>
      <c r="I58" s="8">
        <v>4.91</v>
      </c>
      <c r="J58" s="9">
        <v>2034.7438</v>
      </c>
    </row>
    <row r="59" spans="2:15" x14ac:dyDescent="0.4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4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19.5" x14ac:dyDescent="0.45">
      <c r="B61" s="5">
        <v>1</v>
      </c>
      <c r="C61" s="1" t="s">
        <v>15</v>
      </c>
      <c r="D61" s="1">
        <v>7.71</v>
      </c>
      <c r="E61" s="6">
        <v>1875.6633999999999</v>
      </c>
      <c r="F61" s="10"/>
      <c r="G61" s="5">
        <v>1</v>
      </c>
      <c r="H61" s="1" t="s">
        <v>15</v>
      </c>
      <c r="I61" s="1">
        <v>7.91</v>
      </c>
      <c r="J61" s="6">
        <v>2075.3292000000001</v>
      </c>
      <c r="L61" s="1" t="s">
        <v>15</v>
      </c>
      <c r="M61">
        <f>(E72-E61)</f>
        <v>542.38799999999992</v>
      </c>
      <c r="N61">
        <f>(J72-J61)</f>
        <v>510.83089999999993</v>
      </c>
      <c r="O61">
        <f>(N61-M61)/J72</f>
        <v>-1.2202299463208017E-2</v>
      </c>
    </row>
    <row r="62" spans="2:15" ht="19.5" x14ac:dyDescent="0.45">
      <c r="B62" s="5">
        <v>2</v>
      </c>
      <c r="C62" s="1" t="s">
        <v>16</v>
      </c>
      <c r="D62" s="1">
        <v>1</v>
      </c>
      <c r="E62" s="6">
        <v>244.36009999999999</v>
      </c>
      <c r="F62" s="10"/>
      <c r="G62" s="5">
        <v>2</v>
      </c>
      <c r="H62" s="1" t="s">
        <v>16</v>
      </c>
      <c r="I62" s="1">
        <v>0.87</v>
      </c>
      <c r="J62" s="6">
        <v>227.04910000000001</v>
      </c>
      <c r="L62" s="1" t="s">
        <v>16</v>
      </c>
      <c r="M62">
        <f t="shared" ref="M62:M68" si="13">(E73-E62)</f>
        <v>180.2842</v>
      </c>
      <c r="N62">
        <f t="shared" ref="N62:N69" si="14">(J73-J62)</f>
        <v>163.14819999999997</v>
      </c>
      <c r="O62">
        <f t="shared" ref="O62:O69" si="15">(N62-M62)/J73</f>
        <v>-4.3916244423013756E-2</v>
      </c>
    </row>
    <row r="63" spans="2:15" ht="19.5" x14ac:dyDescent="0.45">
      <c r="B63" s="5">
        <v>3</v>
      </c>
      <c r="C63" s="1" t="s">
        <v>17</v>
      </c>
      <c r="D63" s="1">
        <v>4.91</v>
      </c>
      <c r="E63" s="6">
        <v>1194.7148</v>
      </c>
      <c r="F63" s="10"/>
      <c r="G63" s="5">
        <v>3</v>
      </c>
      <c r="H63" s="1" t="s">
        <v>17</v>
      </c>
      <c r="I63" s="1">
        <v>5.18</v>
      </c>
      <c r="J63" s="6">
        <v>1359.2521999999999</v>
      </c>
      <c r="L63" s="1" t="s">
        <v>17</v>
      </c>
      <c r="M63">
        <f t="shared" si="13"/>
        <v>601.26549999999997</v>
      </c>
      <c r="N63">
        <f t="shared" si="14"/>
        <v>650.7016000000001</v>
      </c>
      <c r="O63">
        <f t="shared" si="15"/>
        <v>2.4595639959485698E-2</v>
      </c>
    </row>
    <row r="64" spans="2:15" ht="19.5" x14ac:dyDescent="0.45">
      <c r="B64" s="5">
        <v>4</v>
      </c>
      <c r="C64" s="1" t="s">
        <v>63</v>
      </c>
      <c r="D64" s="1">
        <v>15.62</v>
      </c>
      <c r="E64" s="6">
        <v>3797.2939000000001</v>
      </c>
      <c r="F64" s="10"/>
      <c r="G64" s="5">
        <v>4</v>
      </c>
      <c r="H64" s="1" t="s">
        <v>63</v>
      </c>
      <c r="I64" s="1">
        <v>16.149999999999999</v>
      </c>
      <c r="J64" s="6">
        <v>4238.6219000000001</v>
      </c>
      <c r="L64" s="1" t="s">
        <v>63</v>
      </c>
      <c r="M64">
        <f t="shared" si="13"/>
        <v>1414.5768999999996</v>
      </c>
      <c r="N64">
        <f t="shared" si="14"/>
        <v>1598.9031999999997</v>
      </c>
      <c r="O64">
        <f t="shared" si="15"/>
        <v>3.1576104058207849E-2</v>
      </c>
    </row>
    <row r="65" spans="2:15" ht="19.5" x14ac:dyDescent="0.45">
      <c r="B65" s="5">
        <v>5</v>
      </c>
      <c r="C65" s="1" t="s">
        <v>18</v>
      </c>
      <c r="D65" s="1">
        <v>19.98</v>
      </c>
      <c r="E65" s="6">
        <v>4859.7044999999998</v>
      </c>
      <c r="F65" s="10"/>
      <c r="G65" s="5">
        <v>5</v>
      </c>
      <c r="H65" s="1" t="s">
        <v>18</v>
      </c>
      <c r="I65" s="1">
        <v>20.13</v>
      </c>
      <c r="J65" s="6">
        <v>5283.4393</v>
      </c>
      <c r="L65" s="1" t="s">
        <v>18</v>
      </c>
      <c r="M65">
        <f t="shared" si="13"/>
        <v>1113.6770999999999</v>
      </c>
      <c r="N65">
        <f t="shared" si="14"/>
        <v>1237.8534</v>
      </c>
      <c r="O65">
        <f t="shared" si="15"/>
        <v>1.9041669453051861E-2</v>
      </c>
    </row>
    <row r="66" spans="2:15" ht="19.5" x14ac:dyDescent="0.45">
      <c r="B66" s="5">
        <v>6</v>
      </c>
      <c r="C66" s="1" t="s">
        <v>19</v>
      </c>
      <c r="D66" s="1">
        <v>14.12</v>
      </c>
      <c r="E66" s="6">
        <v>3434.4679000000001</v>
      </c>
      <c r="F66" s="10"/>
      <c r="G66" s="5">
        <v>6</v>
      </c>
      <c r="H66" s="1" t="s">
        <v>19</v>
      </c>
      <c r="I66" s="1">
        <v>14</v>
      </c>
      <c r="J66" s="6">
        <v>3673.2260999999999</v>
      </c>
      <c r="L66" s="1" t="s">
        <v>19</v>
      </c>
      <c r="M66">
        <f t="shared" si="13"/>
        <v>838.99119999999994</v>
      </c>
      <c r="N66">
        <f t="shared" si="14"/>
        <v>909.32760000000053</v>
      </c>
      <c r="O66">
        <f t="shared" si="15"/>
        <v>1.5348734484006284E-2</v>
      </c>
    </row>
    <row r="67" spans="2:15" ht="19.5" x14ac:dyDescent="0.45">
      <c r="B67" s="5">
        <v>7</v>
      </c>
      <c r="C67" s="1" t="s">
        <v>20</v>
      </c>
      <c r="D67" s="1">
        <v>8.73</v>
      </c>
      <c r="E67" s="6">
        <v>2124.0565000000001</v>
      </c>
      <c r="F67" s="10"/>
      <c r="G67" s="5">
        <v>7</v>
      </c>
      <c r="H67" s="1" t="s">
        <v>20</v>
      </c>
      <c r="I67" s="1">
        <v>8.74</v>
      </c>
      <c r="J67" s="6">
        <v>2294.5097999999998</v>
      </c>
      <c r="L67" s="1" t="s">
        <v>20</v>
      </c>
      <c r="M67">
        <f t="shared" si="13"/>
        <v>668.40599999999995</v>
      </c>
      <c r="N67">
        <f t="shared" si="14"/>
        <v>733.17950000000019</v>
      </c>
      <c r="O67">
        <f t="shared" si="15"/>
        <v>2.1393707736127428E-2</v>
      </c>
    </row>
    <row r="68" spans="2:15" ht="19.5" x14ac:dyDescent="0.45">
      <c r="B68" s="5">
        <v>8</v>
      </c>
      <c r="C68" s="1" t="s">
        <v>21</v>
      </c>
      <c r="D68" s="1">
        <v>17.2</v>
      </c>
      <c r="E68" s="6">
        <v>4181.9360999999999</v>
      </c>
      <c r="F68" s="10"/>
      <c r="G68" s="5">
        <v>8</v>
      </c>
      <c r="H68" s="1" t="s">
        <v>21</v>
      </c>
      <c r="I68" s="1">
        <v>18.16</v>
      </c>
      <c r="J68" s="6">
        <v>4765.2891</v>
      </c>
      <c r="L68" s="1" t="s">
        <v>21</v>
      </c>
      <c r="M68">
        <f t="shared" si="13"/>
        <v>2131.2017999999998</v>
      </c>
      <c r="N68">
        <f t="shared" si="14"/>
        <v>2426.0798999999997</v>
      </c>
      <c r="O68">
        <f t="shared" si="15"/>
        <v>4.1004445746004675E-2</v>
      </c>
    </row>
    <row r="69" spans="2:15" ht="19.5" x14ac:dyDescent="0.45">
      <c r="B69" s="7">
        <v>9</v>
      </c>
      <c r="C69" s="8" t="s">
        <v>22</v>
      </c>
      <c r="D69" s="8">
        <v>4.71</v>
      </c>
      <c r="E69" s="9">
        <v>1145.8221000000001</v>
      </c>
      <c r="F69" s="10"/>
      <c r="G69" s="7">
        <v>9</v>
      </c>
      <c r="H69" s="8" t="s">
        <v>22</v>
      </c>
      <c r="I69" s="8">
        <v>4.87</v>
      </c>
      <c r="J69" s="9">
        <v>1277.9583</v>
      </c>
      <c r="L69" s="8" t="s">
        <v>22</v>
      </c>
      <c r="M69">
        <f>(E80-E69)</f>
        <v>650.60749999999985</v>
      </c>
      <c r="N69">
        <f t="shared" si="14"/>
        <v>770.68689999999992</v>
      </c>
      <c r="O69">
        <f t="shared" si="15"/>
        <v>5.8614053814686935E-2</v>
      </c>
    </row>
    <row r="70" spans="2:15" x14ac:dyDescent="0.4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  <c r="L70" s="12"/>
    </row>
    <row r="71" spans="2:15" x14ac:dyDescent="0.4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19.5" x14ac:dyDescent="0.45">
      <c r="B72" s="5">
        <v>1</v>
      </c>
      <c r="C72" s="1" t="s">
        <v>15</v>
      </c>
      <c r="D72" s="1">
        <v>5.23</v>
      </c>
      <c r="E72" s="6">
        <v>2418.0513999999998</v>
      </c>
      <c r="F72" s="10"/>
      <c r="G72" s="5">
        <v>1</v>
      </c>
      <c r="H72" s="1" t="s">
        <v>15</v>
      </c>
      <c r="I72" s="1">
        <v>6.2</v>
      </c>
      <c r="J72" s="6">
        <v>2586.1601000000001</v>
      </c>
    </row>
    <row r="73" spans="2:15" ht="19.5" x14ac:dyDescent="0.45">
      <c r="B73" s="5">
        <v>2</v>
      </c>
      <c r="C73" s="1" t="s">
        <v>16</v>
      </c>
      <c r="D73" s="1">
        <v>0.92</v>
      </c>
      <c r="E73" s="6">
        <v>424.64429999999999</v>
      </c>
      <c r="F73" s="10"/>
      <c r="G73" s="5">
        <v>2</v>
      </c>
      <c r="H73" s="1" t="s">
        <v>16</v>
      </c>
      <c r="I73" s="1">
        <v>0.94</v>
      </c>
      <c r="J73" s="6">
        <v>390.19729999999998</v>
      </c>
    </row>
    <row r="74" spans="2:15" ht="19.5" x14ac:dyDescent="0.45">
      <c r="B74" s="5">
        <v>3</v>
      </c>
      <c r="C74" s="1" t="s">
        <v>17</v>
      </c>
      <c r="D74" s="1">
        <v>3.88</v>
      </c>
      <c r="E74" s="6">
        <v>1795.9802999999999</v>
      </c>
      <c r="F74" s="10"/>
      <c r="G74" s="5">
        <v>3</v>
      </c>
      <c r="H74" s="1" t="s">
        <v>17</v>
      </c>
      <c r="I74" s="1">
        <v>4.82</v>
      </c>
      <c r="J74" s="6">
        <v>2009.9538</v>
      </c>
    </row>
    <row r="75" spans="2:15" ht="19.5" x14ac:dyDescent="0.45">
      <c r="B75" s="5">
        <v>4</v>
      </c>
      <c r="C75" s="1" t="s">
        <v>63</v>
      </c>
      <c r="D75" s="1">
        <v>11.26</v>
      </c>
      <c r="E75" s="6">
        <v>5211.8707999999997</v>
      </c>
      <c r="F75" s="10"/>
      <c r="G75" s="5">
        <v>4</v>
      </c>
      <c r="H75" s="1" t="s">
        <v>63</v>
      </c>
      <c r="I75" s="1">
        <v>14</v>
      </c>
      <c r="J75" s="6">
        <v>5837.5250999999998</v>
      </c>
    </row>
    <row r="76" spans="2:15" ht="19.5" x14ac:dyDescent="0.45">
      <c r="B76" s="5">
        <v>5</v>
      </c>
      <c r="C76" s="1" t="s">
        <v>18</v>
      </c>
      <c r="D76" s="1">
        <v>12.91</v>
      </c>
      <c r="E76" s="6">
        <v>5973.3815999999997</v>
      </c>
      <c r="F76" s="10"/>
      <c r="G76" s="5">
        <v>5</v>
      </c>
      <c r="H76" s="1" t="s">
        <v>18</v>
      </c>
      <c r="I76" s="1">
        <v>15.64</v>
      </c>
      <c r="J76" s="6">
        <v>6521.2927</v>
      </c>
    </row>
    <row r="77" spans="2:15" ht="19.5" x14ac:dyDescent="0.45">
      <c r="B77" s="5">
        <v>6</v>
      </c>
      <c r="C77" s="1" t="s">
        <v>19</v>
      </c>
      <c r="D77" s="1">
        <v>9.24</v>
      </c>
      <c r="E77" s="6">
        <v>4273.4591</v>
      </c>
      <c r="F77" s="10"/>
      <c r="G77" s="5">
        <v>6</v>
      </c>
      <c r="H77" s="1" t="s">
        <v>19</v>
      </c>
      <c r="I77" s="1">
        <v>10.99</v>
      </c>
      <c r="J77" s="6">
        <v>4582.5537000000004</v>
      </c>
    </row>
    <row r="78" spans="2:15" ht="19.5" x14ac:dyDescent="0.45">
      <c r="B78" s="5">
        <v>7</v>
      </c>
      <c r="C78" s="1" t="s">
        <v>20</v>
      </c>
      <c r="D78" s="1">
        <v>6.04</v>
      </c>
      <c r="E78" s="6">
        <v>2792.4625000000001</v>
      </c>
      <c r="F78" s="10"/>
      <c r="G78" s="5">
        <v>7</v>
      </c>
      <c r="H78" s="1" t="s">
        <v>20</v>
      </c>
      <c r="I78" s="1">
        <v>7.26</v>
      </c>
      <c r="J78" s="6">
        <v>3027.6893</v>
      </c>
    </row>
    <row r="79" spans="2:15" ht="19.5" x14ac:dyDescent="0.45">
      <c r="B79" s="5">
        <v>8</v>
      </c>
      <c r="C79" s="1" t="s">
        <v>21</v>
      </c>
      <c r="D79" s="1">
        <v>13.64</v>
      </c>
      <c r="E79" s="6">
        <v>6313.1378999999997</v>
      </c>
      <c r="F79" s="10"/>
      <c r="G79" s="5">
        <v>8</v>
      </c>
      <c r="H79" s="1" t="s">
        <v>21</v>
      </c>
      <c r="I79" s="1">
        <v>17.239999999999998</v>
      </c>
      <c r="J79" s="6">
        <v>7191.3689999999997</v>
      </c>
    </row>
    <row r="80" spans="2:15" ht="19.5" x14ac:dyDescent="0.45">
      <c r="B80" s="7">
        <v>9</v>
      </c>
      <c r="C80" s="8" t="s">
        <v>22</v>
      </c>
      <c r="D80" s="8">
        <v>3.88</v>
      </c>
      <c r="E80" s="9">
        <v>1796.4295999999999</v>
      </c>
      <c r="F80" s="10"/>
      <c r="G80" s="7">
        <v>9</v>
      </c>
      <c r="H80" s="8" t="s">
        <v>22</v>
      </c>
      <c r="I80" s="8">
        <v>4.91</v>
      </c>
      <c r="J80" s="9">
        <v>2048.6451999999999</v>
      </c>
    </row>
    <row r="81" spans="2:15" x14ac:dyDescent="0.4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4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19.5" x14ac:dyDescent="0.45">
      <c r="B83" s="5">
        <v>1</v>
      </c>
      <c r="C83" s="1" t="s">
        <v>15</v>
      </c>
      <c r="D83" s="1">
        <v>7.88</v>
      </c>
      <c r="E83" s="6">
        <v>1819.2088000000001</v>
      </c>
      <c r="F83" s="10"/>
      <c r="G83" s="5">
        <v>1</v>
      </c>
      <c r="H83" s="1" t="s">
        <v>15</v>
      </c>
      <c r="I83" s="1">
        <v>7.95</v>
      </c>
      <c r="J83" s="6">
        <v>1996.7011</v>
      </c>
      <c r="L83" s="1" t="s">
        <v>15</v>
      </c>
      <c r="M83">
        <f>(E94-E83)</f>
        <v>645.52629999999976</v>
      </c>
      <c r="N83">
        <f>(J94-J83)</f>
        <v>635.90060000000017</v>
      </c>
      <c r="O83">
        <f>(N83-M83)/J94</f>
        <v>-3.6563449761502459E-3</v>
      </c>
    </row>
    <row r="84" spans="2:15" ht="19.5" x14ac:dyDescent="0.45">
      <c r="B84" s="5">
        <v>2</v>
      </c>
      <c r="C84" s="1" t="s">
        <v>16</v>
      </c>
      <c r="D84" s="1">
        <v>1.01</v>
      </c>
      <c r="E84" s="6">
        <v>232.94210000000001</v>
      </c>
      <c r="F84" s="10"/>
      <c r="G84" s="5">
        <v>2</v>
      </c>
      <c r="H84" s="1" t="s">
        <v>16</v>
      </c>
      <c r="I84" s="1">
        <v>0.83</v>
      </c>
      <c r="J84" s="6">
        <v>209.6232</v>
      </c>
      <c r="L84" s="1" t="s">
        <v>16</v>
      </c>
      <c r="M84">
        <f t="shared" ref="M84:M90" si="16">(E95-E84)</f>
        <v>191.93960000000001</v>
      </c>
      <c r="N84">
        <f t="shared" ref="N84:N91" si="17">(J95-J84)</f>
        <v>197.86939999999998</v>
      </c>
      <c r="O84">
        <f t="shared" ref="O84:O91" si="18">(N84-M84)/J95</f>
        <v>1.4551920697455542E-2</v>
      </c>
    </row>
    <row r="85" spans="2:15" ht="19.5" x14ac:dyDescent="0.45">
      <c r="B85" s="5">
        <v>3</v>
      </c>
      <c r="C85" s="1" t="s">
        <v>17</v>
      </c>
      <c r="D85" s="1">
        <v>4.93</v>
      </c>
      <c r="E85" s="6">
        <v>1138.4652000000001</v>
      </c>
      <c r="F85" s="10"/>
      <c r="G85" s="5">
        <v>3</v>
      </c>
      <c r="H85" s="1" t="s">
        <v>17</v>
      </c>
      <c r="I85" s="1">
        <v>5.1100000000000003</v>
      </c>
      <c r="J85" s="6">
        <v>1282.5775000000001</v>
      </c>
      <c r="L85" s="1" t="s">
        <v>17</v>
      </c>
      <c r="M85">
        <f t="shared" si="16"/>
        <v>659.41239999999993</v>
      </c>
      <c r="N85">
        <f t="shared" si="17"/>
        <v>753.56759999999986</v>
      </c>
      <c r="O85">
        <f t="shared" si="18"/>
        <v>4.6241891110805379E-2</v>
      </c>
    </row>
    <row r="86" spans="2:15" ht="19.5" x14ac:dyDescent="0.45">
      <c r="B86" s="5">
        <v>4</v>
      </c>
      <c r="C86" s="1" t="s">
        <v>63</v>
      </c>
      <c r="D86" s="1">
        <v>15.71</v>
      </c>
      <c r="E86" s="6">
        <v>3626.308</v>
      </c>
      <c r="F86" s="10"/>
      <c r="G86" s="5">
        <v>4</v>
      </c>
      <c r="H86" s="1" t="s">
        <v>63</v>
      </c>
      <c r="I86" s="1">
        <v>16.09</v>
      </c>
      <c r="J86" s="6">
        <v>4042.0426000000002</v>
      </c>
      <c r="L86" s="1" t="s">
        <v>63</v>
      </c>
      <c r="M86">
        <f t="shared" si="16"/>
        <v>1601.9647999999997</v>
      </c>
      <c r="N86">
        <f t="shared" si="17"/>
        <v>1839.3152999999998</v>
      </c>
      <c r="O86">
        <f t="shared" si="18"/>
        <v>4.0356411569511863E-2</v>
      </c>
    </row>
    <row r="87" spans="2:15" ht="19.5" x14ac:dyDescent="0.45">
      <c r="B87" s="5">
        <v>5</v>
      </c>
      <c r="C87" s="1" t="s">
        <v>18</v>
      </c>
      <c r="D87" s="1">
        <v>20.38</v>
      </c>
      <c r="E87" s="6">
        <v>4702.7687999999998</v>
      </c>
      <c r="F87" s="10"/>
      <c r="G87" s="5">
        <v>5</v>
      </c>
      <c r="H87" s="1" t="s">
        <v>18</v>
      </c>
      <c r="I87" s="1">
        <v>20.309999999999999</v>
      </c>
      <c r="J87" s="6">
        <v>5102.8764000000001</v>
      </c>
      <c r="L87" s="1" t="s">
        <v>18</v>
      </c>
      <c r="M87">
        <f t="shared" si="16"/>
        <v>1332.3042999999998</v>
      </c>
      <c r="N87">
        <f t="shared" si="17"/>
        <v>1461.5806000000002</v>
      </c>
      <c r="O87">
        <f t="shared" si="18"/>
        <v>1.969337296291231E-2</v>
      </c>
    </row>
    <row r="88" spans="2:15" ht="19.5" x14ac:dyDescent="0.45">
      <c r="B88" s="5">
        <v>6</v>
      </c>
      <c r="C88" s="1" t="s">
        <v>19</v>
      </c>
      <c r="D88" s="1">
        <v>14.4</v>
      </c>
      <c r="E88" s="6">
        <v>3324.4888000000001</v>
      </c>
      <c r="F88" s="10"/>
      <c r="G88" s="5">
        <v>6</v>
      </c>
      <c r="H88" s="1" t="s">
        <v>19</v>
      </c>
      <c r="I88" s="1">
        <v>14.16</v>
      </c>
      <c r="J88" s="6">
        <v>3557.8604999999998</v>
      </c>
      <c r="L88" s="1" t="s">
        <v>19</v>
      </c>
      <c r="M88">
        <f t="shared" si="16"/>
        <v>1008.3320999999996</v>
      </c>
      <c r="N88">
        <f t="shared" si="17"/>
        <v>1072.8693000000003</v>
      </c>
      <c r="O88">
        <f t="shared" si="18"/>
        <v>1.3936723321667498E-2</v>
      </c>
    </row>
    <row r="89" spans="2:15" ht="19.5" x14ac:dyDescent="0.45">
      <c r="B89" s="5">
        <v>7</v>
      </c>
      <c r="C89" s="1" t="s">
        <v>20</v>
      </c>
      <c r="D89" s="1">
        <v>8.84</v>
      </c>
      <c r="E89" s="6">
        <v>2040.3848</v>
      </c>
      <c r="F89" s="10"/>
      <c r="G89" s="5">
        <v>7</v>
      </c>
      <c r="H89" s="1" t="s">
        <v>20</v>
      </c>
      <c r="I89" s="1">
        <v>8.7799999999999994</v>
      </c>
      <c r="J89" s="6">
        <v>2206.2944000000002</v>
      </c>
      <c r="L89" s="1" t="s">
        <v>20</v>
      </c>
      <c r="M89">
        <f t="shared" si="16"/>
        <v>797.58380000000011</v>
      </c>
      <c r="N89">
        <f t="shared" si="17"/>
        <v>849.00809999999956</v>
      </c>
      <c r="O89">
        <f t="shared" si="18"/>
        <v>1.6831164835560294E-2</v>
      </c>
    </row>
    <row r="90" spans="2:15" ht="19.5" x14ac:dyDescent="0.45">
      <c r="B90" s="5">
        <v>8</v>
      </c>
      <c r="C90" s="1" t="s">
        <v>21</v>
      </c>
      <c r="D90" s="1">
        <v>17.149999999999999</v>
      </c>
      <c r="E90" s="6">
        <v>3958.8672999999999</v>
      </c>
      <c r="F90" s="10"/>
      <c r="G90" s="5">
        <v>8</v>
      </c>
      <c r="H90" s="1" t="s">
        <v>21</v>
      </c>
      <c r="I90" s="1">
        <v>17.96</v>
      </c>
      <c r="J90" s="6">
        <v>4512.4309000000003</v>
      </c>
      <c r="L90" s="1" t="s">
        <v>21</v>
      </c>
      <c r="M90">
        <f t="shared" si="16"/>
        <v>2445.2075999999997</v>
      </c>
      <c r="N90">
        <f t="shared" si="17"/>
        <v>2722.0784999999996</v>
      </c>
      <c r="O90">
        <f t="shared" si="18"/>
        <v>3.8270860495391697E-2</v>
      </c>
    </row>
    <row r="91" spans="2:15" ht="19.5" x14ac:dyDescent="0.45">
      <c r="B91" s="7">
        <v>9</v>
      </c>
      <c r="C91" s="8" t="s">
        <v>22</v>
      </c>
      <c r="D91" s="8">
        <v>4.6900000000000004</v>
      </c>
      <c r="E91" s="9">
        <v>1081.4167</v>
      </c>
      <c r="F91" s="10"/>
      <c r="G91" s="7">
        <v>9</v>
      </c>
      <c r="H91" s="8" t="s">
        <v>22</v>
      </c>
      <c r="I91" s="8">
        <v>4.8</v>
      </c>
      <c r="J91" s="9">
        <v>1206.2845</v>
      </c>
      <c r="L91" s="8" t="s">
        <v>22</v>
      </c>
      <c r="M91">
        <f>(E102-E91)</f>
        <v>793.01220000000012</v>
      </c>
      <c r="N91">
        <f t="shared" si="17"/>
        <v>861.37029999999982</v>
      </c>
      <c r="O91">
        <f t="shared" si="18"/>
        <v>3.3060692722982434E-2</v>
      </c>
    </row>
    <row r="92" spans="2:15" x14ac:dyDescent="0.4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  <c r="L92" s="12"/>
    </row>
    <row r="93" spans="2:15" x14ac:dyDescent="0.4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19.5" x14ac:dyDescent="0.45">
      <c r="B94" s="5">
        <v>1</v>
      </c>
      <c r="C94" s="1" t="s">
        <v>15</v>
      </c>
      <c r="D94" s="1">
        <v>5.26</v>
      </c>
      <c r="E94" s="6">
        <v>2464.7350999999999</v>
      </c>
      <c r="F94" s="10"/>
      <c r="G94" s="5">
        <v>1</v>
      </c>
      <c r="H94" s="1" t="s">
        <v>15</v>
      </c>
      <c r="I94" s="1">
        <v>6.26</v>
      </c>
      <c r="J94" s="6">
        <v>2632.6017000000002</v>
      </c>
    </row>
    <row r="95" spans="2:15" ht="19.5" x14ac:dyDescent="0.45">
      <c r="B95" s="5">
        <v>2</v>
      </c>
      <c r="C95" s="1" t="s">
        <v>16</v>
      </c>
      <c r="D95" s="1">
        <v>0.91</v>
      </c>
      <c r="E95" s="6">
        <v>424.88170000000002</v>
      </c>
      <c r="F95" s="10"/>
      <c r="G95" s="5">
        <v>2</v>
      </c>
      <c r="H95" s="1" t="s">
        <v>16</v>
      </c>
      <c r="I95" s="1">
        <v>0.97</v>
      </c>
      <c r="J95" s="6">
        <v>407.49259999999998</v>
      </c>
    </row>
    <row r="96" spans="2:15" ht="19.5" x14ac:dyDescent="0.45">
      <c r="B96" s="5">
        <v>3</v>
      </c>
      <c r="C96" s="1" t="s">
        <v>17</v>
      </c>
      <c r="D96" s="1">
        <v>3.84</v>
      </c>
      <c r="E96" s="6">
        <v>1797.8776</v>
      </c>
      <c r="F96" s="10"/>
      <c r="G96" s="5">
        <v>3</v>
      </c>
      <c r="H96" s="1" t="s">
        <v>17</v>
      </c>
      <c r="I96" s="1">
        <v>4.84</v>
      </c>
      <c r="J96" s="6">
        <v>2036.1451</v>
      </c>
    </row>
    <row r="97" spans="2:15" ht="19.5" x14ac:dyDescent="0.45">
      <c r="B97" s="5">
        <v>4</v>
      </c>
      <c r="C97" s="1" t="s">
        <v>63</v>
      </c>
      <c r="D97" s="1">
        <v>11.16</v>
      </c>
      <c r="E97" s="6">
        <v>5228.2727999999997</v>
      </c>
      <c r="F97" s="10"/>
      <c r="G97" s="5">
        <v>4</v>
      </c>
      <c r="H97" s="1" t="s">
        <v>63</v>
      </c>
      <c r="I97" s="1">
        <v>13.97</v>
      </c>
      <c r="J97" s="6">
        <v>5881.3579</v>
      </c>
    </row>
    <row r="98" spans="2:15" ht="19.5" x14ac:dyDescent="0.45">
      <c r="B98" s="5">
        <v>5</v>
      </c>
      <c r="C98" s="1" t="s">
        <v>18</v>
      </c>
      <c r="D98" s="1">
        <v>12.88</v>
      </c>
      <c r="E98" s="6">
        <v>6035.0730999999996</v>
      </c>
      <c r="F98" s="10"/>
      <c r="G98" s="5">
        <v>5</v>
      </c>
      <c r="H98" s="1" t="s">
        <v>18</v>
      </c>
      <c r="I98" s="1">
        <v>15.6</v>
      </c>
      <c r="J98" s="6">
        <v>6564.4570000000003</v>
      </c>
    </row>
    <row r="99" spans="2:15" ht="19.5" x14ac:dyDescent="0.45">
      <c r="B99" s="5">
        <v>6</v>
      </c>
      <c r="C99" s="1" t="s">
        <v>19</v>
      </c>
      <c r="D99" s="1">
        <v>9.25</v>
      </c>
      <c r="E99" s="6">
        <v>4332.8208999999997</v>
      </c>
      <c r="F99" s="10"/>
      <c r="G99" s="5">
        <v>6</v>
      </c>
      <c r="H99" s="1" t="s">
        <v>19</v>
      </c>
      <c r="I99" s="1">
        <v>11</v>
      </c>
      <c r="J99" s="6">
        <v>4630.7298000000001</v>
      </c>
    </row>
    <row r="100" spans="2:15" ht="19.5" x14ac:dyDescent="0.45">
      <c r="B100" s="5">
        <v>7</v>
      </c>
      <c r="C100" s="1" t="s">
        <v>20</v>
      </c>
      <c r="D100" s="1">
        <v>6.06</v>
      </c>
      <c r="E100" s="6">
        <v>2837.9686000000002</v>
      </c>
      <c r="F100" s="10"/>
      <c r="G100" s="5">
        <v>7</v>
      </c>
      <c r="H100" s="1" t="s">
        <v>20</v>
      </c>
      <c r="I100" s="1">
        <v>7.26</v>
      </c>
      <c r="J100" s="6">
        <v>3055.3024999999998</v>
      </c>
    </row>
    <row r="101" spans="2:15" ht="19.5" x14ac:dyDescent="0.45">
      <c r="B101" s="5">
        <v>8</v>
      </c>
      <c r="C101" s="1" t="s">
        <v>21</v>
      </c>
      <c r="D101" s="1">
        <v>13.66</v>
      </c>
      <c r="E101" s="6">
        <v>6404.0748999999996</v>
      </c>
      <c r="F101" s="10"/>
      <c r="G101" s="5">
        <v>8</v>
      </c>
      <c r="H101" s="1" t="s">
        <v>21</v>
      </c>
      <c r="I101" s="1">
        <v>17.190000000000001</v>
      </c>
      <c r="J101" s="6">
        <v>7234.5093999999999</v>
      </c>
    </row>
    <row r="102" spans="2:15" ht="19.5" x14ac:dyDescent="0.45">
      <c r="B102" s="7">
        <v>9</v>
      </c>
      <c r="C102" s="8" t="s">
        <v>22</v>
      </c>
      <c r="D102" s="8">
        <v>4</v>
      </c>
      <c r="E102" s="9">
        <v>1874.4289000000001</v>
      </c>
      <c r="F102" s="10"/>
      <c r="G102" s="7">
        <v>9</v>
      </c>
      <c r="H102" s="8" t="s">
        <v>22</v>
      </c>
      <c r="I102" s="8">
        <v>4.91</v>
      </c>
      <c r="J102" s="9">
        <v>2067.6547999999998</v>
      </c>
    </row>
    <row r="103" spans="2:15" x14ac:dyDescent="0.4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15</v>
      </c>
      <c r="D105" s="1">
        <v>7.99</v>
      </c>
      <c r="E105" s="6">
        <v>1739.0138999999999</v>
      </c>
      <c r="F105" s="10"/>
      <c r="G105" s="5">
        <v>1</v>
      </c>
      <c r="H105" s="1" t="s">
        <v>15</v>
      </c>
      <c r="I105" s="1">
        <v>8.02</v>
      </c>
      <c r="J105" s="6">
        <v>1953.1815999999999</v>
      </c>
      <c r="L105" s="1" t="s">
        <v>15</v>
      </c>
      <c r="M105">
        <f>(E116-E105)</f>
        <v>714.17030000000022</v>
      </c>
      <c r="N105">
        <f>(J116-J105)</f>
        <v>668.96050000000014</v>
      </c>
      <c r="O105">
        <f>(N105-M105)/J116</f>
        <v>-1.7241552240818712E-2</v>
      </c>
    </row>
    <row r="106" spans="2:15" ht="19.5" x14ac:dyDescent="0.45">
      <c r="B106" s="5">
        <v>2</v>
      </c>
      <c r="C106" s="1" t="s">
        <v>16</v>
      </c>
      <c r="D106" s="1">
        <v>0.99</v>
      </c>
      <c r="E106" s="6">
        <v>216.47710000000001</v>
      </c>
      <c r="F106" s="10"/>
      <c r="G106" s="5">
        <v>2</v>
      </c>
      <c r="H106" s="1" t="s">
        <v>16</v>
      </c>
      <c r="I106" s="1">
        <v>0.83</v>
      </c>
      <c r="J106" s="6">
        <v>202.0438</v>
      </c>
      <c r="L106" s="1" t="s">
        <v>16</v>
      </c>
      <c r="M106">
        <f t="shared" ref="M106:M112" si="19">(E117-E106)</f>
        <v>208.68360000000001</v>
      </c>
      <c r="N106">
        <f t="shared" ref="N106:N113" si="20">(J117-J106)</f>
        <v>197.32739999999998</v>
      </c>
      <c r="O106">
        <f t="shared" ref="O106:O113" si="21">(N106-M106)/J117</f>
        <v>-2.8435200134611684E-2</v>
      </c>
    </row>
    <row r="107" spans="2:15" ht="19.5" x14ac:dyDescent="0.45">
      <c r="B107" s="5">
        <v>3</v>
      </c>
      <c r="C107" s="1" t="s">
        <v>17</v>
      </c>
      <c r="D107" s="1">
        <v>5.01</v>
      </c>
      <c r="E107" s="6">
        <v>1090.3842999999999</v>
      </c>
      <c r="F107" s="10"/>
      <c r="G107" s="5">
        <v>3</v>
      </c>
      <c r="H107" s="1" t="s">
        <v>17</v>
      </c>
      <c r="I107" s="1">
        <v>5.0999999999999996</v>
      </c>
      <c r="J107" s="6">
        <v>1242.9264000000001</v>
      </c>
      <c r="L107" s="1" t="s">
        <v>17</v>
      </c>
      <c r="M107">
        <f t="shared" si="19"/>
        <v>715.47109999999998</v>
      </c>
      <c r="N107">
        <f t="shared" si="20"/>
        <v>799.49530000000004</v>
      </c>
      <c r="O107">
        <f t="shared" si="21"/>
        <v>4.113949631459559E-2</v>
      </c>
    </row>
    <row r="108" spans="2:15" ht="19.5" x14ac:dyDescent="0.45">
      <c r="B108" s="5">
        <v>4</v>
      </c>
      <c r="C108" s="1" t="s">
        <v>63</v>
      </c>
      <c r="D108" s="1">
        <v>16.079999999999998</v>
      </c>
      <c r="E108" s="6">
        <v>3499.8247999999999</v>
      </c>
      <c r="F108" s="10"/>
      <c r="G108" s="5">
        <v>4</v>
      </c>
      <c r="H108" s="1" t="s">
        <v>63</v>
      </c>
      <c r="I108" s="1">
        <v>16.079999999999998</v>
      </c>
      <c r="J108" s="6">
        <v>3917.0625</v>
      </c>
      <c r="L108" s="1" t="s">
        <v>63</v>
      </c>
      <c r="M108">
        <f t="shared" si="19"/>
        <v>1750.4699999999998</v>
      </c>
      <c r="N108">
        <f t="shared" si="20"/>
        <v>1982.7847000000002</v>
      </c>
      <c r="O108">
        <f t="shared" si="21"/>
        <v>3.9376392663186321E-2</v>
      </c>
    </row>
    <row r="109" spans="2:15" ht="19.5" x14ac:dyDescent="0.45">
      <c r="B109" s="5">
        <v>5</v>
      </c>
      <c r="C109" s="1" t="s">
        <v>18</v>
      </c>
      <c r="D109" s="1">
        <v>20.98</v>
      </c>
      <c r="E109" s="6">
        <v>4566.7982000000002</v>
      </c>
      <c r="F109" s="10"/>
      <c r="G109" s="5">
        <v>5</v>
      </c>
      <c r="H109" s="1" t="s">
        <v>18</v>
      </c>
      <c r="I109" s="1">
        <v>20.399999999999999</v>
      </c>
      <c r="J109" s="6">
        <v>4969.4390999999996</v>
      </c>
      <c r="L109" s="1" t="s">
        <v>18</v>
      </c>
      <c r="M109">
        <f t="shared" si="19"/>
        <v>1481.3031000000001</v>
      </c>
      <c r="N109">
        <f t="shared" si="20"/>
        <v>1616.8759</v>
      </c>
      <c r="O109">
        <f t="shared" si="21"/>
        <v>2.0584013974430302E-2</v>
      </c>
    </row>
    <row r="110" spans="2:15" ht="19.5" x14ac:dyDescent="0.45">
      <c r="B110" s="5">
        <v>6</v>
      </c>
      <c r="C110" s="1" t="s">
        <v>19</v>
      </c>
      <c r="D110" s="1">
        <v>14.81</v>
      </c>
      <c r="E110" s="6">
        <v>3223.4623000000001</v>
      </c>
      <c r="F110" s="10"/>
      <c r="G110" s="5">
        <v>6</v>
      </c>
      <c r="H110" s="1" t="s">
        <v>19</v>
      </c>
      <c r="I110" s="1">
        <v>14.23</v>
      </c>
      <c r="J110" s="6">
        <v>3466.1626999999999</v>
      </c>
      <c r="L110" s="1" t="s">
        <v>19</v>
      </c>
      <c r="M110">
        <f t="shared" si="19"/>
        <v>1123.9983000000002</v>
      </c>
      <c r="N110">
        <f t="shared" si="20"/>
        <v>1186.3760000000002</v>
      </c>
      <c r="O110">
        <f t="shared" si="21"/>
        <v>1.3407239363747797E-2</v>
      </c>
    </row>
    <row r="111" spans="2:15" ht="19.5" x14ac:dyDescent="0.45">
      <c r="B111" s="5">
        <v>7</v>
      </c>
      <c r="C111" s="1" t="s">
        <v>20</v>
      </c>
      <c r="D111" s="1">
        <v>9.0399999999999991</v>
      </c>
      <c r="E111" s="6">
        <v>1967.4182000000001</v>
      </c>
      <c r="F111" s="10"/>
      <c r="G111" s="5">
        <v>7</v>
      </c>
      <c r="H111" s="1" t="s">
        <v>20</v>
      </c>
      <c r="I111" s="1">
        <v>8.77</v>
      </c>
      <c r="J111" s="6">
        <v>2135.2310000000002</v>
      </c>
      <c r="L111" s="1" t="s">
        <v>20</v>
      </c>
      <c r="M111">
        <f t="shared" si="19"/>
        <v>883.56809999999996</v>
      </c>
      <c r="N111">
        <f t="shared" si="20"/>
        <v>942.27279999999973</v>
      </c>
      <c r="O111">
        <f t="shared" si="21"/>
        <v>1.9075427299228606E-2</v>
      </c>
    </row>
    <row r="112" spans="2:15" ht="19.5" x14ac:dyDescent="0.45">
      <c r="B112" s="5">
        <v>8</v>
      </c>
      <c r="C112" s="1" t="s">
        <v>21</v>
      </c>
      <c r="D112" s="1">
        <v>17.39</v>
      </c>
      <c r="E112" s="6">
        <v>3785.3715000000002</v>
      </c>
      <c r="F112" s="10"/>
      <c r="G112" s="5">
        <v>8</v>
      </c>
      <c r="H112" s="1" t="s">
        <v>21</v>
      </c>
      <c r="I112" s="1">
        <v>17.829999999999998</v>
      </c>
      <c r="J112" s="6">
        <v>4342.5798000000004</v>
      </c>
      <c r="L112" s="1" t="s">
        <v>21</v>
      </c>
      <c r="M112">
        <f t="shared" si="19"/>
        <v>2630.9807999999994</v>
      </c>
      <c r="N112">
        <f t="shared" si="20"/>
        <v>2924.4105</v>
      </c>
      <c r="O112">
        <f t="shared" si="21"/>
        <v>4.0378435622791538E-2</v>
      </c>
    </row>
    <row r="113" spans="2:15" ht="19.5" x14ac:dyDescent="0.45">
      <c r="B113" s="7">
        <v>9</v>
      </c>
      <c r="C113" s="8" t="s">
        <v>22</v>
      </c>
      <c r="D113" s="8">
        <v>4.72</v>
      </c>
      <c r="E113" s="9">
        <v>1026.7438</v>
      </c>
      <c r="F113" s="10"/>
      <c r="G113" s="7">
        <v>9</v>
      </c>
      <c r="H113" s="8" t="s">
        <v>22</v>
      </c>
      <c r="I113" s="8">
        <v>4.75</v>
      </c>
      <c r="J113" s="9">
        <v>1157.3395</v>
      </c>
      <c r="L113" s="8" t="s">
        <v>22</v>
      </c>
      <c r="M113">
        <f>(E124-E113)</f>
        <v>841.30220000000008</v>
      </c>
      <c r="N113">
        <f t="shared" si="20"/>
        <v>922.01789999999983</v>
      </c>
      <c r="O113">
        <f t="shared" si="21"/>
        <v>3.8817617404299877E-2</v>
      </c>
    </row>
    <row r="114" spans="2:15" x14ac:dyDescent="0.4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  <c r="L114" s="12"/>
    </row>
    <row r="115" spans="2:15" x14ac:dyDescent="0.4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19.5" x14ac:dyDescent="0.45">
      <c r="B116" s="5">
        <v>1</v>
      </c>
      <c r="C116" s="1" t="s">
        <v>15</v>
      </c>
      <c r="D116" s="1">
        <v>5.22</v>
      </c>
      <c r="E116" s="6">
        <v>2453.1842000000001</v>
      </c>
      <c r="F116" s="10"/>
      <c r="G116" s="5">
        <v>1</v>
      </c>
      <c r="H116" s="1" t="s">
        <v>15</v>
      </c>
      <c r="I116" s="1">
        <v>6.21</v>
      </c>
      <c r="J116" s="6">
        <v>2622.1421</v>
      </c>
    </row>
    <row r="117" spans="2:15" ht="19.5" x14ac:dyDescent="0.45">
      <c r="B117" s="5">
        <v>2</v>
      </c>
      <c r="C117" s="1" t="s">
        <v>16</v>
      </c>
      <c r="D117" s="1">
        <v>0.91</v>
      </c>
      <c r="E117" s="6">
        <v>425.16070000000002</v>
      </c>
      <c r="F117" s="10"/>
      <c r="G117" s="5">
        <v>2</v>
      </c>
      <c r="H117" s="1" t="s">
        <v>16</v>
      </c>
      <c r="I117" s="1">
        <v>0.95</v>
      </c>
      <c r="J117" s="6">
        <v>399.37119999999999</v>
      </c>
    </row>
    <row r="118" spans="2:15" ht="19.5" x14ac:dyDescent="0.45">
      <c r="B118" s="5">
        <v>3</v>
      </c>
      <c r="C118" s="1" t="s">
        <v>17</v>
      </c>
      <c r="D118" s="1">
        <v>3.85</v>
      </c>
      <c r="E118" s="6">
        <v>1805.8553999999999</v>
      </c>
      <c r="F118" s="10"/>
      <c r="G118" s="5">
        <v>3</v>
      </c>
      <c r="H118" s="1" t="s">
        <v>17</v>
      </c>
      <c r="I118" s="1">
        <v>4.84</v>
      </c>
      <c r="J118" s="6">
        <v>2042.4217000000001</v>
      </c>
    </row>
    <row r="119" spans="2:15" ht="19.5" x14ac:dyDescent="0.45">
      <c r="B119" s="5">
        <v>4</v>
      </c>
      <c r="C119" s="1" t="s">
        <v>63</v>
      </c>
      <c r="D119" s="1">
        <v>11.18</v>
      </c>
      <c r="E119" s="6">
        <v>5250.2947999999997</v>
      </c>
      <c r="F119" s="10"/>
      <c r="G119" s="5">
        <v>4</v>
      </c>
      <c r="H119" s="1" t="s">
        <v>63</v>
      </c>
      <c r="I119" s="1">
        <v>13.97</v>
      </c>
      <c r="J119" s="6">
        <v>5899.8472000000002</v>
      </c>
    </row>
    <row r="120" spans="2:15" ht="19.5" x14ac:dyDescent="0.45">
      <c r="B120" s="5">
        <v>5</v>
      </c>
      <c r="C120" s="1" t="s">
        <v>18</v>
      </c>
      <c r="D120" s="1">
        <v>12.88</v>
      </c>
      <c r="E120" s="6">
        <v>6048.1013000000003</v>
      </c>
      <c r="F120" s="10"/>
      <c r="G120" s="5">
        <v>5</v>
      </c>
      <c r="H120" s="1" t="s">
        <v>18</v>
      </c>
      <c r="I120" s="1">
        <v>15.6</v>
      </c>
      <c r="J120" s="6">
        <v>6586.3149999999996</v>
      </c>
    </row>
    <row r="121" spans="2:15" ht="19.5" x14ac:dyDescent="0.45">
      <c r="B121" s="5">
        <v>6</v>
      </c>
      <c r="C121" s="1" t="s">
        <v>19</v>
      </c>
      <c r="D121" s="1">
        <v>9.26</v>
      </c>
      <c r="E121" s="6">
        <v>4347.4606000000003</v>
      </c>
      <c r="F121" s="10"/>
      <c r="G121" s="5">
        <v>6</v>
      </c>
      <c r="H121" s="1" t="s">
        <v>19</v>
      </c>
      <c r="I121" s="1">
        <v>11.02</v>
      </c>
      <c r="J121" s="6">
        <v>4652.5387000000001</v>
      </c>
    </row>
    <row r="122" spans="2:15" ht="19.5" x14ac:dyDescent="0.45">
      <c r="B122" s="5">
        <v>7</v>
      </c>
      <c r="C122" s="1" t="s">
        <v>20</v>
      </c>
      <c r="D122" s="1">
        <v>6.07</v>
      </c>
      <c r="E122" s="6">
        <v>2850.9863</v>
      </c>
      <c r="F122" s="10"/>
      <c r="G122" s="5">
        <v>7</v>
      </c>
      <c r="H122" s="1" t="s">
        <v>20</v>
      </c>
      <c r="I122" s="1">
        <v>7.29</v>
      </c>
      <c r="J122" s="6">
        <v>3077.5038</v>
      </c>
    </row>
    <row r="123" spans="2:15" ht="19.5" x14ac:dyDescent="0.45">
      <c r="B123" s="5">
        <v>8</v>
      </c>
      <c r="C123" s="1" t="s">
        <v>21</v>
      </c>
      <c r="D123" s="1">
        <v>13.66</v>
      </c>
      <c r="E123" s="6">
        <v>6416.3522999999996</v>
      </c>
      <c r="F123" s="10"/>
      <c r="G123" s="5">
        <v>8</v>
      </c>
      <c r="H123" s="1" t="s">
        <v>21</v>
      </c>
      <c r="I123" s="1">
        <v>17.21</v>
      </c>
      <c r="J123" s="6">
        <v>7266.9903000000004</v>
      </c>
    </row>
    <row r="124" spans="2:15" ht="19.5" x14ac:dyDescent="0.45">
      <c r="B124" s="7">
        <v>9</v>
      </c>
      <c r="C124" s="8" t="s">
        <v>22</v>
      </c>
      <c r="D124" s="8">
        <v>3.98</v>
      </c>
      <c r="E124" s="9">
        <v>1868.046</v>
      </c>
      <c r="F124" s="10"/>
      <c r="G124" s="7">
        <v>9</v>
      </c>
      <c r="H124" s="8" t="s">
        <v>22</v>
      </c>
      <c r="I124" s="8">
        <v>4.92</v>
      </c>
      <c r="J124" s="9">
        <v>2079.3573999999999</v>
      </c>
    </row>
    <row r="125" spans="2:15" x14ac:dyDescent="0.4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4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19.5" x14ac:dyDescent="0.45">
      <c r="B127" s="5">
        <v>1</v>
      </c>
      <c r="C127" s="1" t="s">
        <v>15</v>
      </c>
      <c r="D127" s="1">
        <v>7.95</v>
      </c>
      <c r="E127" s="6">
        <v>1684.3548000000001</v>
      </c>
      <c r="F127" s="10"/>
      <c r="G127" s="5">
        <v>1</v>
      </c>
      <c r="H127" s="1" t="s">
        <v>15</v>
      </c>
      <c r="I127" s="1">
        <v>8.2100000000000009</v>
      </c>
      <c r="J127" s="6">
        <v>1883.9131</v>
      </c>
      <c r="L127" s="1" t="s">
        <v>15</v>
      </c>
      <c r="M127">
        <f>(E138-E127)</f>
        <v>780.03530000000001</v>
      </c>
      <c r="N127">
        <f>(J138-J127)</f>
        <v>761.0804999999998</v>
      </c>
      <c r="O127">
        <f>(N127-M127)/J138</f>
        <v>-7.1662933324300694E-3</v>
      </c>
    </row>
    <row r="128" spans="2:15" ht="19.5" x14ac:dyDescent="0.45">
      <c r="B128" s="5">
        <v>2</v>
      </c>
      <c r="C128" s="1" t="s">
        <v>16</v>
      </c>
      <c r="D128" s="1">
        <v>0.99</v>
      </c>
      <c r="E128" s="6">
        <v>208.86</v>
      </c>
      <c r="F128" s="10"/>
      <c r="G128" s="5">
        <v>2</v>
      </c>
      <c r="H128" s="1" t="s">
        <v>16</v>
      </c>
      <c r="I128" s="1">
        <v>0.82</v>
      </c>
      <c r="J128" s="6">
        <v>188.90870000000001</v>
      </c>
      <c r="L128" s="1" t="s">
        <v>16</v>
      </c>
      <c r="M128">
        <f t="shared" ref="M128:M134" si="22">(E139-E128)</f>
        <v>217.1309</v>
      </c>
      <c r="N128">
        <f t="shared" ref="N128:N135" si="23">(J139-J128)</f>
        <v>215.8972</v>
      </c>
      <c r="O128">
        <f t="shared" ref="O128:O135" si="24">(N128-M128)/J139</f>
        <v>-3.0476334460540198E-3</v>
      </c>
    </row>
    <row r="129" spans="2:15" ht="19.5" x14ac:dyDescent="0.45">
      <c r="B129" s="5">
        <v>3</v>
      </c>
      <c r="C129" s="1" t="s">
        <v>17</v>
      </c>
      <c r="D129" s="1">
        <v>5</v>
      </c>
      <c r="E129" s="6">
        <v>1058.8538000000001</v>
      </c>
      <c r="F129" s="10"/>
      <c r="G129" s="5">
        <v>3</v>
      </c>
      <c r="H129" s="1" t="s">
        <v>17</v>
      </c>
      <c r="I129" s="1">
        <v>5.26</v>
      </c>
      <c r="J129" s="6">
        <v>1206.0707</v>
      </c>
      <c r="L129" s="1" t="s">
        <v>17</v>
      </c>
      <c r="M129">
        <f t="shared" si="22"/>
        <v>753.99429999999984</v>
      </c>
      <c r="N129">
        <f t="shared" si="23"/>
        <v>845.24799999999982</v>
      </c>
      <c r="O129">
        <f t="shared" si="24"/>
        <v>4.4485383963008766E-2</v>
      </c>
    </row>
    <row r="130" spans="2:15" ht="19.5" x14ac:dyDescent="0.45">
      <c r="B130" s="5">
        <v>4</v>
      </c>
      <c r="C130" s="1" t="s">
        <v>63</v>
      </c>
      <c r="D130" s="1">
        <v>16.100000000000001</v>
      </c>
      <c r="E130" s="6">
        <v>3409.6966000000002</v>
      </c>
      <c r="F130" s="10"/>
      <c r="G130" s="5">
        <v>4</v>
      </c>
      <c r="H130" s="1" t="s">
        <v>63</v>
      </c>
      <c r="I130" s="1">
        <v>16.64</v>
      </c>
      <c r="J130" s="6">
        <v>3817.3411000000001</v>
      </c>
      <c r="L130" s="1" t="s">
        <v>63</v>
      </c>
      <c r="M130">
        <f t="shared" si="22"/>
        <v>1851.1911</v>
      </c>
      <c r="N130">
        <f t="shared" si="23"/>
        <v>2099.1361999999995</v>
      </c>
      <c r="O130">
        <f t="shared" si="24"/>
        <v>4.1907555362377454E-2</v>
      </c>
    </row>
    <row r="131" spans="2:15" ht="19.5" x14ac:dyDescent="0.45">
      <c r="B131" s="5">
        <v>5</v>
      </c>
      <c r="C131" s="1" t="s">
        <v>18</v>
      </c>
      <c r="D131" s="1">
        <v>21.1</v>
      </c>
      <c r="E131" s="6">
        <v>4468.5343000000003</v>
      </c>
      <c r="F131" s="10"/>
      <c r="G131" s="5">
        <v>5</v>
      </c>
      <c r="H131" s="1" t="s">
        <v>18</v>
      </c>
      <c r="I131" s="1">
        <v>21.17</v>
      </c>
      <c r="J131" s="6">
        <v>4858.1332000000002</v>
      </c>
      <c r="L131" s="1" t="s">
        <v>18</v>
      </c>
      <c r="M131">
        <f t="shared" si="22"/>
        <v>1597.4848999999995</v>
      </c>
      <c r="N131">
        <f t="shared" si="23"/>
        <v>1745.2653</v>
      </c>
      <c r="O131">
        <f t="shared" si="24"/>
        <v>2.2379445977703836E-2</v>
      </c>
    </row>
    <row r="132" spans="2:15" ht="19.5" x14ac:dyDescent="0.45">
      <c r="B132" s="5">
        <v>6</v>
      </c>
      <c r="C132" s="1" t="s">
        <v>19</v>
      </c>
      <c r="D132" s="1">
        <v>14.87</v>
      </c>
      <c r="E132" s="6">
        <v>3150.3218000000002</v>
      </c>
      <c r="F132" s="10"/>
      <c r="G132" s="5">
        <v>6</v>
      </c>
      <c r="H132" s="1" t="s">
        <v>19</v>
      </c>
      <c r="I132" s="1">
        <v>14.74</v>
      </c>
      <c r="J132" s="6">
        <v>3381.7055</v>
      </c>
      <c r="L132" s="1" t="s">
        <v>19</v>
      </c>
      <c r="M132">
        <f t="shared" si="22"/>
        <v>1220.4987999999998</v>
      </c>
      <c r="N132">
        <f t="shared" si="23"/>
        <v>1290.1557999999995</v>
      </c>
      <c r="O132">
        <f t="shared" si="24"/>
        <v>1.4909903254191151E-2</v>
      </c>
    </row>
    <row r="133" spans="2:15" ht="19.5" x14ac:dyDescent="0.45">
      <c r="B133" s="5">
        <v>7</v>
      </c>
      <c r="C133" s="1" t="s">
        <v>20</v>
      </c>
      <c r="D133" s="1">
        <v>9.0299999999999994</v>
      </c>
      <c r="E133" s="6">
        <v>1912.9603999999999</v>
      </c>
      <c r="F133" s="10"/>
      <c r="G133" s="5">
        <v>7</v>
      </c>
      <c r="H133" s="1" t="s">
        <v>20</v>
      </c>
      <c r="I133" s="1">
        <v>9.0399999999999991</v>
      </c>
      <c r="J133" s="6">
        <v>2074.4110000000001</v>
      </c>
      <c r="L133" s="1" t="s">
        <v>20</v>
      </c>
      <c r="M133">
        <f t="shared" si="22"/>
        <v>954.57880000000023</v>
      </c>
      <c r="N133">
        <f t="shared" si="23"/>
        <v>1019.7923000000001</v>
      </c>
      <c r="O133">
        <f t="shared" si="24"/>
        <v>2.1076023026670495E-2</v>
      </c>
    </row>
    <row r="134" spans="2:15" ht="19.5" x14ac:dyDescent="0.45">
      <c r="B134" s="5">
        <v>8</v>
      </c>
      <c r="C134" s="1" t="s">
        <v>21</v>
      </c>
      <c r="D134" s="1">
        <v>17.32</v>
      </c>
      <c r="E134" s="6">
        <v>3667.6518999999998</v>
      </c>
      <c r="F134" s="10"/>
      <c r="G134" s="5">
        <v>8</v>
      </c>
      <c r="H134" s="1" t="s">
        <v>21</v>
      </c>
      <c r="I134" s="1">
        <v>18.29</v>
      </c>
      <c r="J134" s="6">
        <v>4195.7646000000004</v>
      </c>
      <c r="L134" s="1" t="s">
        <v>21</v>
      </c>
      <c r="M134">
        <f t="shared" si="22"/>
        <v>2780.7790999999997</v>
      </c>
      <c r="N134">
        <f t="shared" si="23"/>
        <v>3102.3817999999992</v>
      </c>
      <c r="O134">
        <f t="shared" si="24"/>
        <v>4.406635361548783E-2</v>
      </c>
    </row>
    <row r="135" spans="2:15" ht="19.5" x14ac:dyDescent="0.45">
      <c r="B135" s="7">
        <v>9</v>
      </c>
      <c r="C135" s="8" t="s">
        <v>22</v>
      </c>
      <c r="D135" s="8">
        <v>4.6399999999999997</v>
      </c>
      <c r="E135" s="9">
        <v>983.7373</v>
      </c>
      <c r="F135" s="10"/>
      <c r="G135" s="7">
        <v>9</v>
      </c>
      <c r="H135" s="8" t="s">
        <v>22</v>
      </c>
      <c r="I135" s="8">
        <v>4.83</v>
      </c>
      <c r="J135" s="9">
        <v>1108.7028</v>
      </c>
      <c r="L135" s="8" t="s">
        <v>22</v>
      </c>
      <c r="M135">
        <f>(E146-E135)</f>
        <v>903.3112000000001</v>
      </c>
      <c r="N135">
        <f t="shared" si="23"/>
        <v>983.28839999999991</v>
      </c>
      <c r="O135">
        <f t="shared" si="24"/>
        <v>3.8230179935747254E-2</v>
      </c>
    </row>
    <row r="136" spans="2:15" x14ac:dyDescent="0.4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  <c r="L136" s="12"/>
    </row>
    <row r="137" spans="2:15" x14ac:dyDescent="0.4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19.5" x14ac:dyDescent="0.45">
      <c r="B138" s="5">
        <v>1</v>
      </c>
      <c r="C138" s="1" t="s">
        <v>15</v>
      </c>
      <c r="D138" s="1">
        <v>5.22</v>
      </c>
      <c r="E138" s="6">
        <v>2464.3901000000001</v>
      </c>
      <c r="F138" s="10"/>
      <c r="G138" s="5">
        <v>1</v>
      </c>
      <c r="H138" s="1" t="s">
        <v>15</v>
      </c>
      <c r="I138" s="1">
        <v>6.16</v>
      </c>
      <c r="J138" s="6">
        <v>2644.9935999999998</v>
      </c>
    </row>
    <row r="139" spans="2:15" ht="19.5" x14ac:dyDescent="0.45">
      <c r="B139" s="5">
        <v>2</v>
      </c>
      <c r="C139" s="1" t="s">
        <v>16</v>
      </c>
      <c r="D139" s="1">
        <v>0.9</v>
      </c>
      <c r="E139" s="6">
        <v>425.99090000000001</v>
      </c>
      <c r="F139" s="10"/>
      <c r="G139" s="5">
        <v>2</v>
      </c>
      <c r="H139" s="1" t="s">
        <v>16</v>
      </c>
      <c r="I139" s="1">
        <v>0.94</v>
      </c>
      <c r="J139" s="6">
        <v>404.80590000000001</v>
      </c>
    </row>
    <row r="140" spans="2:15" ht="19.5" x14ac:dyDescent="0.45">
      <c r="B140" s="5">
        <v>3</v>
      </c>
      <c r="C140" s="1" t="s">
        <v>17</v>
      </c>
      <c r="D140" s="1">
        <v>3.84</v>
      </c>
      <c r="E140" s="6">
        <v>1812.8480999999999</v>
      </c>
      <c r="F140" s="10"/>
      <c r="G140" s="5">
        <v>3</v>
      </c>
      <c r="H140" s="1" t="s">
        <v>17</v>
      </c>
      <c r="I140" s="1">
        <v>4.78</v>
      </c>
      <c r="J140" s="6">
        <v>2051.3186999999998</v>
      </c>
    </row>
    <row r="141" spans="2:15" ht="19.5" x14ac:dyDescent="0.45">
      <c r="B141" s="5">
        <v>4</v>
      </c>
      <c r="C141" s="1" t="s">
        <v>63</v>
      </c>
      <c r="D141" s="1">
        <v>11.15</v>
      </c>
      <c r="E141" s="6">
        <v>5260.8877000000002</v>
      </c>
      <c r="F141" s="10"/>
      <c r="G141" s="5">
        <v>4</v>
      </c>
      <c r="H141" s="1" t="s">
        <v>63</v>
      </c>
      <c r="I141" s="1">
        <v>13.78</v>
      </c>
      <c r="J141" s="6">
        <v>5916.4772999999996</v>
      </c>
    </row>
    <row r="142" spans="2:15" ht="19.5" x14ac:dyDescent="0.45">
      <c r="B142" s="5">
        <v>5</v>
      </c>
      <c r="C142" s="1" t="s">
        <v>18</v>
      </c>
      <c r="D142" s="1">
        <v>12.86</v>
      </c>
      <c r="E142" s="6">
        <v>6066.0191999999997</v>
      </c>
      <c r="F142" s="10"/>
      <c r="G142" s="5">
        <v>5</v>
      </c>
      <c r="H142" s="1" t="s">
        <v>18</v>
      </c>
      <c r="I142" s="1">
        <v>15.38</v>
      </c>
      <c r="J142" s="6">
        <v>6603.3985000000002</v>
      </c>
    </row>
    <row r="143" spans="2:15" ht="19.5" x14ac:dyDescent="0.45">
      <c r="B143" s="5">
        <v>6</v>
      </c>
      <c r="C143" s="1" t="s">
        <v>19</v>
      </c>
      <c r="D143" s="1">
        <v>9.27</v>
      </c>
      <c r="E143" s="6">
        <v>4370.8206</v>
      </c>
      <c r="F143" s="10"/>
      <c r="G143" s="5">
        <v>6</v>
      </c>
      <c r="H143" s="1" t="s">
        <v>19</v>
      </c>
      <c r="I143" s="1">
        <v>10.88</v>
      </c>
      <c r="J143" s="6">
        <v>4671.8612999999996</v>
      </c>
    </row>
    <row r="144" spans="2:15" ht="19.5" x14ac:dyDescent="0.45">
      <c r="B144" s="5">
        <v>7</v>
      </c>
      <c r="C144" s="1" t="s">
        <v>20</v>
      </c>
      <c r="D144" s="1">
        <v>6.08</v>
      </c>
      <c r="E144" s="6">
        <v>2867.5392000000002</v>
      </c>
      <c r="F144" s="10"/>
      <c r="G144" s="5">
        <v>7</v>
      </c>
      <c r="H144" s="1" t="s">
        <v>20</v>
      </c>
      <c r="I144" s="1">
        <v>7.21</v>
      </c>
      <c r="J144" s="6">
        <v>3094.2033000000001</v>
      </c>
    </row>
    <row r="145" spans="2:15" ht="19.5" x14ac:dyDescent="0.45">
      <c r="B145" s="5">
        <v>8</v>
      </c>
      <c r="C145" s="1" t="s">
        <v>21</v>
      </c>
      <c r="D145" s="1">
        <v>13.67</v>
      </c>
      <c r="E145" s="6">
        <v>6448.4309999999996</v>
      </c>
      <c r="F145" s="10"/>
      <c r="G145" s="5">
        <v>8</v>
      </c>
      <c r="H145" s="1" t="s">
        <v>21</v>
      </c>
      <c r="I145" s="1">
        <v>17</v>
      </c>
      <c r="J145" s="6">
        <v>7298.1463999999996</v>
      </c>
    </row>
    <row r="146" spans="2:15" ht="19.5" x14ac:dyDescent="0.45">
      <c r="B146" s="7">
        <v>9</v>
      </c>
      <c r="C146" s="8" t="s">
        <v>22</v>
      </c>
      <c r="D146" s="8">
        <v>4</v>
      </c>
      <c r="E146" s="9">
        <v>1887.0485000000001</v>
      </c>
      <c r="F146" s="10"/>
      <c r="G146" s="7">
        <v>9</v>
      </c>
      <c r="H146" s="8" t="s">
        <v>22</v>
      </c>
      <c r="I146" s="8">
        <v>4.87</v>
      </c>
      <c r="J146" s="9">
        <v>2091.9911999999999</v>
      </c>
    </row>
    <row r="147" spans="2:15" x14ac:dyDescent="0.4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4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19.5" x14ac:dyDescent="0.45">
      <c r="B149" s="5">
        <v>1</v>
      </c>
      <c r="C149" s="1" t="s">
        <v>15</v>
      </c>
      <c r="D149" s="1">
        <v>7.94</v>
      </c>
      <c r="E149" s="6">
        <v>1649.5773999999999</v>
      </c>
      <c r="F149" s="10"/>
      <c r="G149" s="5">
        <v>1</v>
      </c>
      <c r="H149" s="1" t="s">
        <v>15</v>
      </c>
      <c r="I149" s="1">
        <v>8.23</v>
      </c>
      <c r="J149" s="6">
        <v>1851.4280000000001</v>
      </c>
      <c r="L149" s="1" t="s">
        <v>15</v>
      </c>
      <c r="M149">
        <f>(E160-E149)</f>
        <v>819.30710000000022</v>
      </c>
      <c r="N149">
        <f>(J160-J149)</f>
        <v>830.66229999999973</v>
      </c>
      <c r="O149">
        <f>(N149-M149)/J160</f>
        <v>4.2337127873731594E-3</v>
      </c>
    </row>
    <row r="150" spans="2:15" ht="19.5" x14ac:dyDescent="0.45">
      <c r="B150" s="5">
        <v>2</v>
      </c>
      <c r="C150" s="1" t="s">
        <v>16</v>
      </c>
      <c r="D150" s="1">
        <v>0.97</v>
      </c>
      <c r="E150" s="6">
        <v>201.94489999999999</v>
      </c>
      <c r="F150" s="10"/>
      <c r="G150" s="5">
        <v>2</v>
      </c>
      <c r="H150" s="1" t="s">
        <v>16</v>
      </c>
      <c r="I150" s="1">
        <v>0.81</v>
      </c>
      <c r="J150" s="6">
        <v>182.66079999999999</v>
      </c>
      <c r="L150" s="1" t="s">
        <v>16</v>
      </c>
      <c r="M150">
        <f t="shared" ref="M150:M156" si="25">(E161-E150)</f>
        <v>226.99730000000002</v>
      </c>
      <c r="N150">
        <f t="shared" ref="N150:N157" si="26">(J161-J150)</f>
        <v>229.56380000000001</v>
      </c>
      <c r="O150">
        <f t="shared" ref="O150:O157" si="27">(N150-M150)/J161</f>
        <v>6.2259748690398162E-3</v>
      </c>
    </row>
    <row r="151" spans="2:15" ht="19.5" x14ac:dyDescent="0.45">
      <c r="B151" s="5">
        <v>3</v>
      </c>
      <c r="C151" s="1" t="s">
        <v>17</v>
      </c>
      <c r="D151" s="1">
        <v>5</v>
      </c>
      <c r="E151" s="6">
        <v>1039.5382999999999</v>
      </c>
      <c r="F151" s="10"/>
      <c r="G151" s="5">
        <v>3</v>
      </c>
      <c r="H151" s="1" t="s">
        <v>17</v>
      </c>
      <c r="I151" s="1">
        <v>5.25</v>
      </c>
      <c r="J151" s="6">
        <v>1181.521</v>
      </c>
      <c r="L151" s="1" t="s">
        <v>17</v>
      </c>
      <c r="M151">
        <f t="shared" si="25"/>
        <v>781.66810000000009</v>
      </c>
      <c r="N151">
        <f t="shared" si="26"/>
        <v>886.81900000000019</v>
      </c>
      <c r="O151">
        <f t="shared" si="27"/>
        <v>5.0838305114246252E-2</v>
      </c>
    </row>
    <row r="152" spans="2:15" ht="19.5" x14ac:dyDescent="0.45">
      <c r="B152" s="5">
        <v>4</v>
      </c>
      <c r="C152" s="1" t="s">
        <v>63</v>
      </c>
      <c r="D152" s="1">
        <v>16.11</v>
      </c>
      <c r="E152" s="6">
        <v>3348.3276000000001</v>
      </c>
      <c r="F152" s="10"/>
      <c r="G152" s="5">
        <v>4</v>
      </c>
      <c r="H152" s="1" t="s">
        <v>63</v>
      </c>
      <c r="I152" s="1">
        <v>16.62</v>
      </c>
      <c r="J152" s="6">
        <v>3741.5880000000002</v>
      </c>
      <c r="L152" s="1" t="s">
        <v>63</v>
      </c>
      <c r="M152">
        <f t="shared" si="25"/>
        <v>1928.7037999999998</v>
      </c>
      <c r="N152">
        <f t="shared" si="26"/>
        <v>2194.4518999999996</v>
      </c>
      <c r="O152">
        <f t="shared" si="27"/>
        <v>4.4768583849983862E-2</v>
      </c>
    </row>
    <row r="153" spans="2:15" ht="19.5" x14ac:dyDescent="0.45">
      <c r="B153" s="5">
        <v>5</v>
      </c>
      <c r="C153" s="1" t="s">
        <v>18</v>
      </c>
      <c r="D153" s="1">
        <v>21.18</v>
      </c>
      <c r="E153" s="6">
        <v>4402.0357999999997</v>
      </c>
      <c r="F153" s="10"/>
      <c r="G153" s="5">
        <v>5</v>
      </c>
      <c r="H153" s="1" t="s">
        <v>18</v>
      </c>
      <c r="I153" s="1">
        <v>21.22</v>
      </c>
      <c r="J153" s="6">
        <v>4775.5962</v>
      </c>
      <c r="L153" s="1" t="s">
        <v>18</v>
      </c>
      <c r="M153">
        <f t="shared" si="25"/>
        <v>1680.7307000000001</v>
      </c>
      <c r="N153">
        <f t="shared" si="26"/>
        <v>1846.6786000000002</v>
      </c>
      <c r="O153">
        <f t="shared" si="27"/>
        <v>2.5059047685547588E-2</v>
      </c>
    </row>
    <row r="154" spans="2:15" ht="19.5" x14ac:dyDescent="0.45">
      <c r="B154" s="5">
        <v>6</v>
      </c>
      <c r="C154" s="1" t="s">
        <v>19</v>
      </c>
      <c r="D154" s="1">
        <v>14.9</v>
      </c>
      <c r="E154" s="6">
        <v>3097.0594999999998</v>
      </c>
      <c r="F154" s="10"/>
      <c r="G154" s="5">
        <v>6</v>
      </c>
      <c r="H154" s="1" t="s">
        <v>19</v>
      </c>
      <c r="I154" s="1">
        <v>14.78</v>
      </c>
      <c r="J154" s="6">
        <v>3326.8236000000002</v>
      </c>
      <c r="L154" s="1" t="s">
        <v>19</v>
      </c>
      <c r="M154">
        <f t="shared" si="25"/>
        <v>1290.7741000000001</v>
      </c>
      <c r="N154">
        <f t="shared" si="26"/>
        <v>1370.9740999999999</v>
      </c>
      <c r="O154">
        <f t="shared" si="27"/>
        <v>1.7071829210525566E-2</v>
      </c>
    </row>
    <row r="155" spans="2:15" ht="19.5" x14ac:dyDescent="0.45">
      <c r="B155" s="5">
        <v>7</v>
      </c>
      <c r="C155" s="1" t="s">
        <v>20</v>
      </c>
      <c r="D155" s="1">
        <v>9.02</v>
      </c>
      <c r="E155" s="6">
        <v>1875.58</v>
      </c>
      <c r="F155" s="10"/>
      <c r="G155" s="5">
        <v>7</v>
      </c>
      <c r="H155" s="1" t="s">
        <v>20</v>
      </c>
      <c r="I155" s="1">
        <v>9.0399999999999991</v>
      </c>
      <c r="J155" s="6">
        <v>2034.5891999999999</v>
      </c>
      <c r="L155" s="1" t="s">
        <v>20</v>
      </c>
      <c r="M155">
        <f t="shared" si="25"/>
        <v>1006.6745000000001</v>
      </c>
      <c r="N155">
        <f t="shared" si="26"/>
        <v>1076.9883</v>
      </c>
      <c r="O155">
        <f t="shared" si="27"/>
        <v>2.2597476681843826E-2</v>
      </c>
    </row>
    <row r="156" spans="2:15" ht="19.5" x14ac:dyDescent="0.45">
      <c r="B156" s="5">
        <v>8</v>
      </c>
      <c r="C156" s="1" t="s">
        <v>21</v>
      </c>
      <c r="D156" s="1">
        <v>17.25</v>
      </c>
      <c r="E156" s="6">
        <v>3585.0880999999999</v>
      </c>
      <c r="F156" s="10"/>
      <c r="G156" s="5">
        <v>8</v>
      </c>
      <c r="H156" s="1" t="s">
        <v>21</v>
      </c>
      <c r="I156" s="1">
        <v>18.25</v>
      </c>
      <c r="J156" s="6">
        <v>4107.7262000000001</v>
      </c>
      <c r="L156" s="1" t="s">
        <v>21</v>
      </c>
      <c r="M156">
        <f t="shared" si="25"/>
        <v>2885.4458999999997</v>
      </c>
      <c r="N156">
        <f t="shared" si="26"/>
        <v>3213.1208999999999</v>
      </c>
      <c r="O156">
        <f t="shared" si="27"/>
        <v>4.4759164550779947E-2</v>
      </c>
    </row>
    <row r="157" spans="2:15" ht="19.5" x14ac:dyDescent="0.45">
      <c r="B157" s="7">
        <v>9</v>
      </c>
      <c r="C157" s="8" t="s">
        <v>22</v>
      </c>
      <c r="D157" s="8">
        <v>4.62</v>
      </c>
      <c r="E157" s="9">
        <v>960.45069999999998</v>
      </c>
      <c r="F157" s="10"/>
      <c r="G157" s="7">
        <v>9</v>
      </c>
      <c r="H157" s="8" t="s">
        <v>22</v>
      </c>
      <c r="I157" s="8">
        <v>4.8099999999999996</v>
      </c>
      <c r="J157" s="9">
        <v>1081.8864000000001</v>
      </c>
      <c r="L157" s="8" t="s">
        <v>22</v>
      </c>
      <c r="M157">
        <f>(E168-E157)</f>
        <v>933.53350000000012</v>
      </c>
      <c r="N157">
        <f t="shared" si="26"/>
        <v>1024.3439000000001</v>
      </c>
      <c r="O157">
        <f t="shared" si="27"/>
        <v>4.311513323115708E-2</v>
      </c>
    </row>
    <row r="158" spans="2:15" x14ac:dyDescent="0.4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  <c r="L158" s="12"/>
    </row>
    <row r="159" spans="2:15" x14ac:dyDescent="0.4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19.5" x14ac:dyDescent="0.45">
      <c r="B160" s="5">
        <v>1</v>
      </c>
      <c r="C160" s="1" t="s">
        <v>15</v>
      </c>
      <c r="D160" s="1">
        <v>5.22</v>
      </c>
      <c r="E160" s="6">
        <v>2468.8845000000001</v>
      </c>
      <c r="F160" s="10"/>
      <c r="G160" s="5">
        <v>1</v>
      </c>
      <c r="H160" s="1" t="s">
        <v>15</v>
      </c>
      <c r="I160" s="1">
        <v>6.21</v>
      </c>
      <c r="J160" s="6">
        <v>2682.0902999999998</v>
      </c>
    </row>
    <row r="161" spans="2:10" ht="19.5" x14ac:dyDescent="0.45">
      <c r="B161" s="5">
        <v>2</v>
      </c>
      <c r="C161" s="1" t="s">
        <v>16</v>
      </c>
      <c r="D161" s="1">
        <v>0.91</v>
      </c>
      <c r="E161" s="6">
        <v>428.94220000000001</v>
      </c>
      <c r="F161" s="10"/>
      <c r="G161" s="5">
        <v>2</v>
      </c>
      <c r="H161" s="1" t="s">
        <v>16</v>
      </c>
      <c r="I161" s="1">
        <v>0.96</v>
      </c>
      <c r="J161" s="6">
        <v>412.22460000000001</v>
      </c>
    </row>
    <row r="162" spans="2:10" ht="19.5" x14ac:dyDescent="0.45">
      <c r="B162" s="5">
        <v>3</v>
      </c>
      <c r="C162" s="1" t="s">
        <v>17</v>
      </c>
      <c r="D162" s="1">
        <v>3.85</v>
      </c>
      <c r="E162" s="6">
        <v>1821.2064</v>
      </c>
      <c r="F162" s="10"/>
      <c r="G162" s="5">
        <v>3</v>
      </c>
      <c r="H162" s="1" t="s">
        <v>17</v>
      </c>
      <c r="I162" s="1">
        <v>4.79</v>
      </c>
      <c r="J162" s="6">
        <v>2068.34</v>
      </c>
    </row>
    <row r="163" spans="2:10" ht="19.5" x14ac:dyDescent="0.45">
      <c r="B163" s="5">
        <v>4</v>
      </c>
      <c r="C163" s="1" t="s">
        <v>63</v>
      </c>
      <c r="D163" s="1">
        <v>11.15</v>
      </c>
      <c r="E163" s="6">
        <v>5277.0313999999998</v>
      </c>
      <c r="F163" s="10"/>
      <c r="G163" s="5">
        <v>4</v>
      </c>
      <c r="H163" s="1" t="s">
        <v>63</v>
      </c>
      <c r="I163" s="1">
        <v>13.75</v>
      </c>
      <c r="J163" s="6">
        <v>5936.0398999999998</v>
      </c>
    </row>
    <row r="164" spans="2:10" ht="19.5" x14ac:dyDescent="0.45">
      <c r="B164" s="5">
        <v>5</v>
      </c>
      <c r="C164" s="1" t="s">
        <v>18</v>
      </c>
      <c r="D164" s="1">
        <v>12.85</v>
      </c>
      <c r="E164" s="6">
        <v>6082.7664999999997</v>
      </c>
      <c r="F164" s="10"/>
      <c r="G164" s="5">
        <v>5</v>
      </c>
      <c r="H164" s="1" t="s">
        <v>18</v>
      </c>
      <c r="I164" s="1">
        <v>15.34</v>
      </c>
      <c r="J164" s="6">
        <v>6622.2748000000001</v>
      </c>
    </row>
    <row r="165" spans="2:10" ht="19.5" x14ac:dyDescent="0.45">
      <c r="B165" s="5">
        <v>6</v>
      </c>
      <c r="C165" s="1" t="s">
        <v>19</v>
      </c>
      <c r="D165" s="1">
        <v>9.27</v>
      </c>
      <c r="E165" s="6">
        <v>4387.8335999999999</v>
      </c>
      <c r="F165" s="10"/>
      <c r="G165" s="5">
        <v>6</v>
      </c>
      <c r="H165" s="1" t="s">
        <v>19</v>
      </c>
      <c r="I165" s="1">
        <v>10.89</v>
      </c>
      <c r="J165" s="6">
        <v>4697.7977000000001</v>
      </c>
    </row>
    <row r="166" spans="2:10" ht="19.5" x14ac:dyDescent="0.45">
      <c r="B166" s="5">
        <v>7</v>
      </c>
      <c r="C166" s="1" t="s">
        <v>20</v>
      </c>
      <c r="D166" s="1">
        <v>6.09</v>
      </c>
      <c r="E166" s="6">
        <v>2882.2545</v>
      </c>
      <c r="F166" s="10"/>
      <c r="G166" s="5">
        <v>7</v>
      </c>
      <c r="H166" s="1" t="s">
        <v>20</v>
      </c>
      <c r="I166" s="1">
        <v>7.21</v>
      </c>
      <c r="J166" s="6">
        <v>3111.5774999999999</v>
      </c>
    </row>
    <row r="167" spans="2:10" ht="19.5" x14ac:dyDescent="0.45">
      <c r="B167" s="5">
        <v>8</v>
      </c>
      <c r="C167" s="1" t="s">
        <v>21</v>
      </c>
      <c r="D167" s="1">
        <v>13.67</v>
      </c>
      <c r="E167" s="6">
        <v>6470.5339999999997</v>
      </c>
      <c r="G167" s="5">
        <v>8</v>
      </c>
      <c r="H167" s="1" t="s">
        <v>21</v>
      </c>
      <c r="I167" s="1">
        <v>16.96</v>
      </c>
      <c r="J167" s="6">
        <v>7320.8471</v>
      </c>
    </row>
    <row r="168" spans="2:10" ht="19.5" x14ac:dyDescent="0.45">
      <c r="B168" s="7">
        <v>9</v>
      </c>
      <c r="C168" s="8" t="s">
        <v>22</v>
      </c>
      <c r="D168" s="8">
        <v>4</v>
      </c>
      <c r="E168" s="9">
        <v>1893.9842000000001</v>
      </c>
      <c r="G168" s="7">
        <v>9</v>
      </c>
      <c r="H168" s="8" t="s">
        <v>22</v>
      </c>
      <c r="I168" s="8">
        <v>4.88</v>
      </c>
      <c r="J168" s="9">
        <v>2106.2303000000002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78AA-AD4B-4665-B710-5DA7EB3E219F}">
  <dimension ref="C3:AE71"/>
  <sheetViews>
    <sheetView tabSelected="1" topLeftCell="A18" zoomScale="55" zoomScaleNormal="55" workbookViewId="0">
      <selection activeCell="E47" sqref="E47"/>
    </sheetView>
  </sheetViews>
  <sheetFormatPr defaultColWidth="8.796875" defaultRowHeight="14.25" x14ac:dyDescent="0.45"/>
  <cols>
    <col min="3" max="3" width="16.46484375" customWidth="1"/>
    <col min="12" max="12" width="14.1328125" customWidth="1"/>
    <col min="21" max="21" width="14.33203125" customWidth="1"/>
    <col min="22" max="22" width="12" bestFit="1" customWidth="1"/>
    <col min="27" max="27" width="12" bestFit="1" customWidth="1"/>
    <col min="31" max="31" width="11.796875" customWidth="1"/>
  </cols>
  <sheetData>
    <row r="3" spans="3:21" x14ac:dyDescent="0.45">
      <c r="C3" t="s">
        <v>49</v>
      </c>
    </row>
    <row r="4" spans="3:21" x14ac:dyDescent="0.45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1" x14ac:dyDescent="0.45">
      <c r="C5" s="1" t="s">
        <v>71</v>
      </c>
      <c r="D5">
        <v>3.9483089504194595E-3</v>
      </c>
      <c r="E5">
        <v>2.1486618727214785E-3</v>
      </c>
      <c r="F5">
        <v>1.7000421996641086E-4</v>
      </c>
      <c r="G5">
        <v>3.1957011522770668E-3</v>
      </c>
      <c r="H5">
        <v>3.7020345724590939E-3</v>
      </c>
      <c r="I5">
        <v>4.2147194709391926E-3</v>
      </c>
      <c r="J5">
        <v>4.4089919988929702E-3</v>
      </c>
    </row>
    <row r="6" spans="3:21" x14ac:dyDescent="0.45">
      <c r="C6" s="1" t="s">
        <v>72</v>
      </c>
      <c r="D6">
        <v>-4.3258970711506613E-3</v>
      </c>
      <c r="E6">
        <v>2.3981439824651177E-3</v>
      </c>
      <c r="F6">
        <v>3.0627545166586343E-3</v>
      </c>
      <c r="G6">
        <v>4.9955830764209742E-3</v>
      </c>
      <c r="H6">
        <v>4.8641663929491685E-3</v>
      </c>
      <c r="I6">
        <v>4.7120678553476568E-3</v>
      </c>
      <c r="J6">
        <v>5.1665488100602463E-3</v>
      </c>
    </row>
    <row r="7" spans="3:21" x14ac:dyDescent="0.45">
      <c r="C7" s="1" t="s">
        <v>73</v>
      </c>
      <c r="D7">
        <v>-1.4855549271468491E-3</v>
      </c>
      <c r="E7">
        <v>2.4302378301362553E-3</v>
      </c>
      <c r="F7">
        <v>2.9868939762530723E-3</v>
      </c>
      <c r="G7">
        <v>4.3268943665906168E-3</v>
      </c>
      <c r="H7">
        <v>4.8656212611540095E-3</v>
      </c>
      <c r="I7">
        <v>5.8978104105602358E-3</v>
      </c>
      <c r="J7">
        <v>6.3902432627288772E-3</v>
      </c>
    </row>
    <row r="8" spans="3:21" x14ac:dyDescent="0.45">
      <c r="C8" s="1" t="s">
        <v>74</v>
      </c>
      <c r="D8">
        <v>2.253048708534574E-3</v>
      </c>
      <c r="E8">
        <v>2.4480666665624637E-3</v>
      </c>
      <c r="F8">
        <v>2.1872164829098775E-3</v>
      </c>
      <c r="G8">
        <v>2.6507438760675016E-3</v>
      </c>
      <c r="H8">
        <v>2.219477804576998E-3</v>
      </c>
      <c r="I8">
        <v>1.6960479957531835E-3</v>
      </c>
      <c r="J8">
        <v>4.4497278410679181E-3</v>
      </c>
    </row>
    <row r="9" spans="3:21" x14ac:dyDescent="0.45">
      <c r="C9" s="1" t="s">
        <v>75</v>
      </c>
      <c r="D9">
        <v>-2.2799272861030585E-3</v>
      </c>
      <c r="E9">
        <v>1.2894063226743056E-3</v>
      </c>
      <c r="F9">
        <v>2.4424919413401241E-3</v>
      </c>
      <c r="G9">
        <v>2.4018789484244211E-3</v>
      </c>
      <c r="H9">
        <v>2.8314825146553034E-3</v>
      </c>
      <c r="I9">
        <v>2.5514738830816446E-3</v>
      </c>
      <c r="J9">
        <v>3.2695142016569432E-3</v>
      </c>
    </row>
    <row r="10" spans="3:21" x14ac:dyDescent="0.45">
      <c r="C10" s="1" t="s">
        <v>76</v>
      </c>
      <c r="D10">
        <v>-2.5940242285048478E-3</v>
      </c>
      <c r="E10">
        <v>3.3096478212452296E-3</v>
      </c>
      <c r="F10">
        <v>4.7892651090835105E-3</v>
      </c>
      <c r="G10">
        <v>4.5113582622123951E-3</v>
      </c>
      <c r="H10">
        <v>5.7024046863565284E-3</v>
      </c>
      <c r="I10">
        <v>6.9172713724534231E-3</v>
      </c>
      <c r="J10">
        <v>6.6427508805914177E-3</v>
      </c>
    </row>
    <row r="11" spans="3:21" x14ac:dyDescent="0.45">
      <c r="C11" s="1" t="s">
        <v>77</v>
      </c>
      <c r="D11">
        <v>-2.9451153865975507E-3</v>
      </c>
      <c r="E11">
        <v>4.0336673156537925E-3</v>
      </c>
      <c r="F11">
        <v>6.9357954211763401E-3</v>
      </c>
      <c r="G11">
        <v>5.0386241634193417E-3</v>
      </c>
      <c r="H11">
        <v>5.0669533106410952E-3</v>
      </c>
      <c r="I11">
        <v>6.0485408877852765E-3</v>
      </c>
      <c r="J11">
        <v>7.290693337271217E-3</v>
      </c>
    </row>
    <row r="13" spans="3:21" x14ac:dyDescent="0.45">
      <c r="C13" t="s">
        <v>49</v>
      </c>
      <c r="L13" t="s">
        <v>51</v>
      </c>
      <c r="U13" t="s">
        <v>54</v>
      </c>
    </row>
    <row r="14" spans="3:21" x14ac:dyDescent="0.45"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_xlfn.T.INV.2T(0.05,3)</f>
        <v>3.1824463052837091</v>
      </c>
    </row>
    <row r="15" spans="3:21" x14ac:dyDescent="0.45">
      <c r="C15" s="1" t="s">
        <v>71</v>
      </c>
      <c r="D15">
        <v>1.1166548812949866E-3</v>
      </c>
      <c r="E15">
        <v>1.4153491337201426E-3</v>
      </c>
      <c r="F15">
        <v>-7.9849810057221074E-4</v>
      </c>
      <c r="G15">
        <v>1.9361081640069881E-3</v>
      </c>
      <c r="H15">
        <v>-1.5888370632513586E-3</v>
      </c>
      <c r="I15">
        <v>-2.8622514292235752E-4</v>
      </c>
      <c r="J15">
        <v>1.6275375665953089E-3</v>
      </c>
      <c r="L15" t="s">
        <v>71</v>
      </c>
      <c r="M15">
        <f>AVERAGE(D5,D15,D25,D35)</f>
        <v>3.9634647043714274E-3</v>
      </c>
      <c r="N15">
        <f t="shared" ref="N15:S21" si="0">AVERAGE(E5,E15,E25,E35)</f>
        <v>1.9802908522970021E-4</v>
      </c>
      <c r="O15">
        <f t="shared" si="0"/>
        <v>7.2355667911234002E-4</v>
      </c>
      <c r="P15">
        <f t="shared" si="0"/>
        <v>4.3829386486729464E-3</v>
      </c>
      <c r="Q15">
        <f t="shared" si="0"/>
        <v>2.1818508407031043E-3</v>
      </c>
      <c r="R15">
        <f t="shared" si="0"/>
        <v>2.7477925872575995E-3</v>
      </c>
      <c r="S15">
        <f t="shared" si="0"/>
        <v>4.963646373063943E-3</v>
      </c>
    </row>
    <row r="16" spans="3:21" x14ac:dyDescent="0.45">
      <c r="C16" s="1" t="s">
        <v>72</v>
      </c>
      <c r="D16">
        <v>-8.6459970443565832E-4</v>
      </c>
      <c r="E16">
        <v>-3.5892029836596972E-3</v>
      </c>
      <c r="F16">
        <v>-4.6708101787490399E-3</v>
      </c>
      <c r="G16">
        <v>-4.1303368960305033E-3</v>
      </c>
      <c r="H16">
        <v>-5.875607415670385E-3</v>
      </c>
      <c r="I16">
        <v>-5.9208976801724614E-3</v>
      </c>
      <c r="J16">
        <v>-4.6303857961727882E-3</v>
      </c>
      <c r="L16" t="s">
        <v>72</v>
      </c>
      <c r="M16">
        <f t="shared" ref="M16:M21" si="1">AVERAGE(D6,D16,D26,D36)</f>
        <v>-4.4358466317603157E-4</v>
      </c>
      <c r="N16">
        <f t="shared" si="0"/>
        <v>-8.9895430157613764E-4</v>
      </c>
      <c r="O16">
        <f t="shared" si="0"/>
        <v>-1.6320289034164723E-3</v>
      </c>
      <c r="P16">
        <f t="shared" si="0"/>
        <v>-3.2280886523005487E-4</v>
      </c>
      <c r="Q16">
        <f t="shared" si="0"/>
        <v>-1.3706249560711413E-3</v>
      </c>
      <c r="R16">
        <f t="shared" si="0"/>
        <v>-1.8634145115921366E-3</v>
      </c>
      <c r="S16">
        <f t="shared" si="0"/>
        <v>-1.0451671035923602E-3</v>
      </c>
    </row>
    <row r="17" spans="3:31" x14ac:dyDescent="0.45">
      <c r="C17" s="1" t="s">
        <v>73</v>
      </c>
      <c r="D17">
        <v>2.3048742562009855E-4</v>
      </c>
      <c r="E17">
        <v>-1.65934323322093E-3</v>
      </c>
      <c r="F17">
        <v>-3.222542808859355E-3</v>
      </c>
      <c r="G17">
        <v>-2.4236607060128448E-3</v>
      </c>
      <c r="H17">
        <v>-4.3803584837569737E-3</v>
      </c>
      <c r="I17">
        <v>-3.606266898665438E-3</v>
      </c>
      <c r="J17">
        <v>-2.6038591298628015E-3</v>
      </c>
      <c r="L17" t="s">
        <v>73</v>
      </c>
      <c r="M17">
        <f t="shared" si="1"/>
        <v>-1.1915839916080766E-4</v>
      </c>
      <c r="N17">
        <f t="shared" si="0"/>
        <v>-7.2240651705394424E-4</v>
      </c>
      <c r="O17">
        <f t="shared" si="0"/>
        <v>-7.427905885765355E-4</v>
      </c>
      <c r="P17">
        <f t="shared" si="0"/>
        <v>6.125651759723925E-4</v>
      </c>
      <c r="Q17">
        <f t="shared" si="0"/>
        <v>-2.9570388808409218E-4</v>
      </c>
      <c r="R17">
        <f t="shared" si="0"/>
        <v>-1.2069621578677733E-4</v>
      </c>
      <c r="S17">
        <f t="shared" si="0"/>
        <v>3.8310674640085868E-4</v>
      </c>
    </row>
    <row r="18" spans="3:31" x14ac:dyDescent="0.45">
      <c r="C18" s="1" t="s">
        <v>74</v>
      </c>
      <c r="D18">
        <v>1.4538858360782199E-3</v>
      </c>
      <c r="E18">
        <v>2.2557248262459967E-3</v>
      </c>
      <c r="F18">
        <v>3.4833933688304011E-3</v>
      </c>
      <c r="G18">
        <v>3.7371926495898549E-3</v>
      </c>
      <c r="H18">
        <v>4.1909680824791682E-3</v>
      </c>
      <c r="I18">
        <v>3.9317226795413107E-3</v>
      </c>
      <c r="J18">
        <v>4.4933299582511485E-3</v>
      </c>
      <c r="L18" t="s">
        <v>74</v>
      </c>
      <c r="M18">
        <f t="shared" si="1"/>
        <v>8.2674362957732843E-4</v>
      </c>
      <c r="N18">
        <f t="shared" si="0"/>
        <v>2.6495316617462157E-3</v>
      </c>
      <c r="O18">
        <f t="shared" si="0"/>
        <v>2.8655321370269081E-3</v>
      </c>
      <c r="P18">
        <f t="shared" si="0"/>
        <v>3.7197810754853789E-3</v>
      </c>
      <c r="Q18">
        <f t="shared" si="0"/>
        <v>3.6209750870920955E-3</v>
      </c>
      <c r="R18">
        <f t="shared" si="0"/>
        <v>2.947549187261163E-3</v>
      </c>
      <c r="S18">
        <f t="shared" si="0"/>
        <v>4.2573981931943467E-3</v>
      </c>
    </row>
    <row r="19" spans="3:31" x14ac:dyDescent="0.45">
      <c r="C19" s="1" t="s">
        <v>75</v>
      </c>
      <c r="D19">
        <v>7.2918619808006141E-4</v>
      </c>
      <c r="E19">
        <v>1.0027851066388316E-3</v>
      </c>
      <c r="F19">
        <v>1.6750541936256563E-3</v>
      </c>
      <c r="G19">
        <v>1.9873749672514977E-3</v>
      </c>
      <c r="H19">
        <v>2.3599484594386917E-3</v>
      </c>
      <c r="I19">
        <v>2.6224131614136993E-3</v>
      </c>
      <c r="J19">
        <v>2.4957212028270987E-3</v>
      </c>
      <c r="L19" t="s">
        <v>75</v>
      </c>
      <c r="M19">
        <f t="shared" si="1"/>
        <v>2.5329588400820145E-4</v>
      </c>
      <c r="N19">
        <f t="shared" si="0"/>
        <v>2.0290553956026042E-3</v>
      </c>
      <c r="O19">
        <f t="shared" si="0"/>
        <v>2.532482588637335E-3</v>
      </c>
      <c r="P19">
        <f t="shared" si="0"/>
        <v>2.9085162695416554E-3</v>
      </c>
      <c r="Q19">
        <f t="shared" si="0"/>
        <v>3.4040480092351454E-3</v>
      </c>
      <c r="R19">
        <f t="shared" si="0"/>
        <v>3.5463004277886453E-3</v>
      </c>
      <c r="S19">
        <f t="shared" si="0"/>
        <v>3.6263448533775818E-3</v>
      </c>
    </row>
    <row r="20" spans="3:31" x14ac:dyDescent="0.45">
      <c r="C20" s="1" t="s">
        <v>76</v>
      </c>
      <c r="D20">
        <v>-3.7978000918990136E-3</v>
      </c>
      <c r="E20">
        <v>-7.1989657074452732E-3</v>
      </c>
      <c r="F20">
        <v>-9.6280491273137477E-3</v>
      </c>
      <c r="G20">
        <v>-9.628838379559879E-3</v>
      </c>
      <c r="H20">
        <v>-1.1030495127133735E-2</v>
      </c>
      <c r="I20">
        <v>-1.1804291863228079E-2</v>
      </c>
      <c r="J20">
        <v>-9.7520400902046094E-3</v>
      </c>
      <c r="L20" t="s">
        <v>76</v>
      </c>
      <c r="M20">
        <f t="shared" si="1"/>
        <v>-7.1561701586159263E-4</v>
      </c>
      <c r="N20">
        <f t="shared" si="0"/>
        <v>-7.6188932236787032E-4</v>
      </c>
      <c r="O20">
        <f t="shared" si="0"/>
        <v>-2.094541004006599E-3</v>
      </c>
      <c r="P20">
        <f t="shared" si="0"/>
        <v>-7.5221751721247327E-4</v>
      </c>
      <c r="Q20">
        <f t="shared" si="0"/>
        <v>-2.1127240951441294E-3</v>
      </c>
      <c r="R20">
        <f t="shared" si="0"/>
        <v>-1.2160484849643187E-3</v>
      </c>
      <c r="S20">
        <f t="shared" si="0"/>
        <v>-1.7393318547514898E-3</v>
      </c>
    </row>
    <row r="21" spans="3:31" x14ac:dyDescent="0.45">
      <c r="C21" s="1" t="s">
        <v>77</v>
      </c>
      <c r="D21">
        <v>-4.3937454004784248E-3</v>
      </c>
      <c r="E21">
        <v>-7.0632454994773606E-3</v>
      </c>
      <c r="F21">
        <v>-9.1270994919728753E-3</v>
      </c>
      <c r="G21">
        <v>-1.0801852539409873E-2</v>
      </c>
      <c r="H21">
        <v>-1.0320512815861582E-2</v>
      </c>
      <c r="I21">
        <v>-1.2317785852324433E-2</v>
      </c>
      <c r="J21">
        <v>-1.0987718817378167E-2</v>
      </c>
      <c r="L21" t="s">
        <v>77</v>
      </c>
      <c r="M21">
        <f t="shared" si="1"/>
        <v>-3.3425768351344181E-3</v>
      </c>
      <c r="N21">
        <f t="shared" si="0"/>
        <v>-1.1111682313781975E-3</v>
      </c>
      <c r="O21">
        <f t="shared" si="0"/>
        <v>-2.5179428431398349E-3</v>
      </c>
      <c r="P21">
        <f t="shared" si="0"/>
        <v>-3.6084346916216122E-3</v>
      </c>
      <c r="Q21">
        <f t="shared" si="0"/>
        <v>-3.7000782888279835E-3</v>
      </c>
      <c r="R21">
        <f t="shared" si="0"/>
        <v>-3.9580759573926462E-3</v>
      </c>
      <c r="S21">
        <f t="shared" si="0"/>
        <v>-4.2399796238914095E-3</v>
      </c>
    </row>
    <row r="23" spans="3:31" x14ac:dyDescent="0.45">
      <c r="C23" t="s">
        <v>50</v>
      </c>
      <c r="L23" t="s">
        <v>52</v>
      </c>
      <c r="U23" t="s">
        <v>53</v>
      </c>
    </row>
    <row r="24" spans="3:31" x14ac:dyDescent="0.45">
      <c r="D24">
        <v>0.25</v>
      </c>
      <c r="E24">
        <v>0.5</v>
      </c>
      <c r="F24">
        <v>0.75</v>
      </c>
      <c r="G24">
        <v>1</v>
      </c>
      <c r="H24">
        <v>1.25</v>
      </c>
      <c r="I24">
        <v>1.5</v>
      </c>
      <c r="J24">
        <v>1.75</v>
      </c>
      <c r="M24">
        <v>0.25</v>
      </c>
      <c r="N24">
        <v>0.5</v>
      </c>
      <c r="O24">
        <v>0.75</v>
      </c>
      <c r="P24">
        <v>1</v>
      </c>
      <c r="Q24">
        <v>1.25</v>
      </c>
      <c r="R24">
        <v>1.5</v>
      </c>
      <c r="S24">
        <v>1.75</v>
      </c>
      <c r="V24">
        <v>0.25</v>
      </c>
      <c r="W24">
        <v>0.5</v>
      </c>
      <c r="X24">
        <v>0.75</v>
      </c>
      <c r="Y24">
        <v>1</v>
      </c>
      <c r="Z24">
        <v>1.25</v>
      </c>
      <c r="AA24">
        <v>1.5</v>
      </c>
      <c r="AB24">
        <v>1.75</v>
      </c>
    </row>
    <row r="25" spans="3:31" x14ac:dyDescent="0.45">
      <c r="C25" s="1" t="s">
        <v>71</v>
      </c>
      <c r="D25">
        <v>-6.7117310180767498E-4</v>
      </c>
      <c r="E25">
        <v>7.5730936091036177E-3</v>
      </c>
      <c r="F25">
        <v>5.9855350686213249E-3</v>
      </c>
      <c r="G25">
        <v>1.0886990214608101E-2</v>
      </c>
      <c r="H25">
        <v>9.0474114831493643E-3</v>
      </c>
      <c r="I25">
        <v>1.0440388413048025E-2</v>
      </c>
      <c r="J25">
        <v>7.6832931613762048E-3</v>
      </c>
      <c r="L25" t="s">
        <v>71</v>
      </c>
      <c r="M25">
        <f>_xlfn.STDEV.S(D5,D15,D25,D35)/SQRT(4)</f>
        <v>2.6736910464939859E-3</v>
      </c>
      <c r="N25">
        <f t="shared" ref="N25:S25" si="2">_xlfn.STDEV.S(E5,E15,E25,E35)/SQRT(4)</f>
        <v>3.7730803966346716E-3</v>
      </c>
      <c r="O25">
        <f t="shared" si="2"/>
        <v>1.8363108115395145E-3</v>
      </c>
      <c r="P25">
        <f t="shared" si="2"/>
        <v>2.1972711265591245E-3</v>
      </c>
      <c r="Q25">
        <f t="shared" si="2"/>
        <v>2.6608851128588637E-3</v>
      </c>
      <c r="R25">
        <f t="shared" si="2"/>
        <v>3.0007635120001021E-3</v>
      </c>
      <c r="S25">
        <f t="shared" si="2"/>
        <v>1.2976021379496993E-3</v>
      </c>
      <c r="U25" t="s">
        <v>71</v>
      </c>
      <c r="V25" t="b">
        <f t="shared" ref="V25:AB31" si="3">IF(ABS(M15/M25)&gt;$U$14,M15/M25,FALSE)</f>
        <v>0</v>
      </c>
      <c r="W25" t="b">
        <f t="shared" si="3"/>
        <v>0</v>
      </c>
      <c r="X25" t="b">
        <f t="shared" si="3"/>
        <v>0</v>
      </c>
      <c r="Y25" t="b">
        <f t="shared" si="3"/>
        <v>0</v>
      </c>
      <c r="Z25" t="b">
        <f t="shared" si="3"/>
        <v>0</v>
      </c>
      <c r="AA25" t="b">
        <f t="shared" si="3"/>
        <v>0</v>
      </c>
      <c r="AB25">
        <f t="shared" si="3"/>
        <v>3.8252452180040684</v>
      </c>
      <c r="AC25" s="16" t="s">
        <v>68</v>
      </c>
      <c r="AD25" s="16" t="s">
        <v>71</v>
      </c>
      <c r="AE25" s="16" t="s">
        <v>68</v>
      </c>
    </row>
    <row r="26" spans="3:31" x14ac:dyDescent="0.45">
      <c r="C26" s="1" t="s">
        <v>72</v>
      </c>
      <c r="D26">
        <v>-6.3949329474716004E-4</v>
      </c>
      <c r="E26">
        <v>-3.3954880423932199E-3</v>
      </c>
      <c r="F26">
        <v>-6.6608032609847432E-3</v>
      </c>
      <c r="G26">
        <v>-6.3651569118953122E-3</v>
      </c>
      <c r="H26">
        <v>-6.7684069386265006E-3</v>
      </c>
      <c r="I26">
        <v>-8.4870769478441761E-3</v>
      </c>
      <c r="J26">
        <v>-9.4611301049289109E-3</v>
      </c>
      <c r="L26" t="s">
        <v>72</v>
      </c>
      <c r="M26">
        <f t="shared" ref="M26:M31" si="4">_xlfn.STDEV.S(D6,D16,D26,D36)/SQRT(4)</f>
        <v>1.7207340681819896E-3</v>
      </c>
      <c r="N26">
        <f t="shared" ref="N26:N31" si="5">_xlfn.STDEV.S(E6,E16,E26,E36)/SQRT(4)</f>
        <v>1.5251197201579237E-3</v>
      </c>
      <c r="O26">
        <f t="shared" ref="O26:O31" si="6">_xlfn.STDEV.S(F6,F16,F26,F36)/SQRT(4)</f>
        <v>2.3794142651023292E-3</v>
      </c>
      <c r="P26">
        <f t="shared" ref="P26:P31" si="7">_xlfn.STDEV.S(G6,G16,G26,G36)/SQRT(4)</f>
        <v>2.8842515051645734E-3</v>
      </c>
      <c r="Q26">
        <f t="shared" ref="Q26:Q31" si="8">_xlfn.STDEV.S(H6,H16,H26,H36)/SQRT(4)</f>
        <v>2.9120091441916835E-3</v>
      </c>
      <c r="R26">
        <f t="shared" ref="R26:R31" si="9">_xlfn.STDEV.S(I6,I16,I26,I36)/SQRT(4)</f>
        <v>3.1679319320555639E-3</v>
      </c>
      <c r="S26">
        <f t="shared" ref="S26:S31" si="10">_xlfn.STDEV.S(J6,J16,J26,J36)/SQRT(4)</f>
        <v>3.6030722414613411E-3</v>
      </c>
      <c r="U26" t="s">
        <v>72</v>
      </c>
      <c r="V26" t="b">
        <f t="shared" si="3"/>
        <v>0</v>
      </c>
      <c r="W26" t="b">
        <f t="shared" si="3"/>
        <v>0</v>
      </c>
      <c r="X26" t="b">
        <f t="shared" si="3"/>
        <v>0</v>
      </c>
      <c r="Y26" t="b">
        <f t="shared" si="3"/>
        <v>0</v>
      </c>
      <c r="Z26" t="b">
        <f t="shared" si="3"/>
        <v>0</v>
      </c>
      <c r="AA26" t="b">
        <f t="shared" si="3"/>
        <v>0</v>
      </c>
      <c r="AB26" t="b">
        <f t="shared" si="3"/>
        <v>0</v>
      </c>
      <c r="AC26" s="16" t="s">
        <v>70</v>
      </c>
      <c r="AD26" s="16" t="s">
        <v>72</v>
      </c>
      <c r="AE26" s="16" t="s">
        <v>70</v>
      </c>
    </row>
    <row r="27" spans="3:31" x14ac:dyDescent="0.45">
      <c r="C27" s="1" t="s">
        <v>73</v>
      </c>
      <c r="D27">
        <v>-3.0630569669471567E-3</v>
      </c>
      <c r="E27">
        <v>-3.5754402266503678E-3</v>
      </c>
      <c r="F27">
        <v>-7.1884500897532629E-3</v>
      </c>
      <c r="G27">
        <v>-6.1086515293729757E-3</v>
      </c>
      <c r="H27">
        <v>-7.4549388375459375E-3</v>
      </c>
      <c r="I27">
        <v>-7.1938018754736446E-3</v>
      </c>
      <c r="J27">
        <v>-9.6840042562723501E-3</v>
      </c>
      <c r="L27" t="s">
        <v>73</v>
      </c>
      <c r="M27">
        <f t="shared" si="4"/>
        <v>1.481625602159638E-3</v>
      </c>
      <c r="N27">
        <f t="shared" si="5"/>
        <v>1.2702690879132371E-3</v>
      </c>
      <c r="O27">
        <f t="shared" si="6"/>
        <v>2.7172569673351568E-3</v>
      </c>
      <c r="P27">
        <f t="shared" si="7"/>
        <v>2.9539363916145007E-3</v>
      </c>
      <c r="Q27">
        <f t="shared" si="8"/>
        <v>3.3112927379138814E-3</v>
      </c>
      <c r="R27">
        <f t="shared" si="9"/>
        <v>3.1492537439035753E-3</v>
      </c>
      <c r="S27">
        <f t="shared" si="10"/>
        <v>4.0415936077871847E-3</v>
      </c>
      <c r="U27" t="s">
        <v>73</v>
      </c>
      <c r="V27" t="b">
        <f t="shared" si="3"/>
        <v>0</v>
      </c>
      <c r="W27" t="b">
        <f t="shared" si="3"/>
        <v>0</v>
      </c>
      <c r="X27" t="b">
        <f t="shared" si="3"/>
        <v>0</v>
      </c>
      <c r="Y27" t="b">
        <f t="shared" si="3"/>
        <v>0</v>
      </c>
      <c r="Z27" t="b">
        <f t="shared" si="3"/>
        <v>0</v>
      </c>
      <c r="AA27" t="b">
        <f t="shared" si="3"/>
        <v>0</v>
      </c>
      <c r="AB27" t="b">
        <f t="shared" si="3"/>
        <v>0</v>
      </c>
      <c r="AC27" s="16" t="s">
        <v>69</v>
      </c>
      <c r="AD27" s="16" t="s">
        <v>73</v>
      </c>
      <c r="AE27" s="16" t="s">
        <v>69</v>
      </c>
    </row>
    <row r="28" spans="3:31" x14ac:dyDescent="0.45">
      <c r="C28" s="1" t="s">
        <v>74</v>
      </c>
      <c r="D28">
        <v>3.1432721591952758E-3</v>
      </c>
      <c r="E28">
        <v>3.4523004523726152E-3</v>
      </c>
      <c r="F28">
        <v>3.8699929443463525E-3</v>
      </c>
      <c r="G28">
        <v>3.6259526043083889E-3</v>
      </c>
      <c r="H28">
        <v>4.265568135274558E-3</v>
      </c>
      <c r="I28">
        <v>3.5800204500251866E-3</v>
      </c>
      <c r="J28">
        <v>6.0428422769130295E-3</v>
      </c>
      <c r="L28" t="s">
        <v>74</v>
      </c>
      <c r="M28">
        <f t="shared" si="4"/>
        <v>1.4969593230478304E-3</v>
      </c>
      <c r="N28">
        <f t="shared" si="5"/>
        <v>2.712877757966326E-4</v>
      </c>
      <c r="O28">
        <f t="shared" si="6"/>
        <v>4.7801274362010965E-4</v>
      </c>
      <c r="P28">
        <f t="shared" si="7"/>
        <v>4.5313836792437967E-4</v>
      </c>
      <c r="Q28">
        <f t="shared" si="8"/>
        <v>4.7780074793237593E-4</v>
      </c>
      <c r="R28">
        <f t="shared" si="9"/>
        <v>5.0565159410630948E-4</v>
      </c>
      <c r="S28">
        <f t="shared" si="10"/>
        <v>8.2567937144684513E-4</v>
      </c>
      <c r="U28" t="s">
        <v>74</v>
      </c>
      <c r="V28" t="b">
        <f t="shared" si="3"/>
        <v>0</v>
      </c>
      <c r="W28">
        <f t="shared" si="3"/>
        <v>9.7664985234439872</v>
      </c>
      <c r="X28">
        <f t="shared" si="3"/>
        <v>5.9946772868972467</v>
      </c>
      <c r="Y28">
        <f t="shared" si="3"/>
        <v>8.2089298518772544</v>
      </c>
      <c r="Z28">
        <f t="shared" si="3"/>
        <v>7.5784207177603227</v>
      </c>
      <c r="AA28">
        <f t="shared" si="3"/>
        <v>5.8292097199271611</v>
      </c>
      <c r="AB28">
        <f t="shared" si="3"/>
        <v>5.1562365979109677</v>
      </c>
      <c r="AC28" s="16" t="s">
        <v>68</v>
      </c>
      <c r="AD28" s="16" t="s">
        <v>74</v>
      </c>
      <c r="AE28" s="16" t="s">
        <v>68</v>
      </c>
    </row>
    <row r="29" spans="3:31" x14ac:dyDescent="0.45">
      <c r="C29" s="1" t="s">
        <v>75</v>
      </c>
      <c r="D29">
        <v>3.4661096811471788E-3</v>
      </c>
      <c r="E29">
        <v>3.9717389667381624E-3</v>
      </c>
      <c r="F29">
        <v>4.4229449345333429E-3</v>
      </c>
      <c r="G29">
        <v>4.9311690364391893E-3</v>
      </c>
      <c r="H29">
        <v>5.9031910201226712E-3</v>
      </c>
      <c r="I29">
        <v>6.0085096329665902E-3</v>
      </c>
      <c r="J29">
        <v>6.7916963273241477E-3</v>
      </c>
      <c r="L29" t="s">
        <v>75</v>
      </c>
      <c r="M29">
        <f t="shared" si="4"/>
        <v>1.2349426410751126E-3</v>
      </c>
      <c r="N29">
        <f t="shared" si="5"/>
        <v>6.711666770335417E-4</v>
      </c>
      <c r="O29">
        <f t="shared" si="6"/>
        <v>6.5868937563318456E-4</v>
      </c>
      <c r="P29">
        <f t="shared" si="7"/>
        <v>6.8008468443061284E-4</v>
      </c>
      <c r="Q29">
        <f t="shared" si="8"/>
        <v>8.3877183358141677E-4</v>
      </c>
      <c r="R29">
        <f t="shared" si="9"/>
        <v>8.2669567901828356E-4</v>
      </c>
      <c r="S29">
        <f t="shared" si="10"/>
        <v>1.0893586349133616E-3</v>
      </c>
      <c r="U29" t="s">
        <v>75</v>
      </c>
      <c r="V29" t="b">
        <f t="shared" si="3"/>
        <v>0</v>
      </c>
      <c r="W29" t="b">
        <f t="shared" si="3"/>
        <v>0</v>
      </c>
      <c r="X29">
        <f t="shared" si="3"/>
        <v>3.8447296742913326</v>
      </c>
      <c r="Y29">
        <f t="shared" si="3"/>
        <v>4.2766972056968928</v>
      </c>
      <c r="Z29">
        <f t="shared" si="3"/>
        <v>4.0583718634189516</v>
      </c>
      <c r="AA29">
        <f t="shared" si="3"/>
        <v>4.2897289991886041</v>
      </c>
      <c r="AB29">
        <f t="shared" si="3"/>
        <v>3.328880624943126</v>
      </c>
      <c r="AC29" s="16" t="s">
        <v>67</v>
      </c>
      <c r="AD29" s="16" t="s">
        <v>75</v>
      </c>
      <c r="AE29" s="16" t="s">
        <v>67</v>
      </c>
    </row>
    <row r="30" spans="3:31" x14ac:dyDescent="0.45">
      <c r="C30" s="1" t="s">
        <v>76</v>
      </c>
      <c r="D30">
        <v>-2.4849119506711579E-3</v>
      </c>
      <c r="E30">
        <v>-3.0279152818172127E-3</v>
      </c>
      <c r="F30">
        <v>-6.5650667269078929E-3</v>
      </c>
      <c r="G30">
        <v>-5.1887827618605619E-3</v>
      </c>
      <c r="H30">
        <v>-7.2754211255049352E-3</v>
      </c>
      <c r="I30">
        <v>-4.3956209786538067E-3</v>
      </c>
      <c r="J30">
        <v>-6.5068032685819E-3</v>
      </c>
      <c r="L30" t="s">
        <v>76</v>
      </c>
      <c r="M30">
        <f t="shared" si="4"/>
        <v>2.2629263108199962E-3</v>
      </c>
      <c r="N30">
        <f t="shared" si="5"/>
        <v>2.655177912406167E-3</v>
      </c>
      <c r="O30">
        <f t="shared" si="6"/>
        <v>3.5395722849503983E-3</v>
      </c>
      <c r="P30">
        <f t="shared" si="7"/>
        <v>3.9893500464294558E-3</v>
      </c>
      <c r="Q30">
        <f t="shared" si="8"/>
        <v>4.1484012480903221E-3</v>
      </c>
      <c r="R30">
        <f t="shared" si="9"/>
        <v>4.2829022122938187E-3</v>
      </c>
      <c r="S30">
        <f t="shared" si="10"/>
        <v>3.8355230455434197E-3</v>
      </c>
      <c r="U30" t="s">
        <v>76</v>
      </c>
      <c r="V30" t="b">
        <f t="shared" si="3"/>
        <v>0</v>
      </c>
      <c r="W30" t="b">
        <f t="shared" si="3"/>
        <v>0</v>
      </c>
      <c r="X30" t="b">
        <f t="shared" si="3"/>
        <v>0</v>
      </c>
      <c r="Y30" t="b">
        <f t="shared" si="3"/>
        <v>0</v>
      </c>
      <c r="Z30" t="b">
        <f t="shared" si="3"/>
        <v>0</v>
      </c>
      <c r="AA30" t="b">
        <f t="shared" si="3"/>
        <v>0</v>
      </c>
      <c r="AB30" t="b">
        <f t="shared" si="3"/>
        <v>0</v>
      </c>
      <c r="AC30" s="16" t="s">
        <v>11</v>
      </c>
      <c r="AD30" s="16" t="s">
        <v>76</v>
      </c>
      <c r="AE30" s="16" t="s">
        <v>11</v>
      </c>
    </row>
    <row r="31" spans="3:31" x14ac:dyDescent="0.45">
      <c r="C31" s="1" t="s">
        <v>77</v>
      </c>
      <c r="D31">
        <v>-4.1540512042868242E-3</v>
      </c>
      <c r="E31">
        <v>-1.1978429137877649E-2</v>
      </c>
      <c r="F31">
        <v>-1.6627299275360021E-2</v>
      </c>
      <c r="G31">
        <v>-1.8248741570181977E-2</v>
      </c>
      <c r="H31">
        <v>-1.9540950862948554E-2</v>
      </c>
      <c r="I31">
        <v>-1.8965707693313027E-2</v>
      </c>
      <c r="J31">
        <v>-1.7804752164420283E-2</v>
      </c>
      <c r="L31" t="s">
        <v>77</v>
      </c>
      <c r="M31">
        <f t="shared" si="4"/>
        <v>5.8224983143194333E-4</v>
      </c>
      <c r="N31">
        <f t="shared" si="5"/>
        <v>5.1339387723788486E-3</v>
      </c>
      <c r="O31">
        <f t="shared" si="6"/>
        <v>6.1848148003951064E-3</v>
      </c>
      <c r="P31">
        <f t="shared" si="7"/>
        <v>6.5494505461358701E-3</v>
      </c>
      <c r="Q31">
        <f t="shared" si="8"/>
        <v>6.8261593753882188E-3</v>
      </c>
      <c r="R31">
        <f t="shared" si="9"/>
        <v>6.9146891189044895E-3</v>
      </c>
      <c r="S31">
        <f t="shared" si="10"/>
        <v>6.0526313111824541E-3</v>
      </c>
      <c r="U31" t="s">
        <v>77</v>
      </c>
      <c r="V31">
        <f t="shared" si="3"/>
        <v>-5.7407948524672392</v>
      </c>
      <c r="W31" t="b">
        <f t="shared" si="3"/>
        <v>0</v>
      </c>
      <c r="X31" t="b">
        <f t="shared" si="3"/>
        <v>0</v>
      </c>
      <c r="Y31" t="b">
        <f t="shared" si="3"/>
        <v>0</v>
      </c>
      <c r="Z31" t="b">
        <f t="shared" si="3"/>
        <v>0</v>
      </c>
      <c r="AA31" t="b">
        <f t="shared" si="3"/>
        <v>0</v>
      </c>
      <c r="AB31" t="b">
        <f t="shared" si="3"/>
        <v>0</v>
      </c>
      <c r="AC31" s="16" t="s">
        <v>11</v>
      </c>
      <c r="AD31" s="16" t="s">
        <v>77</v>
      </c>
      <c r="AE31" s="16" t="s">
        <v>11</v>
      </c>
    </row>
    <row r="32" spans="3:31" x14ac:dyDescent="0.45">
      <c r="AC32" s="15"/>
      <c r="AD32" s="15"/>
      <c r="AE32" s="15"/>
    </row>
    <row r="33" spans="3:31" x14ac:dyDescent="0.45">
      <c r="C33" s="1" t="s">
        <v>78</v>
      </c>
    </row>
    <row r="34" spans="3:31" x14ac:dyDescent="0.45">
      <c r="D34">
        <v>0.25</v>
      </c>
      <c r="E34">
        <v>0.5</v>
      </c>
      <c r="F34">
        <v>0.75</v>
      </c>
      <c r="G34">
        <v>1</v>
      </c>
      <c r="H34">
        <v>1.25</v>
      </c>
      <c r="I34">
        <v>1.5</v>
      </c>
      <c r="J34">
        <v>1.75</v>
      </c>
      <c r="U34" s="17" t="s">
        <v>61</v>
      </c>
      <c r="V34" s="18"/>
      <c r="W34" s="18"/>
      <c r="X34" s="18"/>
      <c r="Y34" s="18"/>
      <c r="Z34" s="18"/>
      <c r="AA34" s="18"/>
      <c r="AB34" s="18"/>
      <c r="AC34" s="18"/>
      <c r="AD34" s="18"/>
      <c r="AE34" s="19"/>
    </row>
    <row r="35" spans="3:31" x14ac:dyDescent="0.45">
      <c r="C35" t="s">
        <v>71</v>
      </c>
      <c r="D35">
        <v>1.1460068087578937E-2</v>
      </c>
      <c r="E35">
        <v>-1.0344988274626437E-2</v>
      </c>
      <c r="F35">
        <v>-2.4628144715661648E-3</v>
      </c>
      <c r="G35">
        <v>1.5129550637996288E-3</v>
      </c>
      <c r="H35">
        <v>-2.4332056295446837E-3</v>
      </c>
      <c r="I35">
        <v>-3.3777123920344615E-3</v>
      </c>
      <c r="J35">
        <v>6.1347627653912861E-3</v>
      </c>
      <c r="U35" s="20"/>
      <c r="V35" s="10">
        <v>0.25</v>
      </c>
      <c r="W35" s="10">
        <v>0.5</v>
      </c>
      <c r="X35" s="10">
        <v>0.75</v>
      </c>
      <c r="Y35" s="10">
        <v>1</v>
      </c>
      <c r="Z35" s="10">
        <v>1.25</v>
      </c>
      <c r="AA35" s="10">
        <v>1.5</v>
      </c>
      <c r="AB35" s="10">
        <v>1.75</v>
      </c>
      <c r="AC35" s="10"/>
      <c r="AD35" s="10"/>
      <c r="AE35" s="21"/>
    </row>
    <row r="36" spans="3:31" x14ac:dyDescent="0.45">
      <c r="C36" t="s">
        <v>72</v>
      </c>
      <c r="D36">
        <v>4.0556514176293534E-3</v>
      </c>
      <c r="E36">
        <v>9.9072983728324933E-4</v>
      </c>
      <c r="F36">
        <v>1.7407433094092587E-3</v>
      </c>
      <c r="G36">
        <v>4.2086752705846218E-3</v>
      </c>
      <c r="H36">
        <v>2.2973481370631519E-3</v>
      </c>
      <c r="I36">
        <v>2.2422487263004352E-3</v>
      </c>
      <c r="J36">
        <v>4.7442986766720119E-3</v>
      </c>
      <c r="U36" t="s">
        <v>74</v>
      </c>
      <c r="V36">
        <v>8.2674362957732843E-4</v>
      </c>
      <c r="W36">
        <v>2.6495316617462157E-3</v>
      </c>
      <c r="X36">
        <v>2.8655321370269081E-3</v>
      </c>
      <c r="Y36">
        <v>3.7197810754853789E-3</v>
      </c>
      <c r="Z36">
        <v>3.6209750870920955E-3</v>
      </c>
      <c r="AA36">
        <v>2.947549187261163E-3</v>
      </c>
      <c r="AB36">
        <v>4.2573981931943467E-3</v>
      </c>
      <c r="AC36" s="16" t="s">
        <v>68</v>
      </c>
      <c r="AD36" s="16" t="s">
        <v>74</v>
      </c>
      <c r="AE36" s="16" t="s">
        <v>68</v>
      </c>
    </row>
    <row r="37" spans="3:31" x14ac:dyDescent="0.45">
      <c r="C37" t="s">
        <v>73</v>
      </c>
      <c r="D37">
        <v>3.8414908718306762E-3</v>
      </c>
      <c r="E37">
        <v>-8.5080438480734894E-5</v>
      </c>
      <c r="F37">
        <v>4.4529365680534031E-3</v>
      </c>
      <c r="G37">
        <v>6.6556785726847737E-3</v>
      </c>
      <c r="H37">
        <v>5.7868605078125329E-3</v>
      </c>
      <c r="I37">
        <v>4.4194735004317379E-3</v>
      </c>
      <c r="J37">
        <v>7.4300471090097088E-3</v>
      </c>
      <c r="U37" t="s">
        <v>75</v>
      </c>
      <c r="V37" s="10">
        <v>2.5329588400820145E-4</v>
      </c>
      <c r="W37" s="10">
        <v>2.0290553956026042E-3</v>
      </c>
      <c r="X37" s="10">
        <v>2.532482588637335E-3</v>
      </c>
      <c r="Y37" s="10">
        <v>2.9085162695416554E-3</v>
      </c>
      <c r="Z37" s="10">
        <v>3.4040480092351454E-3</v>
      </c>
      <c r="AA37" s="10">
        <v>3.5463004277886453E-3</v>
      </c>
      <c r="AB37" s="10">
        <v>3.6263448533775818E-3</v>
      </c>
      <c r="AC37" s="16" t="s">
        <v>67</v>
      </c>
      <c r="AD37" s="16" t="s">
        <v>75</v>
      </c>
      <c r="AE37" s="16" t="s">
        <v>67</v>
      </c>
    </row>
    <row r="38" spans="3:31" x14ac:dyDescent="0.45">
      <c r="C38" t="s">
        <v>74</v>
      </c>
      <c r="D38">
        <v>-3.5432321854987564E-3</v>
      </c>
      <c r="E38">
        <v>2.4420347018037861E-3</v>
      </c>
      <c r="F38">
        <v>1.9215257520210007E-3</v>
      </c>
      <c r="G38">
        <v>4.8652351719757712E-3</v>
      </c>
      <c r="H38">
        <v>3.8078863260376569E-3</v>
      </c>
      <c r="I38">
        <v>2.5824056237249695E-3</v>
      </c>
      <c r="J38">
        <v>2.0436926965452891E-3</v>
      </c>
      <c r="U38" s="20"/>
      <c r="V38" s="10"/>
      <c r="W38" s="10"/>
      <c r="X38" s="10"/>
      <c r="Y38" s="10"/>
      <c r="Z38" s="10"/>
      <c r="AA38" s="10"/>
      <c r="AB38" s="22"/>
      <c r="AC38" s="29"/>
      <c r="AD38" s="10"/>
      <c r="AE38" s="21"/>
    </row>
    <row r="39" spans="3:31" x14ac:dyDescent="0.45">
      <c r="C39" t="s">
        <v>75</v>
      </c>
      <c r="D39">
        <v>-9.0218505709137591E-4</v>
      </c>
      <c r="E39">
        <v>1.8522911863591166E-3</v>
      </c>
      <c r="F39">
        <v>1.5894392850502178E-3</v>
      </c>
      <c r="G39">
        <v>2.3136421260515137E-3</v>
      </c>
      <c r="H39">
        <v>2.5215700427239146E-3</v>
      </c>
      <c r="I39">
        <v>3.0028050336926458E-3</v>
      </c>
      <c r="J39">
        <v>1.9484476817021369E-3</v>
      </c>
      <c r="U39" s="20" t="s">
        <v>59</v>
      </c>
      <c r="V39" s="10"/>
      <c r="W39" s="10"/>
      <c r="X39" s="10"/>
      <c r="Y39" s="10"/>
      <c r="Z39" s="10"/>
      <c r="AA39" s="10"/>
      <c r="AB39" s="10"/>
      <c r="AC39" s="10"/>
      <c r="AD39" s="10"/>
      <c r="AE39" s="21"/>
    </row>
    <row r="40" spans="3:31" x14ac:dyDescent="0.45">
      <c r="C40" t="s">
        <v>76</v>
      </c>
      <c r="D40">
        <v>6.0142682076286492E-3</v>
      </c>
      <c r="E40">
        <v>3.8696758785457751E-3</v>
      </c>
      <c r="F40">
        <v>3.0256867291117342E-3</v>
      </c>
      <c r="G40">
        <v>7.2973928103581536E-3</v>
      </c>
      <c r="H40">
        <v>4.1526151857056255E-3</v>
      </c>
      <c r="I40">
        <v>4.4184475295711879E-3</v>
      </c>
      <c r="J40">
        <v>2.658765059189131E-3</v>
      </c>
      <c r="U40" s="20"/>
      <c r="V40" s="10">
        <v>0.25</v>
      </c>
      <c r="W40" s="10">
        <v>0.5</v>
      </c>
      <c r="X40" s="10">
        <v>0.75</v>
      </c>
      <c r="Y40" s="10">
        <v>1</v>
      </c>
      <c r="Z40" s="10">
        <v>1.25</v>
      </c>
      <c r="AA40" s="10">
        <v>1.5</v>
      </c>
      <c r="AB40" s="10">
        <v>1.75</v>
      </c>
      <c r="AC40" s="10"/>
      <c r="AD40" s="10"/>
      <c r="AE40" s="21"/>
    </row>
    <row r="41" spans="3:31" x14ac:dyDescent="0.45">
      <c r="C41" t="s">
        <v>77</v>
      </c>
      <c r="D41">
        <v>-1.8773953491748735E-3</v>
      </c>
      <c r="E41">
        <v>1.0563334396188428E-2</v>
      </c>
      <c r="F41">
        <v>8.7468319735972185E-3</v>
      </c>
      <c r="G41">
        <v>9.5782311796860607E-3</v>
      </c>
      <c r="H41">
        <v>9.9941972128571085E-3</v>
      </c>
      <c r="I41">
        <v>9.4026488282816009E-3</v>
      </c>
      <c r="J41">
        <v>4.5418591489615962E-3</v>
      </c>
      <c r="U41" t="s">
        <v>74</v>
      </c>
      <c r="V41" s="10">
        <f t="shared" ref="V41:AB41" si="11">$V$49*(1-EXP(-$X$49*V40))</f>
        <v>1.3861539652171993E-3</v>
      </c>
      <c r="W41" s="10">
        <f t="shared" si="11"/>
        <v>2.3018694550370226E-3</v>
      </c>
      <c r="X41" s="10">
        <f t="shared" si="11"/>
        <v>2.9068057603373991E-3</v>
      </c>
      <c r="Y41" s="10">
        <f t="shared" si="11"/>
        <v>3.3064363634436912E-3</v>
      </c>
      <c r="Z41" s="10">
        <f t="shared" si="11"/>
        <v>3.5704387345029042E-3</v>
      </c>
      <c r="AA41" s="10">
        <f t="shared" si="11"/>
        <v>3.744842925230881E-3</v>
      </c>
      <c r="AB41" s="10">
        <f t="shared" si="11"/>
        <v>3.8600571243361547E-3</v>
      </c>
      <c r="AC41" s="16" t="s">
        <v>68</v>
      </c>
      <c r="AD41" s="16" t="s">
        <v>74</v>
      </c>
      <c r="AE41" s="16" t="s">
        <v>68</v>
      </c>
    </row>
    <row r="42" spans="3:31" x14ac:dyDescent="0.45">
      <c r="U42" t="s">
        <v>75</v>
      </c>
      <c r="V42" s="10">
        <f t="shared" ref="V42:AB42" si="12">$V$50*(1-EXP(-$X$50*V40))</f>
        <v>9.9221167397491082E-4</v>
      </c>
      <c r="W42" s="10">
        <f t="shared" si="12"/>
        <v>1.7734908139393581E-3</v>
      </c>
      <c r="X42" s="10">
        <f t="shared" si="12"/>
        <v>2.3886791961706083E-3</v>
      </c>
      <c r="Y42" s="10">
        <f t="shared" si="12"/>
        <v>2.8730857626245981E-3</v>
      </c>
      <c r="Z42" s="10">
        <f t="shared" si="12"/>
        <v>3.2545131894116302E-3</v>
      </c>
      <c r="AA42" s="10">
        <f t="shared" si="12"/>
        <v>3.5548536306455034E-3</v>
      </c>
      <c r="AB42" s="10">
        <f t="shared" si="12"/>
        <v>3.7913452259154016E-3</v>
      </c>
      <c r="AC42" s="16" t="s">
        <v>67</v>
      </c>
      <c r="AD42" s="16" t="s">
        <v>75</v>
      </c>
      <c r="AE42" s="16" t="s">
        <v>67</v>
      </c>
    </row>
    <row r="43" spans="3:31" x14ac:dyDescent="0.45">
      <c r="U43" s="20"/>
      <c r="V43" s="10"/>
      <c r="W43" s="10"/>
      <c r="X43" s="10"/>
      <c r="Y43" s="10"/>
      <c r="Z43" s="10"/>
      <c r="AA43" s="10"/>
      <c r="AB43" s="10"/>
      <c r="AC43" s="10"/>
      <c r="AD43" s="10"/>
      <c r="AE43" s="21"/>
    </row>
    <row r="44" spans="3:31" x14ac:dyDescent="0.45">
      <c r="U44" s="20" t="s">
        <v>60</v>
      </c>
      <c r="V44" s="10"/>
      <c r="W44" s="10"/>
      <c r="X44" s="10"/>
      <c r="Y44" s="10"/>
      <c r="Z44" s="10"/>
      <c r="AA44" s="10"/>
      <c r="AB44" s="10"/>
      <c r="AC44" s="10"/>
      <c r="AD44" s="10"/>
      <c r="AE44" s="21"/>
    </row>
    <row r="45" spans="3:31" x14ac:dyDescent="0.45">
      <c r="U45" s="20"/>
      <c r="V45" s="10">
        <v>0.25</v>
      </c>
      <c r="W45" s="10">
        <v>0.5</v>
      </c>
      <c r="X45" s="10">
        <v>0.75</v>
      </c>
      <c r="Y45" s="10">
        <v>1</v>
      </c>
      <c r="Z45" s="10">
        <v>1.25</v>
      </c>
      <c r="AA45" s="10">
        <v>1.5</v>
      </c>
      <c r="AB45" s="10">
        <v>1.75</v>
      </c>
      <c r="AC45" s="23" t="s">
        <v>58</v>
      </c>
      <c r="AD45" s="10"/>
      <c r="AE45" s="21"/>
    </row>
    <row r="46" spans="3:31" x14ac:dyDescent="0.45">
      <c r="U46" t="s">
        <v>74</v>
      </c>
      <c r="V46" s="10">
        <f t="shared" ref="V46:AB47" si="13">ABS(V36-V41)^2</f>
        <v>3.1293992362071303E-7</v>
      </c>
      <c r="W46" s="10">
        <f t="shared" si="13"/>
        <v>1.2086900997390567E-7</v>
      </c>
      <c r="X46" s="10">
        <f t="shared" si="13"/>
        <v>1.703511981176305E-9</v>
      </c>
      <c r="Y46" s="10">
        <f t="shared" si="13"/>
        <v>1.7085385097282575E-7</v>
      </c>
      <c r="Z46" s="10">
        <f t="shared" si="13"/>
        <v>2.5539229330190569E-9</v>
      </c>
      <c r="AA46" s="10">
        <f t="shared" si="13"/>
        <v>6.3567730460572538E-7</v>
      </c>
      <c r="AB46" s="10">
        <f t="shared" si="13"/>
        <v>1.5787992500137047E-7</v>
      </c>
      <c r="AC46" s="10">
        <f>SUM(V46:AB46)</f>
        <v>1.4024774490887358E-6</v>
      </c>
      <c r="AD46" s="10"/>
      <c r="AE46" s="21"/>
    </row>
    <row r="47" spans="3:31" x14ac:dyDescent="0.45">
      <c r="U47" t="s">
        <v>75</v>
      </c>
      <c r="V47" s="10">
        <f t="shared" si="13"/>
        <v>5.4599654466212619E-7</v>
      </c>
      <c r="W47" s="10">
        <f t="shared" si="13"/>
        <v>6.5313255400709935E-8</v>
      </c>
      <c r="X47" s="10">
        <f t="shared" si="13"/>
        <v>2.0679415684939438E-8</v>
      </c>
      <c r="Y47" s="10">
        <f t="shared" si="13"/>
        <v>1.2553208203996452E-9</v>
      </c>
      <c r="Z47" s="10">
        <f t="shared" si="13"/>
        <v>2.2360662339651178E-8</v>
      </c>
      <c r="AA47" s="10">
        <f t="shared" si="13"/>
        <v>7.3157279110566708E-11</v>
      </c>
      <c r="AB47" s="10">
        <f t="shared" si="13"/>
        <v>2.7225122937619326E-8</v>
      </c>
      <c r="AC47" s="10">
        <f>SUM(V47:AB47)</f>
        <v>6.8290347912455628E-7</v>
      </c>
      <c r="AD47" s="10"/>
      <c r="AE47" s="21"/>
    </row>
    <row r="48" spans="3:31" x14ac:dyDescent="0.45">
      <c r="U48" s="20"/>
      <c r="V48" s="10"/>
      <c r="W48" s="10"/>
      <c r="X48" s="10"/>
      <c r="Y48" s="10"/>
      <c r="Z48" s="10"/>
      <c r="AA48" s="10"/>
      <c r="AB48" s="10"/>
      <c r="AC48" s="10"/>
      <c r="AD48" s="10"/>
      <c r="AE48" s="21"/>
    </row>
    <row r="49" spans="21:31" x14ac:dyDescent="0.45">
      <c r="U49" s="20" t="s">
        <v>55</v>
      </c>
      <c r="V49" s="10">
        <v>4.0843232766290052E-3</v>
      </c>
      <c r="W49" s="10" t="s">
        <v>56</v>
      </c>
      <c r="X49" s="10">
        <v>1.6583301752046682</v>
      </c>
      <c r="Y49" s="16" t="s">
        <v>68</v>
      </c>
      <c r="Z49" s="16" t="s">
        <v>74</v>
      </c>
      <c r="AA49" s="16" t="s">
        <v>68</v>
      </c>
      <c r="AB49" s="10"/>
      <c r="AC49" s="10"/>
      <c r="AD49" s="10"/>
      <c r="AE49" s="21"/>
    </row>
    <row r="50" spans="21:31" x14ac:dyDescent="0.45">
      <c r="U50" s="20" t="s">
        <v>55</v>
      </c>
      <c r="V50" s="10">
        <v>4.6672933153273531E-3</v>
      </c>
      <c r="W50" s="10" t="s">
        <v>56</v>
      </c>
      <c r="X50" s="10">
        <v>0.9560158641438713</v>
      </c>
      <c r="Y50" s="16" t="s">
        <v>67</v>
      </c>
      <c r="Z50" s="16" t="s">
        <v>75</v>
      </c>
      <c r="AA50" s="16" t="s">
        <v>67</v>
      </c>
      <c r="AB50" s="10"/>
      <c r="AC50" s="10"/>
      <c r="AD50" s="10"/>
      <c r="AE50" s="21"/>
    </row>
    <row r="51" spans="21:31" x14ac:dyDescent="0.45">
      <c r="U51" s="20"/>
      <c r="V51" s="10"/>
      <c r="W51" s="10"/>
      <c r="X51" s="10"/>
      <c r="Y51" s="10"/>
      <c r="Z51" s="10"/>
      <c r="AA51" s="10"/>
      <c r="AB51" s="10"/>
      <c r="AC51" s="10"/>
      <c r="AD51" s="10"/>
      <c r="AE51" s="21"/>
    </row>
    <row r="52" spans="21:31" x14ac:dyDescent="0.45">
      <c r="U52" s="20" t="s">
        <v>57</v>
      </c>
      <c r="V52" s="10">
        <f>V49*X49</f>
        <v>6.7731565349246825E-3</v>
      </c>
      <c r="W52" s="16" t="s">
        <v>68</v>
      </c>
      <c r="X52" s="16" t="s">
        <v>74</v>
      </c>
      <c r="Y52" s="16" t="s">
        <v>68</v>
      </c>
      <c r="Z52" s="10"/>
      <c r="AA52" s="10"/>
      <c r="AB52" s="10">
        <f>V52/V52</f>
        <v>1</v>
      </c>
      <c r="AC52" s="10" t="s">
        <v>82</v>
      </c>
      <c r="AD52" s="10"/>
      <c r="AE52" s="21"/>
    </row>
    <row r="53" spans="21:31" x14ac:dyDescent="0.45">
      <c r="U53" s="24" t="s">
        <v>57</v>
      </c>
      <c r="V53" s="25">
        <f>V50*X50</f>
        <v>4.4620064520655934E-3</v>
      </c>
      <c r="W53" s="16" t="s">
        <v>67</v>
      </c>
      <c r="X53" s="16" t="s">
        <v>75</v>
      </c>
      <c r="Y53" s="16" t="s">
        <v>67</v>
      </c>
      <c r="Z53" s="25"/>
      <c r="AA53" s="25"/>
      <c r="AB53" s="25">
        <f>V53/V52</f>
        <v>0.65877799059537179</v>
      </c>
      <c r="AC53" s="25" t="s">
        <v>83</v>
      </c>
      <c r="AD53" s="25"/>
      <c r="AE53" s="26"/>
    </row>
    <row r="55" spans="21:31" x14ac:dyDescent="0.45">
      <c r="V55">
        <f>AVERAGE(V52:V53)</f>
        <v>5.6175814934951379E-3</v>
      </c>
    </row>
    <row r="57" spans="21:31" x14ac:dyDescent="0.45">
      <c r="U57" t="s">
        <v>81</v>
      </c>
    </row>
    <row r="59" spans="21:31" x14ac:dyDescent="0.45">
      <c r="U59" t="s">
        <v>61</v>
      </c>
    </row>
    <row r="60" spans="21:31" x14ac:dyDescent="0.45">
      <c r="V60">
        <v>0.25</v>
      </c>
      <c r="W60">
        <v>0.5</v>
      </c>
      <c r="X60">
        <v>0.75</v>
      </c>
      <c r="Y60">
        <v>1</v>
      </c>
      <c r="Z60">
        <v>1.25</v>
      </c>
      <c r="AA60">
        <v>1.5</v>
      </c>
      <c r="AB60">
        <v>1.75</v>
      </c>
    </row>
    <row r="61" spans="21:31" x14ac:dyDescent="0.45">
      <c r="U61" t="s">
        <v>73</v>
      </c>
      <c r="V61">
        <v>-1.5547548718867189E-2</v>
      </c>
      <c r="W61">
        <v>3.3533199713301153E-3</v>
      </c>
      <c r="X61">
        <v>4.3971864284775416E-3</v>
      </c>
      <c r="Y61">
        <v>5.6056093002159087E-3</v>
      </c>
      <c r="Z61">
        <v>6.3163222578440127E-3</v>
      </c>
      <c r="AA61">
        <v>7.1508507090459082E-3</v>
      </c>
      <c r="AB61">
        <v>7.4330856502204294E-3</v>
      </c>
      <c r="AC61" t="s">
        <v>69</v>
      </c>
    </row>
    <row r="62" spans="21:31" x14ac:dyDescent="0.45">
      <c r="U62" t="s">
        <v>74</v>
      </c>
      <c r="V62">
        <v>7.9315417968655634E-3</v>
      </c>
      <c r="W62">
        <v>1.0743150761638274E-3</v>
      </c>
      <c r="X62">
        <v>2.1350975520742599E-3</v>
      </c>
      <c r="Y62">
        <v>2.4230362475965088E-3</v>
      </c>
      <c r="Z62">
        <v>2.6131892644843638E-3</v>
      </c>
      <c r="AA62">
        <v>1.9909734650874877E-3</v>
      </c>
      <c r="AB62">
        <v>2.4617872155272892E-3</v>
      </c>
      <c r="AC62" t="s">
        <v>68</v>
      </c>
    </row>
    <row r="64" spans="21:31" x14ac:dyDescent="0.45">
      <c r="U64" t="s">
        <v>59</v>
      </c>
    </row>
    <row r="65" spans="21:29" x14ac:dyDescent="0.45">
      <c r="V65">
        <v>0.25</v>
      </c>
      <c r="W65">
        <v>0.5</v>
      </c>
      <c r="X65">
        <v>0.75</v>
      </c>
      <c r="Y65">
        <v>1</v>
      </c>
      <c r="Z65">
        <v>1.25</v>
      </c>
      <c r="AA65">
        <v>1.5</v>
      </c>
      <c r="AB65">
        <v>1.75</v>
      </c>
    </row>
    <row r="66" spans="21:29" x14ac:dyDescent="0.45">
      <c r="U66" t="s">
        <v>24</v>
      </c>
      <c r="V66">
        <v>1.8263276118081777E-3</v>
      </c>
      <c r="W66">
        <v>3.3172951176281629E-3</v>
      </c>
      <c r="X66">
        <v>4.5344831451421168E-3</v>
      </c>
      <c r="Y66">
        <v>5.5281645557296042E-3</v>
      </c>
      <c r="Z66">
        <v>6.3393808373782669E-3</v>
      </c>
      <c r="AA66">
        <v>7.0016372191523939E-3</v>
      </c>
      <c r="AB66">
        <v>7.5422865196191104E-3</v>
      </c>
      <c r="AC66" t="s">
        <v>79</v>
      </c>
    </row>
    <row r="67" spans="21:29" x14ac:dyDescent="0.45">
      <c r="U67" t="s">
        <v>25</v>
      </c>
      <c r="V67">
        <v>6.5190498489446299E-4</v>
      </c>
      <c r="W67">
        <v>1.1596090976184231E-3</v>
      </c>
      <c r="X67">
        <v>1.5550094581764161E-3</v>
      </c>
      <c r="Y67">
        <v>1.8629475686056968E-3</v>
      </c>
      <c r="Z67">
        <v>2.1027700101455492E-3</v>
      </c>
      <c r="AA67">
        <v>2.289543915414883E-3</v>
      </c>
      <c r="AB67">
        <v>2.4350035790959438E-3</v>
      </c>
      <c r="AC67" t="s">
        <v>80</v>
      </c>
    </row>
    <row r="70" spans="21:29" x14ac:dyDescent="0.45">
      <c r="U70" t="s">
        <v>57</v>
      </c>
      <c r="V70">
        <v>8.0714089215623945E-3</v>
      </c>
      <c r="W70" t="s">
        <v>69</v>
      </c>
      <c r="X70" t="s">
        <v>84</v>
      </c>
    </row>
    <row r="71" spans="21:29" x14ac:dyDescent="0.45">
      <c r="U71" t="s">
        <v>57</v>
      </c>
      <c r="V71">
        <v>2.9471396596530588E-3</v>
      </c>
      <c r="W71" t="s">
        <v>68</v>
      </c>
      <c r="X71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7DB-5D51-4D2A-A967-91D20F9961EE}">
  <dimension ref="A1:Y168"/>
  <sheetViews>
    <sheetView topLeftCell="A154" workbookViewId="0">
      <selection activeCell="H164" sqref="H164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A2" t="s">
        <v>14</v>
      </c>
      <c r="B2" t="s">
        <v>26</v>
      </c>
      <c r="C2" t="s">
        <v>11</v>
      </c>
    </row>
    <row r="3" spans="1:25" x14ac:dyDescent="0.45">
      <c r="A3" s="13" t="s">
        <v>27</v>
      </c>
      <c r="B3" s="13" t="s">
        <v>8</v>
      </c>
      <c r="C3" s="13" t="s">
        <v>28</v>
      </c>
    </row>
    <row r="4" spans="1:25" x14ac:dyDescent="0.45">
      <c r="A4" s="13" t="s">
        <v>29</v>
      </c>
      <c r="B4" s="13" t="s">
        <v>30</v>
      </c>
      <c r="C4" s="13" t="s">
        <v>9</v>
      </c>
    </row>
    <row r="5" spans="1:25" x14ac:dyDescent="0.45">
      <c r="A5" s="13" t="s">
        <v>31</v>
      </c>
      <c r="B5" s="13" t="s">
        <v>32</v>
      </c>
      <c r="C5" s="13" t="s">
        <v>28</v>
      </c>
    </row>
    <row r="6" spans="1:25" x14ac:dyDescent="0.45">
      <c r="A6" s="13" t="s">
        <v>33</v>
      </c>
      <c r="B6" s="13" t="s">
        <v>34</v>
      </c>
      <c r="C6" s="13" t="s">
        <v>10</v>
      </c>
    </row>
    <row r="7" spans="1:25" x14ac:dyDescent="0.45">
      <c r="A7" s="13" t="s">
        <v>35</v>
      </c>
      <c r="B7" s="13" t="s">
        <v>36</v>
      </c>
      <c r="C7" s="13" t="s">
        <v>9</v>
      </c>
    </row>
    <row r="8" spans="1:25" x14ac:dyDescent="0.45">
      <c r="A8" s="13" t="s">
        <v>37</v>
      </c>
      <c r="B8" s="13" t="s">
        <v>38</v>
      </c>
      <c r="C8" s="13" t="s">
        <v>9</v>
      </c>
    </row>
    <row r="9" spans="1:25" x14ac:dyDescent="0.45">
      <c r="A9" s="13" t="s">
        <v>39</v>
      </c>
      <c r="B9" s="13" t="s">
        <v>40</v>
      </c>
      <c r="C9" s="13" t="s">
        <v>12</v>
      </c>
    </row>
    <row r="10" spans="1:25" x14ac:dyDescent="0.45">
      <c r="A10" t="s">
        <v>41</v>
      </c>
      <c r="B10" t="s">
        <v>42</v>
      </c>
      <c r="C10" t="s">
        <v>11</v>
      </c>
    </row>
    <row r="11" spans="1:25" x14ac:dyDescent="0.45">
      <c r="A11" s="13" t="s">
        <v>13</v>
      </c>
      <c r="B11" s="13" t="s">
        <v>43</v>
      </c>
      <c r="C11" s="13" t="s">
        <v>44</v>
      </c>
    </row>
    <row r="12" spans="1:25" x14ac:dyDescent="0.45">
      <c r="A12" s="13" t="s">
        <v>13</v>
      </c>
      <c r="B12" s="13" t="s">
        <v>45</v>
      </c>
      <c r="C12" s="13" t="s">
        <v>46</v>
      </c>
    </row>
    <row r="13" spans="1:25" x14ac:dyDescent="0.45">
      <c r="A13" t="s">
        <v>23</v>
      </c>
      <c r="B13">
        <v>4.9377800000000001</v>
      </c>
    </row>
    <row r="15" spans="1:25" x14ac:dyDescent="0.4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4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19.5" x14ac:dyDescent="0.45">
      <c r="B17" s="5">
        <v>1</v>
      </c>
      <c r="C17" s="1" t="s">
        <v>15</v>
      </c>
      <c r="D17" s="1">
        <v>6.29</v>
      </c>
      <c r="E17" s="6">
        <v>2106.6010000000001</v>
      </c>
      <c r="F17" s="12"/>
      <c r="G17" s="5">
        <v>1</v>
      </c>
      <c r="H17" s="1" t="s">
        <v>15</v>
      </c>
      <c r="I17" s="1">
        <v>7.13</v>
      </c>
      <c r="J17" s="6">
        <v>2172.3798000000002</v>
      </c>
      <c r="L17" s="1" t="s">
        <v>15</v>
      </c>
      <c r="M17">
        <f t="shared" ref="M17:M25" si="0">(E28-E17)</f>
        <v>207.56179999999995</v>
      </c>
      <c r="N17">
        <f t="shared" ref="N17:N25" si="1">(J28-J17)</f>
        <v>257.05719999999974</v>
      </c>
      <c r="O17">
        <f t="shared" ref="O17:O25" si="2">(N17-M17)/J28</f>
        <v>2.0373197576228481E-2</v>
      </c>
      <c r="R17" s="1" t="s">
        <v>15</v>
      </c>
      <c r="S17">
        <f>O17</f>
        <v>2.0373197576228481E-2</v>
      </c>
      <c r="T17">
        <f t="shared" ref="T17:T25" si="3">O39</f>
        <v>-1.0430524826165685E-3</v>
      </c>
      <c r="U17">
        <f>O61</f>
        <v>1.0246058005010357E-2</v>
      </c>
      <c r="V17">
        <f>O83</f>
        <v>9.8783418801124123E-3</v>
      </c>
      <c r="W17">
        <f>O105</f>
        <v>-1.1198197358883048E-2</v>
      </c>
      <c r="X17">
        <f>O127</f>
        <v>-3.5027720165772373E-3</v>
      </c>
      <c r="Y17">
        <f>O149</f>
        <v>2.4823434379251094E-2</v>
      </c>
    </row>
    <row r="18" spans="2:25" ht="19.5" x14ac:dyDescent="0.45">
      <c r="B18" s="5">
        <v>2</v>
      </c>
      <c r="C18" s="1" t="s">
        <v>16</v>
      </c>
      <c r="D18" s="1">
        <v>0.94</v>
      </c>
      <c r="E18" s="6">
        <v>315.82310000000001</v>
      </c>
      <c r="F18" s="12"/>
      <c r="G18" s="5">
        <v>2</v>
      </c>
      <c r="H18" s="1" t="s">
        <v>16</v>
      </c>
      <c r="I18" s="1">
        <v>1</v>
      </c>
      <c r="J18" s="6">
        <v>304.89929999999998</v>
      </c>
      <c r="L18" s="1" t="s">
        <v>16</v>
      </c>
      <c r="M18">
        <f t="shared" si="0"/>
        <v>84.178699999999992</v>
      </c>
      <c r="N18">
        <f t="shared" si="1"/>
        <v>84.237300000000005</v>
      </c>
      <c r="O18">
        <f t="shared" si="2"/>
        <v>1.5058979289024122E-4</v>
      </c>
      <c r="R18" s="1" t="s">
        <v>16</v>
      </c>
      <c r="S18">
        <f t="shared" ref="S18:S25" si="4">O18</f>
        <v>1.5058979289024122E-4</v>
      </c>
      <c r="T18">
        <f t="shared" si="3"/>
        <v>-6.3330548978727452E-3</v>
      </c>
      <c r="U18">
        <f t="shared" ref="U18:U25" si="5">O62</f>
        <v>-4.3951348755146636E-3</v>
      </c>
      <c r="V18">
        <f t="shared" ref="V18:V25" si="6">O84</f>
        <v>-2.1559472549500828E-3</v>
      </c>
      <c r="W18">
        <f t="shared" ref="W18:W25" si="7">O106</f>
        <v>-1.5151176611450448E-2</v>
      </c>
      <c r="X18">
        <f t="shared" ref="X18:X25" si="8">O128</f>
        <v>-1.8567990757050231E-2</v>
      </c>
      <c r="Y18">
        <f t="shared" ref="Y18:Y25" si="9">O150</f>
        <v>3.3224135116055951E-2</v>
      </c>
    </row>
    <row r="19" spans="2:25" ht="19.5" x14ac:dyDescent="0.45">
      <c r="B19" s="5">
        <v>3</v>
      </c>
      <c r="C19" s="1" t="s">
        <v>17</v>
      </c>
      <c r="D19" s="1">
        <v>4.18</v>
      </c>
      <c r="E19" s="6">
        <v>1401.5386000000001</v>
      </c>
      <c r="F19" s="12"/>
      <c r="G19" s="5">
        <v>3</v>
      </c>
      <c r="H19" s="1" t="s">
        <v>17</v>
      </c>
      <c r="I19" s="1">
        <v>4.83</v>
      </c>
      <c r="J19" s="6">
        <v>1470.8629000000001</v>
      </c>
      <c r="L19" s="1" t="s">
        <v>17</v>
      </c>
      <c r="M19">
        <f t="shared" si="0"/>
        <v>269.11889999999994</v>
      </c>
      <c r="N19">
        <f t="shared" si="1"/>
        <v>266.48339999999985</v>
      </c>
      <c r="O19">
        <f t="shared" si="2"/>
        <v>-1.5169687240822931E-3</v>
      </c>
      <c r="R19" s="1" t="s">
        <v>17</v>
      </c>
      <c r="S19">
        <f t="shared" si="4"/>
        <v>-1.5169687240822931E-3</v>
      </c>
      <c r="T19">
        <f t="shared" si="3"/>
        <v>6.5382710264566555E-3</v>
      </c>
      <c r="U19">
        <f t="shared" si="5"/>
        <v>9.4886077437236933E-3</v>
      </c>
      <c r="V19">
        <f t="shared" si="6"/>
        <v>1.7156829116368278E-2</v>
      </c>
      <c r="W19">
        <f t="shared" si="7"/>
        <v>1.8913040542918397E-2</v>
      </c>
      <c r="X19">
        <f t="shared" si="8"/>
        <v>1.6971018097786162E-2</v>
      </c>
      <c r="Y19">
        <f t="shared" si="9"/>
        <v>2.4559222713940222E-2</v>
      </c>
    </row>
    <row r="20" spans="2:25" ht="19.5" x14ac:dyDescent="0.45">
      <c r="B20" s="5">
        <v>4</v>
      </c>
      <c r="C20" s="1" t="s">
        <v>63</v>
      </c>
      <c r="D20" s="1">
        <v>12.85</v>
      </c>
      <c r="E20" s="6">
        <v>4304.8809000000001</v>
      </c>
      <c r="F20" s="12"/>
      <c r="G20" s="5">
        <v>4</v>
      </c>
      <c r="H20" s="1" t="s">
        <v>63</v>
      </c>
      <c r="I20" s="1">
        <v>14.95</v>
      </c>
      <c r="J20" s="6">
        <v>4557.6871000000001</v>
      </c>
      <c r="L20" s="1" t="s">
        <v>63</v>
      </c>
      <c r="M20">
        <f t="shared" si="0"/>
        <v>619.53269999999975</v>
      </c>
      <c r="N20">
        <f t="shared" si="1"/>
        <v>657.1265999999996</v>
      </c>
      <c r="O20">
        <f t="shared" si="2"/>
        <v>7.2090590695502409E-3</v>
      </c>
      <c r="R20" s="1" t="s">
        <v>63</v>
      </c>
      <c r="S20">
        <f t="shared" si="4"/>
        <v>7.2090590695502409E-3</v>
      </c>
      <c r="T20">
        <f t="shared" si="3"/>
        <v>1.6652822042385679E-2</v>
      </c>
      <c r="U20">
        <f t="shared" si="5"/>
        <v>1.7592235028697695E-2</v>
      </c>
      <c r="V20">
        <f t="shared" si="6"/>
        <v>2.1302815297557575E-2</v>
      </c>
      <c r="W20">
        <f t="shared" si="7"/>
        <v>2.357905687648524E-2</v>
      </c>
      <c r="X20">
        <f t="shared" si="8"/>
        <v>2.2739978585869729E-2</v>
      </c>
      <c r="Y20">
        <f t="shared" si="9"/>
        <v>2.6376508498978629E-2</v>
      </c>
    </row>
    <row r="21" spans="2:25" ht="19.5" x14ac:dyDescent="0.45">
      <c r="B21" s="5">
        <v>5</v>
      </c>
      <c r="C21" s="1" t="s">
        <v>18</v>
      </c>
      <c r="D21" s="1">
        <v>15.66</v>
      </c>
      <c r="E21" s="6">
        <v>5245.7236000000003</v>
      </c>
      <c r="F21" s="12"/>
      <c r="G21" s="5">
        <v>5</v>
      </c>
      <c r="H21" s="1" t="s">
        <v>18</v>
      </c>
      <c r="I21" s="1">
        <v>18.02</v>
      </c>
      <c r="J21" s="6">
        <v>5492.8329000000003</v>
      </c>
      <c r="L21" s="1" t="s">
        <v>18</v>
      </c>
      <c r="M21">
        <f t="shared" si="0"/>
        <v>432.77679999999964</v>
      </c>
      <c r="N21">
        <f t="shared" si="1"/>
        <v>503.5051999999996</v>
      </c>
      <c r="O21">
        <f t="shared" si="2"/>
        <v>1.179526551379749E-2</v>
      </c>
      <c r="R21" s="1" t="s">
        <v>18</v>
      </c>
      <c r="S21">
        <f t="shared" si="4"/>
        <v>1.179526551379749E-2</v>
      </c>
      <c r="T21">
        <f t="shared" si="3"/>
        <v>1.3120426774912021E-2</v>
      </c>
      <c r="U21">
        <f t="shared" si="5"/>
        <v>1.3964043639964768E-2</v>
      </c>
      <c r="V21">
        <f t="shared" si="6"/>
        <v>1.6998099747171969E-2</v>
      </c>
      <c r="W21">
        <f t="shared" si="7"/>
        <v>1.6094461408327813E-2</v>
      </c>
      <c r="X21">
        <f t="shared" si="8"/>
        <v>1.6651215325707847E-2</v>
      </c>
      <c r="Y21">
        <f t="shared" si="9"/>
        <v>2.1404108917657819E-2</v>
      </c>
    </row>
    <row r="22" spans="2:25" ht="19.5" x14ac:dyDescent="0.45">
      <c r="B22" s="5">
        <v>6</v>
      </c>
      <c r="C22" s="1" t="s">
        <v>19</v>
      </c>
      <c r="D22" s="1">
        <v>10.95</v>
      </c>
      <c r="E22" s="6">
        <v>3669.4158000000002</v>
      </c>
      <c r="F22" s="12"/>
      <c r="G22" s="5">
        <v>6</v>
      </c>
      <c r="H22" s="1" t="s">
        <v>19</v>
      </c>
      <c r="I22" s="1">
        <v>12.3</v>
      </c>
      <c r="J22" s="6">
        <v>3748.3189000000002</v>
      </c>
      <c r="L22" s="1" t="s">
        <v>19</v>
      </c>
      <c r="M22">
        <f t="shared" si="0"/>
        <v>343.4973</v>
      </c>
      <c r="N22">
        <f t="shared" si="1"/>
        <v>404.58289999999943</v>
      </c>
      <c r="O22">
        <f t="shared" si="2"/>
        <v>1.4709136633088564E-2</v>
      </c>
      <c r="R22" s="1" t="s">
        <v>19</v>
      </c>
      <c r="S22">
        <f t="shared" si="4"/>
        <v>1.4709136633088564E-2</v>
      </c>
      <c r="T22">
        <f t="shared" si="3"/>
        <v>9.8692971400358188E-3</v>
      </c>
      <c r="U22">
        <f t="shared" si="5"/>
        <v>6.1186093082068356E-3</v>
      </c>
      <c r="V22">
        <f t="shared" si="6"/>
        <v>7.7281579904534782E-3</v>
      </c>
      <c r="W22">
        <f t="shared" si="7"/>
        <v>3.8813684963619225E-3</v>
      </c>
      <c r="X22">
        <f t="shared" si="8"/>
        <v>5.6441951623423083E-3</v>
      </c>
      <c r="Y22">
        <f t="shared" si="9"/>
        <v>1.4361529234401541E-2</v>
      </c>
    </row>
    <row r="23" spans="2:25" ht="19.5" x14ac:dyDescent="0.45">
      <c r="B23" s="5">
        <v>7</v>
      </c>
      <c r="C23" s="1" t="s">
        <v>20</v>
      </c>
      <c r="D23" s="1">
        <v>6.95</v>
      </c>
      <c r="E23" s="6">
        <v>2328.1073000000001</v>
      </c>
      <c r="F23" s="12"/>
      <c r="G23" s="5">
        <v>7</v>
      </c>
      <c r="H23" s="1" t="s">
        <v>20</v>
      </c>
      <c r="I23" s="1">
        <v>7.8</v>
      </c>
      <c r="J23" s="6">
        <v>2377.6988000000001</v>
      </c>
      <c r="L23" s="1" t="s">
        <v>20</v>
      </c>
      <c r="M23">
        <f t="shared" si="0"/>
        <v>284.26069999999982</v>
      </c>
      <c r="N23">
        <f t="shared" si="1"/>
        <v>324.00689999999986</v>
      </c>
      <c r="O23">
        <f t="shared" si="2"/>
        <v>1.4711520947673924E-2</v>
      </c>
      <c r="R23" s="1" t="s">
        <v>20</v>
      </c>
      <c r="S23">
        <f t="shared" si="4"/>
        <v>1.4711520947673924E-2</v>
      </c>
      <c r="T23">
        <f t="shared" si="3"/>
        <v>1.0246241816320834E-2</v>
      </c>
      <c r="U23">
        <f t="shared" si="5"/>
        <v>8.3017009059256786E-3</v>
      </c>
      <c r="V23">
        <f t="shared" si="6"/>
        <v>8.1177469385505623E-3</v>
      </c>
      <c r="W23">
        <f t="shared" si="7"/>
        <v>5.1616437598829799E-3</v>
      </c>
      <c r="X23">
        <f t="shared" si="8"/>
        <v>7.5517197525852607E-3</v>
      </c>
      <c r="Y23">
        <f t="shared" si="9"/>
        <v>1.5330725021056646E-2</v>
      </c>
    </row>
    <row r="24" spans="2:25" ht="19.5" x14ac:dyDescent="0.45">
      <c r="B24" s="5">
        <v>8</v>
      </c>
      <c r="C24" s="1" t="s">
        <v>21</v>
      </c>
      <c r="D24" s="1">
        <v>14.9</v>
      </c>
      <c r="E24" s="6">
        <v>4992.0424999999996</v>
      </c>
      <c r="F24" s="12"/>
      <c r="G24" s="5">
        <v>8</v>
      </c>
      <c r="H24" s="1" t="s">
        <v>21</v>
      </c>
      <c r="I24" s="1">
        <v>17.12</v>
      </c>
      <c r="J24" s="6">
        <v>5219.3537999999999</v>
      </c>
      <c r="L24" s="1" t="s">
        <v>21</v>
      </c>
      <c r="M24">
        <f t="shared" si="0"/>
        <v>1010.8762000000006</v>
      </c>
      <c r="N24">
        <f t="shared" si="1"/>
        <v>1142.0792000000001</v>
      </c>
      <c r="O24">
        <f t="shared" si="2"/>
        <v>2.0624755459972544E-2</v>
      </c>
      <c r="R24" s="1" t="s">
        <v>21</v>
      </c>
      <c r="S24">
        <f t="shared" si="4"/>
        <v>2.0624755459972544E-2</v>
      </c>
      <c r="T24">
        <f t="shared" si="3"/>
        <v>2.0103302898914328E-2</v>
      </c>
      <c r="U24">
        <f t="shared" si="5"/>
        <v>1.9203505527474764E-2</v>
      </c>
      <c r="V24">
        <f t="shared" si="6"/>
        <v>2.1736066238807569E-2</v>
      </c>
      <c r="W24">
        <f t="shared" si="7"/>
        <v>1.8036986287316627E-2</v>
      </c>
      <c r="X24">
        <f t="shared" si="8"/>
        <v>2.0846500675461174E-2</v>
      </c>
      <c r="Y24">
        <f t="shared" si="9"/>
        <v>2.6660125464510385E-2</v>
      </c>
    </row>
    <row r="25" spans="2:25" ht="19.5" x14ac:dyDescent="0.45">
      <c r="B25" s="7">
        <v>9</v>
      </c>
      <c r="C25" s="8" t="s">
        <v>22</v>
      </c>
      <c r="D25" s="8">
        <v>4.2699999999999996</v>
      </c>
      <c r="E25" s="9">
        <v>1429.0826999999999</v>
      </c>
      <c r="F25" s="12"/>
      <c r="G25" s="7">
        <v>9</v>
      </c>
      <c r="H25" s="8" t="s">
        <v>22</v>
      </c>
      <c r="I25" s="8">
        <v>4.8499999999999996</v>
      </c>
      <c r="J25" s="9">
        <v>1479.4203</v>
      </c>
      <c r="L25" s="8" t="s">
        <v>22</v>
      </c>
      <c r="M25">
        <f t="shared" si="0"/>
        <v>277.88110000000006</v>
      </c>
      <c r="N25">
        <f t="shared" si="1"/>
        <v>386.73119999999994</v>
      </c>
      <c r="O25">
        <f t="shared" si="2"/>
        <v>5.8328651237587029E-2</v>
      </c>
      <c r="R25" s="8" t="s">
        <v>22</v>
      </c>
      <c r="S25">
        <f t="shared" si="4"/>
        <v>5.8328651237587029E-2</v>
      </c>
      <c r="T25">
        <f t="shared" si="3"/>
        <v>4.3818141671105842E-2</v>
      </c>
      <c r="U25">
        <f t="shared" si="5"/>
        <v>4.2247934358500501E-2</v>
      </c>
      <c r="V25">
        <f t="shared" si="6"/>
        <v>4.079773077655844E-2</v>
      </c>
      <c r="W25">
        <f t="shared" si="7"/>
        <v>2.3949259235872759E-2</v>
      </c>
      <c r="X25">
        <f t="shared" si="8"/>
        <v>3.1572314765050263E-2</v>
      </c>
      <c r="Y25">
        <f t="shared" si="9"/>
        <v>4.6771230590483305E-2</v>
      </c>
    </row>
    <row r="26" spans="2:25" x14ac:dyDescent="0.4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</row>
    <row r="27" spans="2:25" x14ac:dyDescent="0.4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19.5" x14ac:dyDescent="0.45">
      <c r="B28" s="5">
        <v>1</v>
      </c>
      <c r="C28" s="1" t="s">
        <v>15</v>
      </c>
      <c r="D28" s="1">
        <v>5.29</v>
      </c>
      <c r="E28" s="6">
        <v>2314.1628000000001</v>
      </c>
      <c r="F28" s="10"/>
      <c r="G28" s="5">
        <v>1</v>
      </c>
      <c r="H28" s="1" t="s">
        <v>15</v>
      </c>
      <c r="I28" s="1">
        <v>5.28</v>
      </c>
      <c r="J28" s="6">
        <v>2429.4369999999999</v>
      </c>
    </row>
    <row r="29" spans="2:25" ht="19.5" x14ac:dyDescent="0.45">
      <c r="B29" s="5">
        <v>2</v>
      </c>
      <c r="C29" s="1" t="s">
        <v>16</v>
      </c>
      <c r="D29" s="1">
        <v>0.91</v>
      </c>
      <c r="E29" s="6">
        <v>400.0018</v>
      </c>
      <c r="F29" s="10"/>
      <c r="G29" s="5">
        <v>2</v>
      </c>
      <c r="H29" s="1" t="s">
        <v>16</v>
      </c>
      <c r="I29" s="1">
        <v>0.85</v>
      </c>
      <c r="J29" s="6">
        <v>389.13659999999999</v>
      </c>
    </row>
    <row r="30" spans="2:25" ht="19.5" x14ac:dyDescent="0.45">
      <c r="B30" s="5">
        <v>3</v>
      </c>
      <c r="C30" s="1" t="s">
        <v>17</v>
      </c>
      <c r="D30" s="1">
        <v>3.82</v>
      </c>
      <c r="E30" s="6">
        <v>1670.6575</v>
      </c>
      <c r="F30" s="10"/>
      <c r="G30" s="5">
        <v>3</v>
      </c>
      <c r="H30" s="1" t="s">
        <v>17</v>
      </c>
      <c r="I30" s="1">
        <v>3.77</v>
      </c>
      <c r="J30" s="6">
        <v>1737.3462999999999</v>
      </c>
    </row>
    <row r="31" spans="2:25" ht="19.5" x14ac:dyDescent="0.45">
      <c r="B31" s="5">
        <v>4</v>
      </c>
      <c r="C31" s="1" t="s">
        <v>63</v>
      </c>
      <c r="D31" s="1">
        <v>11.25</v>
      </c>
      <c r="E31" s="6">
        <v>4924.4135999999999</v>
      </c>
      <c r="F31" s="10"/>
      <c r="G31" s="5">
        <v>4</v>
      </c>
      <c r="H31" s="1" t="s">
        <v>63</v>
      </c>
      <c r="I31" s="1">
        <v>11.33</v>
      </c>
      <c r="J31" s="6">
        <v>5214.8136999999997</v>
      </c>
    </row>
    <row r="32" spans="2:25" ht="19.5" x14ac:dyDescent="0.45">
      <c r="B32" s="5">
        <v>5</v>
      </c>
      <c r="C32" s="1" t="s">
        <v>18</v>
      </c>
      <c r="D32" s="1">
        <v>12.97</v>
      </c>
      <c r="E32" s="6">
        <v>5678.5003999999999</v>
      </c>
      <c r="F32" s="10"/>
      <c r="G32" s="5">
        <v>5</v>
      </c>
      <c r="H32" s="1" t="s">
        <v>18</v>
      </c>
      <c r="I32" s="1">
        <v>13.02</v>
      </c>
      <c r="J32" s="6">
        <v>5996.3380999999999</v>
      </c>
    </row>
    <row r="33" spans="2:15" ht="19.5" x14ac:dyDescent="0.45">
      <c r="B33" s="5">
        <v>6</v>
      </c>
      <c r="C33" s="1" t="s">
        <v>19</v>
      </c>
      <c r="D33" s="1">
        <v>9.17</v>
      </c>
      <c r="E33" s="6">
        <v>4012.9131000000002</v>
      </c>
      <c r="F33" s="10"/>
      <c r="G33" s="5">
        <v>6</v>
      </c>
      <c r="H33" s="1" t="s">
        <v>19</v>
      </c>
      <c r="I33" s="1">
        <v>9.02</v>
      </c>
      <c r="J33" s="6">
        <v>4152.9017999999996</v>
      </c>
    </row>
    <row r="34" spans="2:15" ht="19.5" x14ac:dyDescent="0.45">
      <c r="B34" s="5">
        <v>7</v>
      </c>
      <c r="C34" s="1" t="s">
        <v>20</v>
      </c>
      <c r="D34" s="1">
        <v>5.97</v>
      </c>
      <c r="E34" s="6">
        <v>2612.3679999999999</v>
      </c>
      <c r="F34" s="10"/>
      <c r="G34" s="5">
        <v>7</v>
      </c>
      <c r="H34" s="1" t="s">
        <v>20</v>
      </c>
      <c r="I34" s="1">
        <v>5.87</v>
      </c>
      <c r="J34" s="6">
        <v>2701.7057</v>
      </c>
    </row>
    <row r="35" spans="2:15" ht="19.5" x14ac:dyDescent="0.45">
      <c r="B35" s="5">
        <v>8</v>
      </c>
      <c r="C35" s="1" t="s">
        <v>21</v>
      </c>
      <c r="D35" s="1">
        <v>13.72</v>
      </c>
      <c r="E35" s="6">
        <v>6002.9187000000002</v>
      </c>
      <c r="F35" s="10"/>
      <c r="G35" s="5">
        <v>8</v>
      </c>
      <c r="H35" s="1" t="s">
        <v>21</v>
      </c>
      <c r="I35" s="1">
        <v>13.82</v>
      </c>
      <c r="J35" s="6">
        <v>6361.433</v>
      </c>
    </row>
    <row r="36" spans="2:15" ht="19.5" x14ac:dyDescent="0.45">
      <c r="B36" s="7">
        <v>9</v>
      </c>
      <c r="C36" s="8" t="s">
        <v>22</v>
      </c>
      <c r="D36" s="8">
        <v>3.9</v>
      </c>
      <c r="E36" s="9">
        <v>1706.9638</v>
      </c>
      <c r="F36" s="10"/>
      <c r="G36" s="7">
        <v>9</v>
      </c>
      <c r="H36" s="8" t="s">
        <v>22</v>
      </c>
      <c r="I36" s="8">
        <v>4.05</v>
      </c>
      <c r="J36" s="9">
        <v>1866.1514999999999</v>
      </c>
    </row>
    <row r="37" spans="2:15" x14ac:dyDescent="0.4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4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19.5" x14ac:dyDescent="0.45">
      <c r="B39" s="5">
        <v>1</v>
      </c>
      <c r="C39" s="1" t="s">
        <v>15</v>
      </c>
      <c r="D39" s="1">
        <v>6.17</v>
      </c>
      <c r="E39" s="6">
        <v>1917.2951</v>
      </c>
      <c r="F39" s="10"/>
      <c r="G39" s="5">
        <v>1</v>
      </c>
      <c r="H39" s="1" t="s">
        <v>15</v>
      </c>
      <c r="I39" s="1">
        <v>7.55</v>
      </c>
      <c r="J39" s="6">
        <v>2058.0756000000001</v>
      </c>
      <c r="L39" s="1" t="s">
        <v>15</v>
      </c>
      <c r="M39">
        <f t="shared" ref="M39:M47" si="10">(E50-E39)</f>
        <v>422.14049999999975</v>
      </c>
      <c r="N39">
        <f t="shared" ref="N39:N47" si="11">(J50-J39)</f>
        <v>419.55619999999999</v>
      </c>
      <c r="O39">
        <f t="shared" ref="O39:O47" si="12">(N39-M39)/J50</f>
        <v>-1.0430524826165685E-3</v>
      </c>
    </row>
    <row r="40" spans="2:15" ht="19.5" x14ac:dyDescent="0.45">
      <c r="B40" s="5">
        <v>2</v>
      </c>
      <c r="C40" s="1" t="s">
        <v>16</v>
      </c>
      <c r="D40" s="1">
        <v>0.85</v>
      </c>
      <c r="E40" s="6">
        <v>264.67180000000002</v>
      </c>
      <c r="F40" s="10"/>
      <c r="G40" s="5">
        <v>2</v>
      </c>
      <c r="H40" s="1" t="s">
        <v>16</v>
      </c>
      <c r="I40" s="1">
        <v>0.97</v>
      </c>
      <c r="J40" s="6">
        <v>264.16570000000002</v>
      </c>
      <c r="L40" s="1" t="s">
        <v>16</v>
      </c>
      <c r="M40">
        <f t="shared" si="10"/>
        <v>139.06319999999999</v>
      </c>
      <c r="N40">
        <f t="shared" si="11"/>
        <v>136.5256</v>
      </c>
      <c r="O40">
        <f t="shared" si="12"/>
        <v>-6.3330548978727452E-3</v>
      </c>
    </row>
    <row r="41" spans="2:15" ht="19.5" x14ac:dyDescent="0.45">
      <c r="B41" s="5">
        <v>3</v>
      </c>
      <c r="C41" s="1" t="s">
        <v>17</v>
      </c>
      <c r="D41" s="1">
        <v>4.05</v>
      </c>
      <c r="E41" s="6">
        <v>1259.3323</v>
      </c>
      <c r="F41" s="10"/>
      <c r="G41" s="5">
        <v>3</v>
      </c>
      <c r="H41" s="1" t="s">
        <v>17</v>
      </c>
      <c r="I41" s="1">
        <v>4.83</v>
      </c>
      <c r="J41" s="6">
        <v>1317.0382999999999</v>
      </c>
      <c r="L41" s="1" t="s">
        <v>17</v>
      </c>
      <c r="M41">
        <f t="shared" si="10"/>
        <v>453.7512999999999</v>
      </c>
      <c r="N41">
        <f t="shared" si="11"/>
        <v>465.4054000000001</v>
      </c>
      <c r="O41">
        <f t="shared" si="12"/>
        <v>6.5382710264566555E-3</v>
      </c>
    </row>
    <row r="42" spans="2:15" ht="19.5" x14ac:dyDescent="0.45">
      <c r="B42" s="5">
        <v>4</v>
      </c>
      <c r="C42" s="1" t="s">
        <v>63</v>
      </c>
      <c r="D42" s="1">
        <v>12.69</v>
      </c>
      <c r="E42" s="6">
        <v>3942.9276</v>
      </c>
      <c r="F42" s="10"/>
      <c r="G42" s="5">
        <v>4</v>
      </c>
      <c r="H42" s="1" t="s">
        <v>63</v>
      </c>
      <c r="I42" s="1">
        <v>15.26</v>
      </c>
      <c r="J42" s="6">
        <v>4161.7412999999997</v>
      </c>
      <c r="L42" s="1" t="s">
        <v>63</v>
      </c>
      <c r="M42">
        <f t="shared" si="10"/>
        <v>1063.8603000000003</v>
      </c>
      <c r="N42">
        <f t="shared" si="11"/>
        <v>1152.3550000000005</v>
      </c>
      <c r="O42">
        <f t="shared" si="12"/>
        <v>1.6652822042385679E-2</v>
      </c>
    </row>
    <row r="43" spans="2:15" ht="19.5" x14ac:dyDescent="0.45">
      <c r="B43" s="5">
        <v>5</v>
      </c>
      <c r="C43" s="1" t="s">
        <v>18</v>
      </c>
      <c r="D43" s="1">
        <v>15.92</v>
      </c>
      <c r="E43" s="6">
        <v>4946.5819000000001</v>
      </c>
      <c r="F43" s="10"/>
      <c r="G43" s="5">
        <v>5</v>
      </c>
      <c r="H43" s="1" t="s">
        <v>18</v>
      </c>
      <c r="I43" s="1">
        <v>19.07</v>
      </c>
      <c r="J43" s="6">
        <v>5200.8114999999998</v>
      </c>
      <c r="L43" s="1" t="s">
        <v>18</v>
      </c>
      <c r="M43">
        <f t="shared" si="10"/>
        <v>824.33609999999953</v>
      </c>
      <c r="N43">
        <f t="shared" si="11"/>
        <v>904.43960000000061</v>
      </c>
      <c r="O43">
        <f t="shared" si="12"/>
        <v>1.3120426774912021E-2</v>
      </c>
    </row>
    <row r="44" spans="2:15" ht="19.5" x14ac:dyDescent="0.45">
      <c r="B44" s="5">
        <v>6</v>
      </c>
      <c r="C44" s="1" t="s">
        <v>19</v>
      </c>
      <c r="D44" s="1">
        <v>11.2</v>
      </c>
      <c r="E44" s="6">
        <v>3478.6491999999998</v>
      </c>
      <c r="F44" s="10"/>
      <c r="G44" s="5">
        <v>6</v>
      </c>
      <c r="H44" s="1" t="s">
        <v>19</v>
      </c>
      <c r="I44" s="1">
        <v>13.16</v>
      </c>
      <c r="J44" s="6">
        <v>3589.3420000000001</v>
      </c>
      <c r="L44" s="1" t="s">
        <v>19</v>
      </c>
      <c r="M44">
        <f t="shared" si="10"/>
        <v>629.84820000000036</v>
      </c>
      <c r="N44">
        <f t="shared" si="11"/>
        <v>671.9037000000003</v>
      </c>
      <c r="O44">
        <f t="shared" si="12"/>
        <v>9.8692971400358188E-3</v>
      </c>
    </row>
    <row r="45" spans="2:15" ht="19.5" x14ac:dyDescent="0.45">
      <c r="B45" s="5">
        <v>7</v>
      </c>
      <c r="C45" s="1" t="s">
        <v>20</v>
      </c>
      <c r="D45" s="1">
        <v>7</v>
      </c>
      <c r="E45" s="6">
        <v>2175.8353999999999</v>
      </c>
      <c r="F45" s="10"/>
      <c r="G45" s="5">
        <v>7</v>
      </c>
      <c r="H45" s="1" t="s">
        <v>20</v>
      </c>
      <c r="I45" s="1">
        <v>8.24</v>
      </c>
      <c r="J45" s="6">
        <v>2247.6943999999999</v>
      </c>
      <c r="L45" s="1" t="s">
        <v>20</v>
      </c>
      <c r="M45">
        <f t="shared" si="10"/>
        <v>508.00829999999996</v>
      </c>
      <c r="N45">
        <f t="shared" si="11"/>
        <v>536.53620000000001</v>
      </c>
      <c r="O45">
        <f t="shared" si="12"/>
        <v>1.0246241816320834E-2</v>
      </c>
    </row>
    <row r="46" spans="2:15" ht="19.5" x14ac:dyDescent="0.45">
      <c r="B46" s="5">
        <v>8</v>
      </c>
      <c r="C46" s="1" t="s">
        <v>21</v>
      </c>
      <c r="D46" s="1">
        <v>14.21</v>
      </c>
      <c r="E46" s="6">
        <v>4414.9654</v>
      </c>
      <c r="F46" s="10"/>
      <c r="G46" s="5">
        <v>8</v>
      </c>
      <c r="H46" s="1" t="s">
        <v>21</v>
      </c>
      <c r="I46" s="1">
        <v>17.12</v>
      </c>
      <c r="J46" s="6">
        <v>4668.5518000000002</v>
      </c>
      <c r="L46" s="1" t="s">
        <v>21</v>
      </c>
      <c r="M46">
        <f t="shared" si="10"/>
        <v>1696.5571</v>
      </c>
      <c r="N46">
        <f t="shared" si="11"/>
        <v>1827.1419999999998</v>
      </c>
      <c r="O46">
        <f t="shared" si="12"/>
        <v>2.0103302898914328E-2</v>
      </c>
    </row>
    <row r="47" spans="2:15" ht="19.5" x14ac:dyDescent="0.45">
      <c r="B47" s="7">
        <v>9</v>
      </c>
      <c r="C47" s="8" t="s">
        <v>22</v>
      </c>
      <c r="D47" s="8">
        <v>3.9</v>
      </c>
      <c r="E47" s="9">
        <v>1210.3829000000001</v>
      </c>
      <c r="F47" s="10"/>
      <c r="G47" s="7">
        <v>9</v>
      </c>
      <c r="H47" s="8" t="s">
        <v>22</v>
      </c>
      <c r="I47" s="8">
        <v>4.8</v>
      </c>
      <c r="J47" s="9">
        <v>1307.8561</v>
      </c>
      <c r="L47" s="8" t="s">
        <v>22</v>
      </c>
      <c r="M47">
        <f t="shared" si="10"/>
        <v>534.71159999999986</v>
      </c>
      <c r="N47">
        <f t="shared" si="11"/>
        <v>619.14940000000001</v>
      </c>
      <c r="O47">
        <f t="shared" si="12"/>
        <v>4.3818141671105842E-2</v>
      </c>
    </row>
    <row r="48" spans="2:15" x14ac:dyDescent="0.4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</row>
    <row r="49" spans="2:15" x14ac:dyDescent="0.4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19.5" x14ac:dyDescent="0.45">
      <c r="B50" s="5">
        <v>1</v>
      </c>
      <c r="C50" s="1" t="s">
        <v>15</v>
      </c>
      <c r="D50" s="1">
        <v>5.25</v>
      </c>
      <c r="E50" s="6">
        <v>2339.4355999999998</v>
      </c>
      <c r="F50" s="10"/>
      <c r="G50" s="5">
        <v>1</v>
      </c>
      <c r="H50" s="1" t="s">
        <v>15</v>
      </c>
      <c r="I50" s="1">
        <v>5.26</v>
      </c>
      <c r="J50" s="6">
        <v>2477.6318000000001</v>
      </c>
    </row>
    <row r="51" spans="2:15" ht="19.5" x14ac:dyDescent="0.45">
      <c r="B51" s="5">
        <v>2</v>
      </c>
      <c r="C51" s="1" t="s">
        <v>16</v>
      </c>
      <c r="D51" s="1">
        <v>0.91</v>
      </c>
      <c r="E51" s="6">
        <v>403.73500000000001</v>
      </c>
      <c r="F51" s="10"/>
      <c r="G51" s="5">
        <v>2</v>
      </c>
      <c r="H51" s="1" t="s">
        <v>16</v>
      </c>
      <c r="I51" s="1">
        <v>0.85</v>
      </c>
      <c r="J51" s="6">
        <v>400.69130000000001</v>
      </c>
    </row>
    <row r="52" spans="2:15" ht="19.5" x14ac:dyDescent="0.45">
      <c r="B52" s="5">
        <v>3</v>
      </c>
      <c r="C52" s="1" t="s">
        <v>17</v>
      </c>
      <c r="D52" s="1">
        <v>3.84</v>
      </c>
      <c r="E52" s="6">
        <v>1713.0835999999999</v>
      </c>
      <c r="F52" s="10"/>
      <c r="G52" s="5">
        <v>3</v>
      </c>
      <c r="H52" s="1" t="s">
        <v>17</v>
      </c>
      <c r="I52" s="1">
        <v>3.79</v>
      </c>
      <c r="J52" s="6">
        <v>1782.4437</v>
      </c>
    </row>
    <row r="53" spans="2:15" ht="19.5" x14ac:dyDescent="0.45">
      <c r="B53" s="5">
        <v>4</v>
      </c>
      <c r="C53" s="1" t="s">
        <v>63</v>
      </c>
      <c r="D53" s="1">
        <v>11.23</v>
      </c>
      <c r="E53" s="6">
        <v>5006.7879000000003</v>
      </c>
      <c r="F53" s="10"/>
      <c r="G53" s="5">
        <v>4</v>
      </c>
      <c r="H53" s="1" t="s">
        <v>63</v>
      </c>
      <c r="I53" s="1">
        <v>11.29</v>
      </c>
      <c r="J53" s="6">
        <v>5314.0963000000002</v>
      </c>
    </row>
    <row r="54" spans="2:15" ht="19.5" x14ac:dyDescent="0.45">
      <c r="B54" s="5">
        <v>5</v>
      </c>
      <c r="C54" s="1" t="s">
        <v>18</v>
      </c>
      <c r="D54" s="1">
        <v>12.94</v>
      </c>
      <c r="E54" s="6">
        <v>5770.9179999999997</v>
      </c>
      <c r="F54" s="10"/>
      <c r="G54" s="5">
        <v>5</v>
      </c>
      <c r="H54" s="1" t="s">
        <v>18</v>
      </c>
      <c r="I54" s="1">
        <v>12.97</v>
      </c>
      <c r="J54" s="6">
        <v>6105.2511000000004</v>
      </c>
    </row>
    <row r="55" spans="2:15" ht="19.5" x14ac:dyDescent="0.45">
      <c r="B55" s="5">
        <v>6</v>
      </c>
      <c r="C55" s="1" t="s">
        <v>19</v>
      </c>
      <c r="D55" s="1">
        <v>9.2100000000000009</v>
      </c>
      <c r="E55" s="6">
        <v>4108.4974000000002</v>
      </c>
      <c r="F55" s="10"/>
      <c r="G55" s="5">
        <v>6</v>
      </c>
      <c r="H55" s="1" t="s">
        <v>19</v>
      </c>
      <c r="I55" s="1">
        <v>9.0500000000000007</v>
      </c>
      <c r="J55" s="6">
        <v>4261.2457000000004</v>
      </c>
    </row>
    <row r="56" spans="2:15" ht="19.5" x14ac:dyDescent="0.45">
      <c r="B56" s="5">
        <v>7</v>
      </c>
      <c r="C56" s="1" t="s">
        <v>20</v>
      </c>
      <c r="D56" s="1">
        <v>6.02</v>
      </c>
      <c r="E56" s="6">
        <v>2683.8436999999999</v>
      </c>
      <c r="F56" s="10"/>
      <c r="G56" s="5">
        <v>7</v>
      </c>
      <c r="H56" s="1" t="s">
        <v>20</v>
      </c>
      <c r="I56" s="1">
        <v>5.91</v>
      </c>
      <c r="J56" s="6">
        <v>2784.2305999999999</v>
      </c>
    </row>
    <row r="57" spans="2:15" ht="19.5" x14ac:dyDescent="0.45">
      <c r="B57" s="5">
        <v>8</v>
      </c>
      <c r="C57" s="1" t="s">
        <v>21</v>
      </c>
      <c r="D57" s="1">
        <v>13.7</v>
      </c>
      <c r="E57" s="6">
        <v>6111.5225</v>
      </c>
      <c r="F57" s="10"/>
      <c r="G57" s="5">
        <v>8</v>
      </c>
      <c r="H57" s="1" t="s">
        <v>21</v>
      </c>
      <c r="I57" s="1">
        <v>13.8</v>
      </c>
      <c r="J57" s="6">
        <v>6495.6938</v>
      </c>
    </row>
    <row r="58" spans="2:15" ht="19.5" x14ac:dyDescent="0.45">
      <c r="B58" s="7">
        <v>9</v>
      </c>
      <c r="C58" s="8" t="s">
        <v>22</v>
      </c>
      <c r="D58" s="8">
        <v>3.91</v>
      </c>
      <c r="E58" s="9">
        <v>1745.0944999999999</v>
      </c>
      <c r="F58" s="10"/>
      <c r="G58" s="7">
        <v>9</v>
      </c>
      <c r="H58" s="8" t="s">
        <v>22</v>
      </c>
      <c r="I58" s="8">
        <v>4.09</v>
      </c>
      <c r="J58" s="9">
        <v>1927.0055</v>
      </c>
    </row>
    <row r="59" spans="2:15" x14ac:dyDescent="0.4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4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19.5" x14ac:dyDescent="0.45">
      <c r="B61" s="5">
        <v>1</v>
      </c>
      <c r="C61" s="1" t="s">
        <v>15</v>
      </c>
      <c r="D61" s="1">
        <v>7.68</v>
      </c>
      <c r="E61" s="6">
        <v>1840.1045999999999</v>
      </c>
      <c r="F61" s="10"/>
      <c r="G61" s="5">
        <v>1</v>
      </c>
      <c r="H61" s="1" t="s">
        <v>15</v>
      </c>
      <c r="I61" s="1">
        <v>8.06</v>
      </c>
      <c r="J61" s="6">
        <v>1938.1808000000001</v>
      </c>
      <c r="L61" s="1" t="s">
        <v>15</v>
      </c>
      <c r="M61">
        <f t="shared" ref="M61:M69" si="13">(E72-E61)</f>
        <v>513.2962</v>
      </c>
      <c r="N61">
        <f t="shared" ref="N61:N69" si="14">(J72-J61)</f>
        <v>538.67419999999993</v>
      </c>
      <c r="O61">
        <f t="shared" ref="O61:O69" si="15">(N61-M61)/J72</f>
        <v>1.0246058005010357E-2</v>
      </c>
    </row>
    <row r="62" spans="2:15" ht="19.5" x14ac:dyDescent="0.45">
      <c r="B62" s="5">
        <v>2</v>
      </c>
      <c r="C62" s="1" t="s">
        <v>16</v>
      </c>
      <c r="D62" s="1">
        <v>1.01</v>
      </c>
      <c r="E62" s="6">
        <v>240.9871</v>
      </c>
      <c r="F62" s="10"/>
      <c r="G62" s="5">
        <v>2</v>
      </c>
      <c r="H62" s="1" t="s">
        <v>16</v>
      </c>
      <c r="I62" s="1">
        <v>0.97</v>
      </c>
      <c r="J62" s="6">
        <v>233.31039999999999</v>
      </c>
      <c r="L62" s="1" t="s">
        <v>16</v>
      </c>
      <c r="M62">
        <f t="shared" si="13"/>
        <v>170.08069999999998</v>
      </c>
      <c r="N62">
        <f t="shared" si="14"/>
        <v>168.31550000000001</v>
      </c>
      <c r="O62">
        <f t="shared" si="15"/>
        <v>-4.3951348755146636E-3</v>
      </c>
    </row>
    <row r="63" spans="2:15" ht="19.5" x14ac:dyDescent="0.45">
      <c r="B63" s="5">
        <v>3</v>
      </c>
      <c r="C63" s="1" t="s">
        <v>17</v>
      </c>
      <c r="D63" s="1">
        <v>4.8600000000000003</v>
      </c>
      <c r="E63" s="6">
        <v>1164.0044</v>
      </c>
      <c r="F63" s="10"/>
      <c r="G63" s="5">
        <v>3</v>
      </c>
      <c r="H63" s="1" t="s">
        <v>17</v>
      </c>
      <c r="I63" s="1">
        <v>5.04</v>
      </c>
      <c r="J63" s="6">
        <v>1212.6975</v>
      </c>
      <c r="L63" s="1" t="s">
        <v>17</v>
      </c>
      <c r="M63">
        <f t="shared" si="13"/>
        <v>573.80420000000004</v>
      </c>
      <c r="N63">
        <f t="shared" si="14"/>
        <v>590.91800000000012</v>
      </c>
      <c r="O63">
        <f t="shared" si="15"/>
        <v>9.4886077437236933E-3</v>
      </c>
    </row>
    <row r="64" spans="2:15" ht="19.5" x14ac:dyDescent="0.45">
      <c r="B64" s="5">
        <v>4</v>
      </c>
      <c r="C64" s="1" t="s">
        <v>63</v>
      </c>
      <c r="D64" s="1">
        <v>15.39</v>
      </c>
      <c r="E64" s="6">
        <v>3689.4949999999999</v>
      </c>
      <c r="F64" s="10"/>
      <c r="G64" s="5">
        <v>4</v>
      </c>
      <c r="H64" s="1" t="s">
        <v>63</v>
      </c>
      <c r="I64" s="1">
        <v>16.170000000000002</v>
      </c>
      <c r="J64" s="6">
        <v>3890.4625999999998</v>
      </c>
      <c r="L64" s="1" t="s">
        <v>63</v>
      </c>
      <c r="M64">
        <f t="shared" si="13"/>
        <v>1364.6450999999997</v>
      </c>
      <c r="N64">
        <f t="shared" si="14"/>
        <v>1458.7497000000003</v>
      </c>
      <c r="O64">
        <f t="shared" si="15"/>
        <v>1.7592235028697695E-2</v>
      </c>
    </row>
    <row r="65" spans="2:15" ht="19.5" x14ac:dyDescent="0.45">
      <c r="B65" s="5">
        <v>5</v>
      </c>
      <c r="C65" s="1" t="s">
        <v>18</v>
      </c>
      <c r="D65" s="1">
        <v>19.77</v>
      </c>
      <c r="E65" s="6">
        <v>4737.8371999999999</v>
      </c>
      <c r="F65" s="10"/>
      <c r="G65" s="5">
        <v>5</v>
      </c>
      <c r="H65" s="1" t="s">
        <v>18</v>
      </c>
      <c r="I65" s="1">
        <v>20.66</v>
      </c>
      <c r="J65" s="6">
        <v>4971.3573999999999</v>
      </c>
      <c r="L65" s="1" t="s">
        <v>18</v>
      </c>
      <c r="M65">
        <f t="shared" si="13"/>
        <v>1079.2930999999999</v>
      </c>
      <c r="N65">
        <f t="shared" si="14"/>
        <v>1164.9812000000002</v>
      </c>
      <c r="O65">
        <f t="shared" si="15"/>
        <v>1.3964043639964768E-2</v>
      </c>
    </row>
    <row r="66" spans="2:15" ht="19.5" x14ac:dyDescent="0.45">
      <c r="B66" s="5">
        <v>6</v>
      </c>
      <c r="C66" s="1" t="s">
        <v>19</v>
      </c>
      <c r="D66" s="1">
        <v>13.95</v>
      </c>
      <c r="E66" s="6">
        <v>3343.9861999999998</v>
      </c>
      <c r="F66" s="10"/>
      <c r="G66" s="5">
        <v>6</v>
      </c>
      <c r="H66" s="1" t="s">
        <v>19</v>
      </c>
      <c r="I66" s="1">
        <v>14.32</v>
      </c>
      <c r="J66" s="6">
        <v>3446.2764999999999</v>
      </c>
      <c r="L66" s="1" t="s">
        <v>19</v>
      </c>
      <c r="M66">
        <f t="shared" si="13"/>
        <v>818.49249999999984</v>
      </c>
      <c r="N66">
        <f t="shared" si="14"/>
        <v>844.74759999999969</v>
      </c>
      <c r="O66">
        <f t="shared" si="15"/>
        <v>6.1186093082068356E-3</v>
      </c>
    </row>
    <row r="67" spans="2:15" ht="19.5" x14ac:dyDescent="0.45">
      <c r="B67" s="5">
        <v>7</v>
      </c>
      <c r="C67" s="1" t="s">
        <v>20</v>
      </c>
      <c r="D67" s="1">
        <v>8.64</v>
      </c>
      <c r="E67" s="6">
        <v>2071.3679999999999</v>
      </c>
      <c r="F67" s="10"/>
      <c r="G67" s="5">
        <v>7</v>
      </c>
      <c r="H67" s="1" t="s">
        <v>20</v>
      </c>
      <c r="I67" s="1">
        <v>8.86</v>
      </c>
      <c r="J67" s="6">
        <v>2132.3993999999998</v>
      </c>
      <c r="L67" s="1" t="s">
        <v>20</v>
      </c>
      <c r="M67">
        <f t="shared" si="13"/>
        <v>653.05679999999984</v>
      </c>
      <c r="N67">
        <f t="shared" si="14"/>
        <v>676.37440000000015</v>
      </c>
      <c r="O67">
        <f t="shared" si="15"/>
        <v>8.3017009059256786E-3</v>
      </c>
    </row>
    <row r="68" spans="2:15" ht="19.5" x14ac:dyDescent="0.45">
      <c r="B68" s="5">
        <v>8</v>
      </c>
      <c r="C68" s="1" t="s">
        <v>21</v>
      </c>
      <c r="D68" s="1">
        <v>17.04</v>
      </c>
      <c r="E68" s="6">
        <v>4083.0207999999998</v>
      </c>
      <c r="F68" s="10"/>
      <c r="G68" s="5">
        <v>8</v>
      </c>
      <c r="H68" s="1" t="s">
        <v>21</v>
      </c>
      <c r="I68" s="1">
        <v>17.940000000000001</v>
      </c>
      <c r="J68" s="6">
        <v>4315.9263000000001</v>
      </c>
      <c r="L68" s="1" t="s">
        <v>21</v>
      </c>
      <c r="M68">
        <f t="shared" si="13"/>
        <v>2091.1217000000001</v>
      </c>
      <c r="N68">
        <f t="shared" si="14"/>
        <v>2216.5685000000003</v>
      </c>
      <c r="O68">
        <f t="shared" si="15"/>
        <v>1.9203505527474764E-2</v>
      </c>
    </row>
    <row r="69" spans="2:15" ht="19.5" x14ac:dyDescent="0.45">
      <c r="B69" s="7">
        <v>9</v>
      </c>
      <c r="C69" s="8" t="s">
        <v>22</v>
      </c>
      <c r="D69" s="8">
        <v>4.66</v>
      </c>
      <c r="E69" s="9">
        <v>1117.4939999999999</v>
      </c>
      <c r="F69" s="10"/>
      <c r="G69" s="7">
        <v>9</v>
      </c>
      <c r="H69" s="8" t="s">
        <v>22</v>
      </c>
      <c r="I69" s="8">
        <v>4.97</v>
      </c>
      <c r="J69" s="9">
        <v>1196.1312</v>
      </c>
      <c r="L69" s="8" t="s">
        <v>22</v>
      </c>
      <c r="M69">
        <f t="shared" si="13"/>
        <v>646.64440000000013</v>
      </c>
      <c r="N69">
        <f t="shared" si="14"/>
        <v>727.93209999999999</v>
      </c>
      <c r="O69">
        <f t="shared" si="15"/>
        <v>4.2247934358500501E-2</v>
      </c>
    </row>
    <row r="70" spans="2:15" x14ac:dyDescent="0.4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</row>
    <row r="71" spans="2:15" x14ac:dyDescent="0.4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19.5" x14ac:dyDescent="0.45">
      <c r="B72" s="5">
        <v>1</v>
      </c>
      <c r="C72" s="1" t="s">
        <v>15</v>
      </c>
      <c r="D72" s="1">
        <v>5.22</v>
      </c>
      <c r="E72" s="6">
        <v>2353.4007999999999</v>
      </c>
      <c r="F72" s="10"/>
      <c r="G72" s="5">
        <v>1</v>
      </c>
      <c r="H72" s="1" t="s">
        <v>15</v>
      </c>
      <c r="I72" s="1">
        <v>5.23</v>
      </c>
      <c r="J72" s="6">
        <v>2476.855</v>
      </c>
    </row>
    <row r="73" spans="2:15" ht="19.5" x14ac:dyDescent="0.45">
      <c r="B73" s="5">
        <v>2</v>
      </c>
      <c r="C73" s="1" t="s">
        <v>16</v>
      </c>
      <c r="D73" s="1">
        <v>0.91</v>
      </c>
      <c r="E73" s="6">
        <v>411.06779999999998</v>
      </c>
      <c r="F73" s="10"/>
      <c r="G73" s="5">
        <v>2</v>
      </c>
      <c r="H73" s="1" t="s">
        <v>16</v>
      </c>
      <c r="I73" s="1">
        <v>0.85</v>
      </c>
      <c r="J73" s="6">
        <v>401.6259</v>
      </c>
    </row>
    <row r="74" spans="2:15" ht="19.5" x14ac:dyDescent="0.45">
      <c r="B74" s="5">
        <v>3</v>
      </c>
      <c r="C74" s="1" t="s">
        <v>17</v>
      </c>
      <c r="D74" s="1">
        <v>3.86</v>
      </c>
      <c r="E74" s="6">
        <v>1737.8086000000001</v>
      </c>
      <c r="F74" s="10"/>
      <c r="G74" s="5">
        <v>3</v>
      </c>
      <c r="H74" s="1" t="s">
        <v>17</v>
      </c>
      <c r="I74" s="1">
        <v>3.81</v>
      </c>
      <c r="J74" s="6">
        <v>1803.6155000000001</v>
      </c>
    </row>
    <row r="75" spans="2:15" ht="19.5" x14ac:dyDescent="0.45">
      <c r="B75" s="5">
        <v>4</v>
      </c>
      <c r="C75" s="1" t="s">
        <v>63</v>
      </c>
      <c r="D75" s="1">
        <v>11.21</v>
      </c>
      <c r="E75" s="6">
        <v>5054.1400999999996</v>
      </c>
      <c r="F75" s="10"/>
      <c r="G75" s="5">
        <v>4</v>
      </c>
      <c r="H75" s="1" t="s">
        <v>63</v>
      </c>
      <c r="I75" s="1">
        <v>11.3</v>
      </c>
      <c r="J75" s="6">
        <v>5349.2123000000001</v>
      </c>
    </row>
    <row r="76" spans="2:15" ht="19.5" x14ac:dyDescent="0.45">
      <c r="B76" s="5">
        <v>5</v>
      </c>
      <c r="C76" s="1" t="s">
        <v>18</v>
      </c>
      <c r="D76" s="1">
        <v>12.91</v>
      </c>
      <c r="E76" s="6">
        <v>5817.1302999999998</v>
      </c>
      <c r="F76" s="10"/>
      <c r="G76" s="5">
        <v>5</v>
      </c>
      <c r="H76" s="1" t="s">
        <v>18</v>
      </c>
      <c r="I76" s="1">
        <v>12.96</v>
      </c>
      <c r="J76" s="6">
        <v>6136.3386</v>
      </c>
    </row>
    <row r="77" spans="2:15" ht="19.5" x14ac:dyDescent="0.45">
      <c r="B77" s="5">
        <v>6</v>
      </c>
      <c r="C77" s="1" t="s">
        <v>19</v>
      </c>
      <c r="D77" s="1">
        <v>9.24</v>
      </c>
      <c r="E77" s="6">
        <v>4162.4786999999997</v>
      </c>
      <c r="F77" s="10"/>
      <c r="G77" s="5">
        <v>6</v>
      </c>
      <c r="H77" s="1" t="s">
        <v>19</v>
      </c>
      <c r="I77" s="1">
        <v>9.06</v>
      </c>
      <c r="J77" s="6">
        <v>4291.0240999999996</v>
      </c>
    </row>
    <row r="78" spans="2:15" ht="19.5" x14ac:dyDescent="0.45">
      <c r="B78" s="5">
        <v>7</v>
      </c>
      <c r="C78" s="1" t="s">
        <v>20</v>
      </c>
      <c r="D78" s="1">
        <v>6.04</v>
      </c>
      <c r="E78" s="6">
        <v>2724.4247999999998</v>
      </c>
      <c r="F78" s="10"/>
      <c r="G78" s="5">
        <v>7</v>
      </c>
      <c r="H78" s="1" t="s">
        <v>20</v>
      </c>
      <c r="I78" s="1">
        <v>5.93</v>
      </c>
      <c r="J78" s="6">
        <v>2808.7737999999999</v>
      </c>
    </row>
    <row r="79" spans="2:15" ht="19.5" x14ac:dyDescent="0.45">
      <c r="B79" s="5">
        <v>8</v>
      </c>
      <c r="C79" s="1" t="s">
        <v>21</v>
      </c>
      <c r="D79" s="1">
        <v>13.7</v>
      </c>
      <c r="E79" s="6">
        <v>6174.1424999999999</v>
      </c>
      <c r="F79" s="10"/>
      <c r="G79" s="5">
        <v>8</v>
      </c>
      <c r="H79" s="1" t="s">
        <v>21</v>
      </c>
      <c r="I79" s="1">
        <v>13.8</v>
      </c>
      <c r="J79" s="6">
        <v>6532.4948000000004</v>
      </c>
    </row>
    <row r="80" spans="2:15" ht="19.5" x14ac:dyDescent="0.45">
      <c r="B80" s="7">
        <v>9</v>
      </c>
      <c r="C80" s="8" t="s">
        <v>22</v>
      </c>
      <c r="D80" s="8">
        <v>3.91</v>
      </c>
      <c r="E80" s="9">
        <v>1764.1384</v>
      </c>
      <c r="F80" s="10"/>
      <c r="G80" s="7">
        <v>9</v>
      </c>
      <c r="H80" s="8" t="s">
        <v>22</v>
      </c>
      <c r="I80" s="8">
        <v>4.0599999999999996</v>
      </c>
      <c r="J80" s="9">
        <v>1924.0633</v>
      </c>
    </row>
    <row r="81" spans="2:15" x14ac:dyDescent="0.4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4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19.5" x14ac:dyDescent="0.45">
      <c r="B83" s="5">
        <v>1</v>
      </c>
      <c r="C83" s="1" t="s">
        <v>15</v>
      </c>
      <c r="D83" s="1">
        <v>8.0299999999999994</v>
      </c>
      <c r="E83" s="6">
        <v>1739.4811</v>
      </c>
      <c r="F83" s="10"/>
      <c r="G83" s="5">
        <v>1</v>
      </c>
      <c r="H83" s="1" t="s">
        <v>15</v>
      </c>
      <c r="I83" s="1">
        <v>8.2200000000000006</v>
      </c>
      <c r="J83" s="6">
        <v>1876.7353000000001</v>
      </c>
      <c r="L83" s="1" t="s">
        <v>15</v>
      </c>
      <c r="M83">
        <f t="shared" ref="M83:M91" si="16">(E94-E83)</f>
        <v>609.0976999999998</v>
      </c>
      <c r="N83">
        <f t="shared" ref="N83:N91" si="17">(J94-J83)</f>
        <v>633.89859999999976</v>
      </c>
      <c r="O83">
        <f t="shared" ref="O83:O91" si="18">(N83-M83)/J94</f>
        <v>9.8783418801124123E-3</v>
      </c>
    </row>
    <row r="84" spans="2:15" ht="19.5" x14ac:dyDescent="0.45">
      <c r="B84" s="5">
        <v>2</v>
      </c>
      <c r="C84" s="1" t="s">
        <v>16</v>
      </c>
      <c r="D84" s="1">
        <v>1</v>
      </c>
      <c r="E84" s="6">
        <v>217.2244</v>
      </c>
      <c r="F84" s="10"/>
      <c r="G84" s="5">
        <v>2</v>
      </c>
      <c r="H84" s="1" t="s">
        <v>16</v>
      </c>
      <c r="I84" s="1">
        <v>0.97</v>
      </c>
      <c r="J84" s="6">
        <v>220.62909999999999</v>
      </c>
      <c r="L84" s="1" t="s">
        <v>16</v>
      </c>
      <c r="M84">
        <f t="shared" si="16"/>
        <v>193.30489999999998</v>
      </c>
      <c r="N84">
        <f t="shared" si="17"/>
        <v>192.4144</v>
      </c>
      <c r="O84">
        <f t="shared" si="18"/>
        <v>-2.1559472549500828E-3</v>
      </c>
    </row>
    <row r="85" spans="2:15" ht="19.5" x14ac:dyDescent="0.45">
      <c r="B85" s="5">
        <v>3</v>
      </c>
      <c r="C85" s="1" t="s">
        <v>17</v>
      </c>
      <c r="D85" s="1">
        <v>5.07</v>
      </c>
      <c r="E85" s="6">
        <v>1098.8163999999999</v>
      </c>
      <c r="F85" s="10"/>
      <c r="G85" s="5">
        <v>3</v>
      </c>
      <c r="H85" s="1" t="s">
        <v>17</v>
      </c>
      <c r="I85" s="1">
        <v>5.01</v>
      </c>
      <c r="J85" s="6">
        <v>1144.6376</v>
      </c>
      <c r="L85" s="1" t="s">
        <v>17</v>
      </c>
      <c r="M85">
        <f t="shared" si="16"/>
        <v>653.35260000000017</v>
      </c>
      <c r="N85">
        <f t="shared" si="17"/>
        <v>684.73890000000006</v>
      </c>
      <c r="O85">
        <f t="shared" si="18"/>
        <v>1.7156829116368278E-2</v>
      </c>
    </row>
    <row r="86" spans="2:15" ht="19.5" x14ac:dyDescent="0.45">
      <c r="B86" s="5">
        <v>4</v>
      </c>
      <c r="C86" s="1" t="s">
        <v>63</v>
      </c>
      <c r="D86" s="1">
        <v>16.22</v>
      </c>
      <c r="E86" s="6">
        <v>3512.6950999999999</v>
      </c>
      <c r="F86" s="10"/>
      <c r="G86" s="5">
        <v>4</v>
      </c>
      <c r="H86" s="1" t="s">
        <v>63</v>
      </c>
      <c r="I86" s="1">
        <v>16.239999999999998</v>
      </c>
      <c r="J86" s="6">
        <v>3709.5601000000001</v>
      </c>
      <c r="L86" s="1" t="s">
        <v>63</v>
      </c>
      <c r="M86">
        <f t="shared" si="16"/>
        <v>1565.38</v>
      </c>
      <c r="N86">
        <f t="shared" si="17"/>
        <v>1680.1969999999997</v>
      </c>
      <c r="O86">
        <f t="shared" si="18"/>
        <v>2.1302815297557575E-2</v>
      </c>
    </row>
    <row r="87" spans="2:15" ht="19.5" x14ac:dyDescent="0.45">
      <c r="B87" s="5">
        <v>5</v>
      </c>
      <c r="C87" s="1" t="s">
        <v>18</v>
      </c>
      <c r="D87" s="1">
        <v>21.09</v>
      </c>
      <c r="E87" s="6">
        <v>4567.1872000000003</v>
      </c>
      <c r="F87" s="10"/>
      <c r="G87" s="5">
        <v>5</v>
      </c>
      <c r="H87" s="1" t="s">
        <v>18</v>
      </c>
      <c r="I87" s="1">
        <v>21.03</v>
      </c>
      <c r="J87" s="6">
        <v>4805.0303999999996</v>
      </c>
      <c r="L87" s="1" t="s">
        <v>18</v>
      </c>
      <c r="M87">
        <f t="shared" si="16"/>
        <v>1275.5275999999994</v>
      </c>
      <c r="N87">
        <f t="shared" si="17"/>
        <v>1380.6728000000003</v>
      </c>
      <c r="O87">
        <f t="shared" si="18"/>
        <v>1.6998099747171969E-2</v>
      </c>
    </row>
    <row r="88" spans="2:15" ht="19.5" x14ac:dyDescent="0.45">
      <c r="B88" s="5">
        <v>6</v>
      </c>
      <c r="C88" s="1" t="s">
        <v>19</v>
      </c>
      <c r="D88" s="1">
        <v>14.89</v>
      </c>
      <c r="E88" s="6">
        <v>3224.8287999999998</v>
      </c>
      <c r="F88" s="10"/>
      <c r="G88" s="5">
        <v>6</v>
      </c>
      <c r="H88" s="1" t="s">
        <v>19</v>
      </c>
      <c r="I88" s="1">
        <v>14.65</v>
      </c>
      <c r="J88" s="6">
        <v>3347.2721000000001</v>
      </c>
      <c r="L88" s="1" t="s">
        <v>19</v>
      </c>
      <c r="M88">
        <f t="shared" si="16"/>
        <v>966.12040000000025</v>
      </c>
      <c r="N88">
        <f t="shared" si="17"/>
        <v>999.71460000000025</v>
      </c>
      <c r="O88">
        <f t="shared" si="18"/>
        <v>7.7281579904534782E-3</v>
      </c>
    </row>
    <row r="89" spans="2:15" ht="19.5" x14ac:dyDescent="0.45">
      <c r="B89" s="5">
        <v>7</v>
      </c>
      <c r="C89" s="1" t="s">
        <v>20</v>
      </c>
      <c r="D89" s="1">
        <v>9.14</v>
      </c>
      <c r="E89" s="6">
        <v>1979.7166</v>
      </c>
      <c r="F89" s="10"/>
      <c r="G89" s="5">
        <v>7</v>
      </c>
      <c r="H89" s="1" t="s">
        <v>20</v>
      </c>
      <c r="I89" s="1">
        <v>9.01</v>
      </c>
      <c r="J89" s="6">
        <v>2057.3723</v>
      </c>
      <c r="L89" s="1" t="s">
        <v>20</v>
      </c>
      <c r="M89">
        <f t="shared" si="16"/>
        <v>763.66639999999984</v>
      </c>
      <c r="N89">
        <f t="shared" si="17"/>
        <v>786.75430000000006</v>
      </c>
      <c r="O89">
        <f t="shared" si="18"/>
        <v>8.1177469385505623E-3</v>
      </c>
    </row>
    <row r="90" spans="2:15" ht="19.5" x14ac:dyDescent="0.45">
      <c r="B90" s="5">
        <v>8</v>
      </c>
      <c r="C90" s="1" t="s">
        <v>21</v>
      </c>
      <c r="D90" s="1">
        <v>17.77</v>
      </c>
      <c r="E90" s="6">
        <v>3848.2440000000001</v>
      </c>
      <c r="F90" s="10"/>
      <c r="G90" s="5">
        <v>8</v>
      </c>
      <c r="H90" s="1" t="s">
        <v>21</v>
      </c>
      <c r="I90" s="1">
        <v>17.899999999999999</v>
      </c>
      <c r="J90" s="6">
        <v>4087.8150999999998</v>
      </c>
      <c r="L90" s="1" t="s">
        <v>21</v>
      </c>
      <c r="M90">
        <f t="shared" si="16"/>
        <v>2355.6102999999998</v>
      </c>
      <c r="N90">
        <f t="shared" si="17"/>
        <v>2498.7768999999998</v>
      </c>
      <c r="O90">
        <f t="shared" si="18"/>
        <v>2.1736066238807569E-2</v>
      </c>
    </row>
    <row r="91" spans="2:15" ht="19.5" x14ac:dyDescent="0.45">
      <c r="B91" s="7">
        <v>9</v>
      </c>
      <c r="C91" s="8" t="s">
        <v>22</v>
      </c>
      <c r="D91" s="8">
        <v>4.78</v>
      </c>
      <c r="E91" s="9">
        <v>1035.4082000000001</v>
      </c>
      <c r="F91" s="10"/>
      <c r="G91" s="7">
        <v>9</v>
      </c>
      <c r="H91" s="8" t="s">
        <v>22</v>
      </c>
      <c r="I91" s="8">
        <v>4.9800000000000004</v>
      </c>
      <c r="J91" s="9">
        <v>1137.1914999999999</v>
      </c>
      <c r="L91" s="8" t="s">
        <v>22</v>
      </c>
      <c r="M91">
        <f t="shared" si="16"/>
        <v>732.70100000000002</v>
      </c>
      <c r="N91">
        <f t="shared" si="17"/>
        <v>812.23310000000015</v>
      </c>
      <c r="O91">
        <f t="shared" si="18"/>
        <v>4.079773077655844E-2</v>
      </c>
    </row>
    <row r="92" spans="2:15" x14ac:dyDescent="0.4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</row>
    <row r="93" spans="2:15" x14ac:dyDescent="0.4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19.5" x14ac:dyDescent="0.45">
      <c r="B94" s="5">
        <v>1</v>
      </c>
      <c r="C94" s="1" t="s">
        <v>15</v>
      </c>
      <c r="D94" s="1">
        <v>5.19</v>
      </c>
      <c r="E94" s="6">
        <v>2348.5787999999998</v>
      </c>
      <c r="F94" s="10"/>
      <c r="G94" s="5">
        <v>1</v>
      </c>
      <c r="H94" s="1" t="s">
        <v>15</v>
      </c>
      <c r="I94" s="1">
        <v>5.25</v>
      </c>
      <c r="J94" s="6">
        <v>2510.6338999999998</v>
      </c>
    </row>
    <row r="95" spans="2:15" ht="19.5" x14ac:dyDescent="0.45">
      <c r="B95" s="5">
        <v>2</v>
      </c>
      <c r="C95" s="1" t="s">
        <v>16</v>
      </c>
      <c r="D95" s="1">
        <v>0.91</v>
      </c>
      <c r="E95" s="6">
        <v>410.52929999999998</v>
      </c>
      <c r="F95" s="10"/>
      <c r="G95" s="5">
        <v>2</v>
      </c>
      <c r="H95" s="1" t="s">
        <v>16</v>
      </c>
      <c r="I95" s="1">
        <v>0.86</v>
      </c>
      <c r="J95" s="6">
        <v>413.04349999999999</v>
      </c>
    </row>
    <row r="96" spans="2:15" ht="19.5" x14ac:dyDescent="0.45">
      <c r="B96" s="5">
        <v>3</v>
      </c>
      <c r="C96" s="1" t="s">
        <v>17</v>
      </c>
      <c r="D96" s="1">
        <v>3.87</v>
      </c>
      <c r="E96" s="6">
        <v>1752.1690000000001</v>
      </c>
      <c r="F96" s="10"/>
      <c r="G96" s="5">
        <v>3</v>
      </c>
      <c r="H96" s="1" t="s">
        <v>17</v>
      </c>
      <c r="I96" s="1">
        <v>3.82</v>
      </c>
      <c r="J96" s="6">
        <v>1829.3765000000001</v>
      </c>
    </row>
    <row r="97" spans="2:15" ht="19.5" x14ac:dyDescent="0.45">
      <c r="B97" s="5">
        <v>4</v>
      </c>
      <c r="C97" s="1" t="s">
        <v>63</v>
      </c>
      <c r="D97" s="1">
        <v>11.21</v>
      </c>
      <c r="E97" s="6">
        <v>5078.0751</v>
      </c>
      <c r="F97" s="10"/>
      <c r="G97" s="5">
        <v>4</v>
      </c>
      <c r="H97" s="1" t="s">
        <v>63</v>
      </c>
      <c r="I97" s="1">
        <v>11.27</v>
      </c>
      <c r="J97" s="6">
        <v>5389.7570999999998</v>
      </c>
    </row>
    <row r="98" spans="2:15" ht="19.5" x14ac:dyDescent="0.45">
      <c r="B98" s="5">
        <v>5</v>
      </c>
      <c r="C98" s="1" t="s">
        <v>18</v>
      </c>
      <c r="D98" s="1">
        <v>12.9</v>
      </c>
      <c r="E98" s="6">
        <v>5842.7147999999997</v>
      </c>
      <c r="F98" s="10"/>
      <c r="G98" s="5">
        <v>5</v>
      </c>
      <c r="H98" s="1" t="s">
        <v>18</v>
      </c>
      <c r="I98" s="1">
        <v>12.93</v>
      </c>
      <c r="J98" s="6">
        <v>6185.7031999999999</v>
      </c>
    </row>
    <row r="99" spans="2:15" ht="19.5" x14ac:dyDescent="0.45">
      <c r="B99" s="5">
        <v>6</v>
      </c>
      <c r="C99" s="1" t="s">
        <v>19</v>
      </c>
      <c r="D99" s="1">
        <v>9.26</v>
      </c>
      <c r="E99" s="6">
        <v>4190.9492</v>
      </c>
      <c r="F99" s="10"/>
      <c r="G99" s="5">
        <v>6</v>
      </c>
      <c r="H99" s="1" t="s">
        <v>19</v>
      </c>
      <c r="I99" s="1">
        <v>9.09</v>
      </c>
      <c r="J99" s="6">
        <v>4346.9867000000004</v>
      </c>
    </row>
    <row r="100" spans="2:15" ht="19.5" x14ac:dyDescent="0.45">
      <c r="B100" s="5">
        <v>7</v>
      </c>
      <c r="C100" s="1" t="s">
        <v>20</v>
      </c>
      <c r="D100" s="1">
        <v>6.06</v>
      </c>
      <c r="E100" s="6">
        <v>2743.3829999999998</v>
      </c>
      <c r="F100" s="10"/>
      <c r="G100" s="5">
        <v>7</v>
      </c>
      <c r="H100" s="1" t="s">
        <v>20</v>
      </c>
      <c r="I100" s="1">
        <v>5.94</v>
      </c>
      <c r="J100" s="6">
        <v>2844.1266000000001</v>
      </c>
    </row>
    <row r="101" spans="2:15" ht="19.5" x14ac:dyDescent="0.45">
      <c r="B101" s="5">
        <v>8</v>
      </c>
      <c r="C101" s="1" t="s">
        <v>21</v>
      </c>
      <c r="D101" s="1">
        <v>13.7</v>
      </c>
      <c r="E101" s="6">
        <v>6203.8543</v>
      </c>
      <c r="F101" s="10"/>
      <c r="G101" s="5">
        <v>8</v>
      </c>
      <c r="H101" s="1" t="s">
        <v>21</v>
      </c>
      <c r="I101" s="1">
        <v>13.77</v>
      </c>
      <c r="J101" s="6">
        <v>6586.5919999999996</v>
      </c>
    </row>
    <row r="102" spans="2:15" ht="19.5" x14ac:dyDescent="0.45">
      <c r="B102" s="7">
        <v>9</v>
      </c>
      <c r="C102" s="8" t="s">
        <v>22</v>
      </c>
      <c r="D102" s="8">
        <v>3.9</v>
      </c>
      <c r="E102" s="9">
        <v>1768.1092000000001</v>
      </c>
      <c r="F102" s="10"/>
      <c r="G102" s="7">
        <v>9</v>
      </c>
      <c r="H102" s="8" t="s">
        <v>22</v>
      </c>
      <c r="I102" s="8">
        <v>4.07</v>
      </c>
      <c r="J102" s="9">
        <v>1949.4246000000001</v>
      </c>
    </row>
    <row r="103" spans="2:15" x14ac:dyDescent="0.4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15</v>
      </c>
      <c r="D105" s="1">
        <v>7.97</v>
      </c>
      <c r="E105" s="6">
        <v>1667.5561</v>
      </c>
      <c r="F105" s="10"/>
      <c r="G105" s="5">
        <v>1</v>
      </c>
      <c r="H105" s="1" t="s">
        <v>15</v>
      </c>
      <c r="I105" s="1">
        <v>8.2899999999999991</v>
      </c>
      <c r="J105" s="6">
        <v>1836.2011</v>
      </c>
      <c r="L105" s="1" t="s">
        <v>15</v>
      </c>
      <c r="M105">
        <f t="shared" ref="M105:M113" si="19">(E116-E105)</f>
        <v>702.54069999999979</v>
      </c>
      <c r="N105">
        <f t="shared" ref="N105:N113" si="20">(J116-J105)</f>
        <v>674.42620000000011</v>
      </c>
      <c r="O105">
        <f t="shared" ref="O105:O113" si="21">(N105-M105)/J116</f>
        <v>-1.1198197358883048E-2</v>
      </c>
    </row>
    <row r="106" spans="2:15" ht="19.5" x14ac:dyDescent="0.45">
      <c r="B106" s="5">
        <v>2</v>
      </c>
      <c r="C106" s="1" t="s">
        <v>16</v>
      </c>
      <c r="D106" s="1">
        <v>1</v>
      </c>
      <c r="E106" s="6">
        <v>209.57329999999999</v>
      </c>
      <c r="F106" s="10"/>
      <c r="G106" s="5">
        <v>2</v>
      </c>
      <c r="H106" s="1" t="s">
        <v>16</v>
      </c>
      <c r="I106" s="1">
        <v>0.96</v>
      </c>
      <c r="J106" s="6">
        <v>212.79150000000001</v>
      </c>
      <c r="L106" s="1" t="s">
        <v>16</v>
      </c>
      <c r="M106">
        <f t="shared" si="19"/>
        <v>205.19720000000004</v>
      </c>
      <c r="N106">
        <f t="shared" si="20"/>
        <v>198.95869999999999</v>
      </c>
      <c r="O106">
        <f t="shared" si="21"/>
        <v>-1.5151176611450448E-2</v>
      </c>
    </row>
    <row r="107" spans="2:15" ht="19.5" x14ac:dyDescent="0.45">
      <c r="B107" s="5">
        <v>3</v>
      </c>
      <c r="C107" s="1" t="s">
        <v>17</v>
      </c>
      <c r="D107" s="1">
        <v>5.07</v>
      </c>
      <c r="E107" s="6">
        <v>1060.2208000000001</v>
      </c>
      <c r="F107" s="10"/>
      <c r="G107" s="5">
        <v>3</v>
      </c>
      <c r="H107" s="1" t="s">
        <v>17</v>
      </c>
      <c r="I107" s="1">
        <v>5</v>
      </c>
      <c r="J107" s="6">
        <v>1107.4562000000001</v>
      </c>
      <c r="L107" s="1" t="s">
        <v>17</v>
      </c>
      <c r="M107">
        <f t="shared" si="19"/>
        <v>701.75909999999999</v>
      </c>
      <c r="N107">
        <f t="shared" si="20"/>
        <v>736.63649999999984</v>
      </c>
      <c r="O107">
        <f t="shared" si="21"/>
        <v>1.8913040542918397E-2</v>
      </c>
    </row>
    <row r="108" spans="2:15" ht="19.5" x14ac:dyDescent="0.45">
      <c r="B108" s="5">
        <v>4</v>
      </c>
      <c r="C108" s="1" t="s">
        <v>63</v>
      </c>
      <c r="D108" s="1">
        <v>16.27</v>
      </c>
      <c r="E108" s="6">
        <v>3403.0590999999999</v>
      </c>
      <c r="F108" s="10"/>
      <c r="G108" s="5">
        <v>4</v>
      </c>
      <c r="H108" s="1" t="s">
        <v>63</v>
      </c>
      <c r="I108" s="1">
        <v>16.22</v>
      </c>
      <c r="J108" s="6">
        <v>3594.9045999999998</v>
      </c>
      <c r="L108" s="1" t="s">
        <v>63</v>
      </c>
      <c r="M108">
        <f t="shared" si="19"/>
        <v>1695.2599999999998</v>
      </c>
      <c r="N108">
        <f t="shared" si="20"/>
        <v>1823.0092999999997</v>
      </c>
      <c r="O108">
        <f t="shared" si="21"/>
        <v>2.357905687648524E-2</v>
      </c>
    </row>
    <row r="109" spans="2:15" ht="19.5" x14ac:dyDescent="0.45">
      <c r="B109" s="5">
        <v>5</v>
      </c>
      <c r="C109" s="1" t="s">
        <v>18</v>
      </c>
      <c r="D109" s="1">
        <v>21.23</v>
      </c>
      <c r="E109" s="6">
        <v>4442.4273000000003</v>
      </c>
      <c r="F109" s="10"/>
      <c r="G109" s="5">
        <v>5</v>
      </c>
      <c r="H109" s="1" t="s">
        <v>18</v>
      </c>
      <c r="I109" s="1">
        <v>21.1</v>
      </c>
      <c r="J109" s="6">
        <v>4676.0531000000001</v>
      </c>
      <c r="L109" s="1" t="s">
        <v>18</v>
      </c>
      <c r="M109">
        <f t="shared" si="19"/>
        <v>1429.2865999999995</v>
      </c>
      <c r="N109">
        <f t="shared" si="20"/>
        <v>1529.1561000000002</v>
      </c>
      <c r="O109">
        <f t="shared" si="21"/>
        <v>1.6094461408327813E-2</v>
      </c>
    </row>
    <row r="110" spans="2:15" ht="19.5" x14ac:dyDescent="0.45">
      <c r="B110" s="5">
        <v>6</v>
      </c>
      <c r="C110" s="1" t="s">
        <v>19</v>
      </c>
      <c r="D110" s="1">
        <v>14.99</v>
      </c>
      <c r="E110" s="6">
        <v>3135.2136999999998</v>
      </c>
      <c r="F110" s="10"/>
      <c r="G110" s="5">
        <v>6</v>
      </c>
      <c r="H110" s="1" t="s">
        <v>19</v>
      </c>
      <c r="I110" s="1">
        <v>14.73</v>
      </c>
      <c r="J110" s="6">
        <v>3263.4373000000001</v>
      </c>
      <c r="L110" s="1" t="s">
        <v>19</v>
      </c>
      <c r="M110">
        <f t="shared" si="19"/>
        <v>1083.9344000000006</v>
      </c>
      <c r="N110">
        <f t="shared" si="20"/>
        <v>1100.8739</v>
      </c>
      <c r="O110">
        <f t="shared" si="21"/>
        <v>3.8813684963619225E-3</v>
      </c>
    </row>
    <row r="111" spans="2:15" ht="19.5" x14ac:dyDescent="0.45">
      <c r="B111" s="5">
        <v>7</v>
      </c>
      <c r="C111" s="1" t="s">
        <v>20</v>
      </c>
      <c r="D111" s="1">
        <v>9.14</v>
      </c>
      <c r="E111" s="6">
        <v>1912.6658</v>
      </c>
      <c r="F111" s="10"/>
      <c r="G111" s="5">
        <v>7</v>
      </c>
      <c r="H111" s="1" t="s">
        <v>20</v>
      </c>
      <c r="I111" s="1">
        <v>9</v>
      </c>
      <c r="J111" s="6">
        <v>1993.5397</v>
      </c>
      <c r="L111" s="1" t="s">
        <v>20</v>
      </c>
      <c r="M111">
        <f t="shared" si="19"/>
        <v>856.80530000000022</v>
      </c>
      <c r="N111">
        <f t="shared" si="20"/>
        <v>871.59410000000003</v>
      </c>
      <c r="O111">
        <f t="shared" si="21"/>
        <v>5.1616437598829799E-3</v>
      </c>
    </row>
    <row r="112" spans="2:15" ht="19.5" x14ac:dyDescent="0.45">
      <c r="B112" s="5">
        <v>8</v>
      </c>
      <c r="C112" s="1" t="s">
        <v>21</v>
      </c>
      <c r="D112" s="1">
        <v>17.63</v>
      </c>
      <c r="E112" s="6">
        <v>3687.9119999999998</v>
      </c>
      <c r="F112" s="10"/>
      <c r="G112" s="5">
        <v>8</v>
      </c>
      <c r="H112" s="1" t="s">
        <v>21</v>
      </c>
      <c r="I112" s="1">
        <v>17.77</v>
      </c>
      <c r="J112" s="6">
        <v>3936.6372999999999</v>
      </c>
      <c r="L112" s="1" t="s">
        <v>21</v>
      </c>
      <c r="M112">
        <f t="shared" si="19"/>
        <v>2553.0614</v>
      </c>
      <c r="N112">
        <f t="shared" si="20"/>
        <v>2672.2661000000003</v>
      </c>
      <c r="O112">
        <f t="shared" si="21"/>
        <v>1.8036986287316627E-2</v>
      </c>
    </row>
    <row r="113" spans="2:15" ht="19.5" x14ac:dyDescent="0.45">
      <c r="B113" s="7">
        <v>9</v>
      </c>
      <c r="C113" s="8" t="s">
        <v>22</v>
      </c>
      <c r="D113" s="8">
        <v>4.71</v>
      </c>
      <c r="E113" s="9">
        <v>984.47339999999997</v>
      </c>
      <c r="F113" s="10"/>
      <c r="G113" s="7">
        <v>9</v>
      </c>
      <c r="H113" s="8" t="s">
        <v>22</v>
      </c>
      <c r="I113" s="8">
        <v>4.93</v>
      </c>
      <c r="J113" s="9">
        <v>1092.7620999999999</v>
      </c>
      <c r="L113" s="8" t="s">
        <v>22</v>
      </c>
      <c r="M113">
        <f t="shared" si="19"/>
        <v>806.97259999999994</v>
      </c>
      <c r="N113">
        <f t="shared" si="20"/>
        <v>853.58620000000019</v>
      </c>
      <c r="O113">
        <f t="shared" si="21"/>
        <v>2.3949259235872759E-2</v>
      </c>
    </row>
    <row r="114" spans="2:15" x14ac:dyDescent="0.4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</row>
    <row r="115" spans="2:15" x14ac:dyDescent="0.4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19.5" x14ac:dyDescent="0.45">
      <c r="B116" s="5">
        <v>1</v>
      </c>
      <c r="C116" s="1" t="s">
        <v>15</v>
      </c>
      <c r="D116" s="1">
        <v>5.2</v>
      </c>
      <c r="E116" s="6">
        <v>2370.0967999999998</v>
      </c>
      <c r="F116" s="10"/>
      <c r="G116" s="5">
        <v>1</v>
      </c>
      <c r="H116" s="1" t="s">
        <v>15</v>
      </c>
      <c r="I116" s="1">
        <v>5.23</v>
      </c>
      <c r="J116" s="6">
        <v>2510.6273000000001</v>
      </c>
    </row>
    <row r="117" spans="2:15" ht="19.5" x14ac:dyDescent="0.45">
      <c r="B117" s="5">
        <v>2</v>
      </c>
      <c r="C117" s="1" t="s">
        <v>16</v>
      </c>
      <c r="D117" s="1">
        <v>0.91</v>
      </c>
      <c r="E117" s="6">
        <v>414.77050000000003</v>
      </c>
      <c r="F117" s="10"/>
      <c r="G117" s="5">
        <v>2</v>
      </c>
      <c r="H117" s="1" t="s">
        <v>16</v>
      </c>
      <c r="I117" s="1">
        <v>0.86</v>
      </c>
      <c r="J117" s="6">
        <v>411.75020000000001</v>
      </c>
    </row>
    <row r="118" spans="2:15" ht="19.5" x14ac:dyDescent="0.45">
      <c r="B118" s="5">
        <v>3</v>
      </c>
      <c r="C118" s="1" t="s">
        <v>17</v>
      </c>
      <c r="D118" s="1">
        <v>3.87</v>
      </c>
      <c r="E118" s="6">
        <v>1761.9799</v>
      </c>
      <c r="F118" s="10"/>
      <c r="G118" s="5">
        <v>3</v>
      </c>
      <c r="H118" s="1" t="s">
        <v>17</v>
      </c>
      <c r="I118" s="1">
        <v>3.84</v>
      </c>
      <c r="J118" s="6">
        <v>1844.0926999999999</v>
      </c>
    </row>
    <row r="119" spans="2:15" ht="19.5" x14ac:dyDescent="0.45">
      <c r="B119" s="5">
        <v>4</v>
      </c>
      <c r="C119" s="1" t="s">
        <v>63</v>
      </c>
      <c r="D119" s="1">
        <v>11.19</v>
      </c>
      <c r="E119" s="6">
        <v>5098.3190999999997</v>
      </c>
      <c r="F119" s="10"/>
      <c r="G119" s="5">
        <v>4</v>
      </c>
      <c r="H119" s="1" t="s">
        <v>63</v>
      </c>
      <c r="I119" s="1">
        <v>11.28</v>
      </c>
      <c r="J119" s="6">
        <v>5417.9138999999996</v>
      </c>
    </row>
    <row r="120" spans="2:15" ht="19.5" x14ac:dyDescent="0.45">
      <c r="B120" s="5">
        <v>5</v>
      </c>
      <c r="C120" s="1" t="s">
        <v>18</v>
      </c>
      <c r="D120" s="1">
        <v>12.88</v>
      </c>
      <c r="E120" s="6">
        <v>5871.7138999999997</v>
      </c>
      <c r="F120" s="10"/>
      <c r="G120" s="5">
        <v>5</v>
      </c>
      <c r="H120" s="1" t="s">
        <v>18</v>
      </c>
      <c r="I120" s="1">
        <v>12.92</v>
      </c>
      <c r="J120" s="6">
        <v>6205.2092000000002</v>
      </c>
    </row>
    <row r="121" spans="2:15" ht="19.5" x14ac:dyDescent="0.45">
      <c r="B121" s="5">
        <v>6</v>
      </c>
      <c r="C121" s="1" t="s">
        <v>19</v>
      </c>
      <c r="D121" s="1">
        <v>9.26</v>
      </c>
      <c r="E121" s="6">
        <v>4219.1481000000003</v>
      </c>
      <c r="F121" s="10"/>
      <c r="G121" s="5">
        <v>6</v>
      </c>
      <c r="H121" s="1" t="s">
        <v>19</v>
      </c>
      <c r="I121" s="1">
        <v>9.09</v>
      </c>
      <c r="J121" s="6">
        <v>4364.3112000000001</v>
      </c>
    </row>
    <row r="122" spans="2:15" ht="19.5" x14ac:dyDescent="0.45">
      <c r="B122" s="5">
        <v>7</v>
      </c>
      <c r="C122" s="1" t="s">
        <v>20</v>
      </c>
      <c r="D122" s="1">
        <v>6.08</v>
      </c>
      <c r="E122" s="6">
        <v>2769.4711000000002</v>
      </c>
      <c r="F122" s="10"/>
      <c r="G122" s="5">
        <v>7</v>
      </c>
      <c r="H122" s="1" t="s">
        <v>20</v>
      </c>
      <c r="I122" s="1">
        <v>5.97</v>
      </c>
      <c r="J122" s="6">
        <v>2865.1338000000001</v>
      </c>
    </row>
    <row r="123" spans="2:15" ht="19.5" x14ac:dyDescent="0.45">
      <c r="B123" s="5">
        <v>8</v>
      </c>
      <c r="C123" s="1" t="s">
        <v>21</v>
      </c>
      <c r="D123" s="1">
        <v>13.69</v>
      </c>
      <c r="E123" s="6">
        <v>6240.9733999999999</v>
      </c>
      <c r="F123" s="10"/>
      <c r="G123" s="5">
        <v>8</v>
      </c>
      <c r="H123" s="1" t="s">
        <v>21</v>
      </c>
      <c r="I123" s="1">
        <v>13.76</v>
      </c>
      <c r="J123" s="6">
        <v>6608.9034000000001</v>
      </c>
    </row>
    <row r="124" spans="2:15" ht="19.5" x14ac:dyDescent="0.45">
      <c r="B124" s="7">
        <v>9</v>
      </c>
      <c r="C124" s="8" t="s">
        <v>22</v>
      </c>
      <c r="D124" s="8">
        <v>3.93</v>
      </c>
      <c r="E124" s="9">
        <v>1791.4459999999999</v>
      </c>
      <c r="F124" s="10"/>
      <c r="G124" s="7">
        <v>9</v>
      </c>
      <c r="H124" s="8" t="s">
        <v>22</v>
      </c>
      <c r="I124" s="8">
        <v>4.05</v>
      </c>
      <c r="J124" s="9">
        <v>1946.3483000000001</v>
      </c>
    </row>
    <row r="125" spans="2:15" x14ac:dyDescent="0.4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4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19.5" x14ac:dyDescent="0.45">
      <c r="B127" s="5">
        <v>1</v>
      </c>
      <c r="C127" s="1" t="s">
        <v>15</v>
      </c>
      <c r="D127" s="1">
        <v>7.94</v>
      </c>
      <c r="E127" s="6">
        <v>1640.482</v>
      </c>
      <c r="F127" s="10"/>
      <c r="G127" s="5">
        <v>1</v>
      </c>
      <c r="H127" s="1" t="s">
        <v>15</v>
      </c>
      <c r="I127" s="1">
        <v>8.26</v>
      </c>
      <c r="J127" s="6">
        <v>1781.9226000000001</v>
      </c>
      <c r="L127" s="1" t="s">
        <v>15</v>
      </c>
      <c r="M127">
        <f t="shared" ref="M127:M135" si="22">(E138-E127)</f>
        <v>744.35879999999997</v>
      </c>
      <c r="N127">
        <f t="shared" ref="N127:N135" si="23">(J138-J127)</f>
        <v>735.54069999999979</v>
      </c>
      <c r="O127">
        <f t="shared" ref="O127:O135" si="24">(N127-M127)/J138</f>
        <v>-3.5027720165772373E-3</v>
      </c>
    </row>
    <row r="128" spans="2:15" ht="19.5" x14ac:dyDescent="0.45">
      <c r="B128" s="5">
        <v>2</v>
      </c>
      <c r="C128" s="1" t="s">
        <v>16</v>
      </c>
      <c r="D128" s="1">
        <v>0.99</v>
      </c>
      <c r="E128" s="6">
        <v>204.80160000000001</v>
      </c>
      <c r="F128" s="10"/>
      <c r="G128" s="5">
        <v>2</v>
      </c>
      <c r="H128" s="1" t="s">
        <v>16</v>
      </c>
      <c r="I128" s="1">
        <v>0.95</v>
      </c>
      <c r="J128" s="6">
        <v>205.8074</v>
      </c>
      <c r="L128" s="1" t="s">
        <v>16</v>
      </c>
      <c r="M128">
        <f t="shared" si="22"/>
        <v>212.33339999999998</v>
      </c>
      <c r="N128">
        <f t="shared" si="23"/>
        <v>204.71090000000001</v>
      </c>
      <c r="O128">
        <f t="shared" si="24"/>
        <v>-1.8567990757050231E-2</v>
      </c>
    </row>
    <row r="129" spans="2:15" ht="19.5" x14ac:dyDescent="0.45">
      <c r="B129" s="5">
        <v>3</v>
      </c>
      <c r="C129" s="1" t="s">
        <v>17</v>
      </c>
      <c r="D129" s="1">
        <v>5</v>
      </c>
      <c r="E129" s="6">
        <v>1033.6293000000001</v>
      </c>
      <c r="F129" s="10"/>
      <c r="G129" s="5">
        <v>3</v>
      </c>
      <c r="H129" s="1" t="s">
        <v>17</v>
      </c>
      <c r="I129" s="1">
        <v>4.99</v>
      </c>
      <c r="J129" s="6">
        <v>1075.3756000000001</v>
      </c>
      <c r="L129" s="1" t="s">
        <v>17</v>
      </c>
      <c r="M129">
        <f t="shared" si="22"/>
        <v>736.57929999999988</v>
      </c>
      <c r="N129">
        <f t="shared" si="23"/>
        <v>767.8608999999999</v>
      </c>
      <c r="O129">
        <f t="shared" si="24"/>
        <v>1.6971018097786162E-2</v>
      </c>
    </row>
    <row r="130" spans="2:15" ht="19.5" x14ac:dyDescent="0.45">
      <c r="B130" s="5">
        <v>4</v>
      </c>
      <c r="C130" s="1" t="s">
        <v>63</v>
      </c>
      <c r="D130" s="1">
        <v>16.07</v>
      </c>
      <c r="E130" s="6">
        <v>3321.1163999999999</v>
      </c>
      <c r="F130" s="10"/>
      <c r="G130" s="5">
        <v>4</v>
      </c>
      <c r="H130" s="1" t="s">
        <v>63</v>
      </c>
      <c r="I130" s="1">
        <v>16.23</v>
      </c>
      <c r="J130" s="6">
        <v>3501.3193999999999</v>
      </c>
      <c r="L130" s="1" t="s">
        <v>63</v>
      </c>
      <c r="M130">
        <f t="shared" si="22"/>
        <v>1796.3159000000005</v>
      </c>
      <c r="N130">
        <f t="shared" si="23"/>
        <v>1919.5872000000004</v>
      </c>
      <c r="O130">
        <f t="shared" si="24"/>
        <v>2.2739978585869729E-2</v>
      </c>
    </row>
    <row r="131" spans="2:15" ht="19.5" x14ac:dyDescent="0.45">
      <c r="B131" s="5">
        <v>5</v>
      </c>
      <c r="C131" s="1" t="s">
        <v>18</v>
      </c>
      <c r="D131" s="1">
        <v>21.1</v>
      </c>
      <c r="E131" s="6">
        <v>4360.8500999999997</v>
      </c>
      <c r="F131" s="10"/>
      <c r="G131" s="5">
        <v>5</v>
      </c>
      <c r="H131" s="1" t="s">
        <v>18</v>
      </c>
      <c r="I131" s="1">
        <v>21.24</v>
      </c>
      <c r="J131" s="6">
        <v>4581.4292999999998</v>
      </c>
      <c r="L131" s="1" t="s">
        <v>18</v>
      </c>
      <c r="M131">
        <f t="shared" si="22"/>
        <v>1538.5636000000004</v>
      </c>
      <c r="N131">
        <f t="shared" si="23"/>
        <v>1642.1945000000005</v>
      </c>
      <c r="O131">
        <f t="shared" si="24"/>
        <v>1.6651215325707847E-2</v>
      </c>
    </row>
    <row r="132" spans="2:15" ht="19.5" x14ac:dyDescent="0.45">
      <c r="B132" s="5">
        <v>6</v>
      </c>
      <c r="C132" s="1" t="s">
        <v>19</v>
      </c>
      <c r="D132" s="1">
        <v>14.87</v>
      </c>
      <c r="E132" s="6">
        <v>3073.5234999999998</v>
      </c>
      <c r="F132" s="10"/>
      <c r="G132" s="5">
        <v>6</v>
      </c>
      <c r="H132" s="1" t="s">
        <v>19</v>
      </c>
      <c r="I132" s="1">
        <v>14.79</v>
      </c>
      <c r="J132" s="6">
        <v>3190.1228000000001</v>
      </c>
      <c r="L132" s="1" t="s">
        <v>19</v>
      </c>
      <c r="M132">
        <f t="shared" si="22"/>
        <v>1172.9293000000002</v>
      </c>
      <c r="N132">
        <f t="shared" si="23"/>
        <v>1197.6949999999997</v>
      </c>
      <c r="O132">
        <f t="shared" si="24"/>
        <v>5.6441951623423083E-3</v>
      </c>
    </row>
    <row r="133" spans="2:15" ht="19.5" x14ac:dyDescent="0.45">
      <c r="B133" s="5">
        <v>7</v>
      </c>
      <c r="C133" s="1" t="s">
        <v>20</v>
      </c>
      <c r="D133" s="1">
        <v>9.0299999999999994</v>
      </c>
      <c r="E133" s="6">
        <v>1866.9395999999999</v>
      </c>
      <c r="F133" s="10"/>
      <c r="G133" s="5">
        <v>7</v>
      </c>
      <c r="H133" s="1" t="s">
        <v>20</v>
      </c>
      <c r="I133" s="1">
        <v>8.99</v>
      </c>
      <c r="J133" s="6">
        <v>1939.5091</v>
      </c>
      <c r="L133" s="1" t="s">
        <v>20</v>
      </c>
      <c r="M133">
        <f t="shared" si="22"/>
        <v>921.36339999999996</v>
      </c>
      <c r="N133">
        <f t="shared" si="23"/>
        <v>943.13229999999999</v>
      </c>
      <c r="O133">
        <f t="shared" si="24"/>
        <v>7.5517197525852607E-3</v>
      </c>
    </row>
    <row r="134" spans="2:15" ht="19.5" x14ac:dyDescent="0.45">
      <c r="B134" s="5">
        <v>8</v>
      </c>
      <c r="C134" s="1" t="s">
        <v>21</v>
      </c>
      <c r="D134" s="1">
        <v>17.34</v>
      </c>
      <c r="E134" s="6">
        <v>3583.9072999999999</v>
      </c>
      <c r="F134" s="10"/>
      <c r="G134" s="5">
        <v>8</v>
      </c>
      <c r="H134" s="1" t="s">
        <v>21</v>
      </c>
      <c r="I134" s="1">
        <v>17.670000000000002</v>
      </c>
      <c r="J134" s="6">
        <v>3810.6406000000002</v>
      </c>
      <c r="L134" s="1" t="s">
        <v>21</v>
      </c>
      <c r="M134">
        <f t="shared" si="22"/>
        <v>2692.8050000000003</v>
      </c>
      <c r="N134">
        <f t="shared" si="23"/>
        <v>2831.2655</v>
      </c>
      <c r="O134">
        <f t="shared" si="24"/>
        <v>2.0846500675461174E-2</v>
      </c>
    </row>
    <row r="135" spans="2:15" ht="19.5" x14ac:dyDescent="0.45">
      <c r="B135" s="7">
        <v>9</v>
      </c>
      <c r="C135" s="8" t="s">
        <v>22</v>
      </c>
      <c r="D135" s="8">
        <v>4.6399999999999997</v>
      </c>
      <c r="E135" s="9">
        <v>958.37980000000005</v>
      </c>
      <c r="F135" s="10"/>
      <c r="G135" s="7">
        <v>9</v>
      </c>
      <c r="H135" s="8" t="s">
        <v>22</v>
      </c>
      <c r="I135" s="8">
        <v>4.88</v>
      </c>
      <c r="J135" s="9">
        <v>1051.9399000000001</v>
      </c>
      <c r="L135" s="8" t="s">
        <v>22</v>
      </c>
      <c r="M135">
        <f t="shared" si="22"/>
        <v>854.79949999999997</v>
      </c>
      <c r="N135">
        <f t="shared" si="23"/>
        <v>916.96229999999991</v>
      </c>
      <c r="O135">
        <f t="shared" si="24"/>
        <v>3.1572314765050263E-2</v>
      </c>
    </row>
    <row r="136" spans="2:15" x14ac:dyDescent="0.4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</row>
    <row r="137" spans="2:15" x14ac:dyDescent="0.4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19.5" x14ac:dyDescent="0.45">
      <c r="B138" s="5">
        <v>1</v>
      </c>
      <c r="C138" s="1" t="s">
        <v>15</v>
      </c>
      <c r="D138" s="1">
        <v>5.2</v>
      </c>
      <c r="E138" s="6">
        <v>2384.8407999999999</v>
      </c>
      <c r="F138" s="10"/>
      <c r="G138" s="5">
        <v>1</v>
      </c>
      <c r="H138" s="1" t="s">
        <v>15</v>
      </c>
      <c r="I138" s="1">
        <v>5.22</v>
      </c>
      <c r="J138" s="6">
        <v>2517.4632999999999</v>
      </c>
    </row>
    <row r="139" spans="2:15" ht="19.5" x14ac:dyDescent="0.45">
      <c r="B139" s="5">
        <v>2</v>
      </c>
      <c r="C139" s="1" t="s">
        <v>16</v>
      </c>
      <c r="D139" s="1">
        <v>0.91</v>
      </c>
      <c r="E139" s="6">
        <v>417.13499999999999</v>
      </c>
      <c r="F139" s="10"/>
      <c r="G139" s="5">
        <v>2</v>
      </c>
      <c r="H139" s="1" t="s">
        <v>16</v>
      </c>
      <c r="I139" s="1">
        <v>0.85</v>
      </c>
      <c r="J139" s="6">
        <v>410.51830000000001</v>
      </c>
    </row>
    <row r="140" spans="2:15" ht="19.5" x14ac:dyDescent="0.45">
      <c r="B140" s="5">
        <v>3</v>
      </c>
      <c r="C140" s="1" t="s">
        <v>17</v>
      </c>
      <c r="D140" s="1">
        <v>3.86</v>
      </c>
      <c r="E140" s="6">
        <v>1770.2085999999999</v>
      </c>
      <c r="F140" s="10"/>
      <c r="G140" s="5">
        <v>3</v>
      </c>
      <c r="H140" s="1" t="s">
        <v>17</v>
      </c>
      <c r="I140" s="1">
        <v>3.82</v>
      </c>
      <c r="J140" s="6">
        <v>1843.2365</v>
      </c>
    </row>
    <row r="141" spans="2:15" ht="19.5" x14ac:dyDescent="0.45">
      <c r="B141" s="5">
        <v>4</v>
      </c>
      <c r="C141" s="1" t="s">
        <v>63</v>
      </c>
      <c r="D141" s="1">
        <v>11.16</v>
      </c>
      <c r="E141" s="6">
        <v>5117.4323000000004</v>
      </c>
      <c r="F141" s="10"/>
      <c r="G141" s="5">
        <v>4</v>
      </c>
      <c r="H141" s="1" t="s">
        <v>63</v>
      </c>
      <c r="I141" s="1">
        <v>11.25</v>
      </c>
      <c r="J141" s="6">
        <v>5420.9066000000003</v>
      </c>
    </row>
    <row r="142" spans="2:15" ht="19.5" x14ac:dyDescent="0.45">
      <c r="B142" s="5">
        <v>5</v>
      </c>
      <c r="C142" s="1" t="s">
        <v>18</v>
      </c>
      <c r="D142" s="1">
        <v>12.87</v>
      </c>
      <c r="E142" s="6">
        <v>5899.4137000000001</v>
      </c>
      <c r="F142" s="10"/>
      <c r="G142" s="5">
        <v>5</v>
      </c>
      <c r="H142" s="1" t="s">
        <v>18</v>
      </c>
      <c r="I142" s="1">
        <v>12.91</v>
      </c>
      <c r="J142" s="6">
        <v>6223.6238000000003</v>
      </c>
    </row>
    <row r="143" spans="2:15" ht="19.5" x14ac:dyDescent="0.45">
      <c r="B143" s="5">
        <v>6</v>
      </c>
      <c r="C143" s="1" t="s">
        <v>19</v>
      </c>
      <c r="D143" s="1">
        <v>9.26</v>
      </c>
      <c r="E143" s="6">
        <v>4246.4528</v>
      </c>
      <c r="F143" s="10"/>
      <c r="G143" s="5">
        <v>6</v>
      </c>
      <c r="H143" s="1" t="s">
        <v>19</v>
      </c>
      <c r="I143" s="1">
        <v>9.1</v>
      </c>
      <c r="J143" s="6">
        <v>4387.8177999999998</v>
      </c>
    </row>
    <row r="144" spans="2:15" ht="19.5" x14ac:dyDescent="0.45">
      <c r="B144" s="5">
        <v>7</v>
      </c>
      <c r="C144" s="1" t="s">
        <v>20</v>
      </c>
      <c r="D144" s="1">
        <v>6.08</v>
      </c>
      <c r="E144" s="6">
        <v>2788.3029999999999</v>
      </c>
      <c r="F144" s="10"/>
      <c r="G144" s="5">
        <v>7</v>
      </c>
      <c r="H144" s="1" t="s">
        <v>20</v>
      </c>
      <c r="I144" s="1">
        <v>5.98</v>
      </c>
      <c r="J144" s="6">
        <v>2882.6414</v>
      </c>
    </row>
    <row r="145" spans="2:15" ht="19.5" x14ac:dyDescent="0.45">
      <c r="B145" s="5">
        <v>8</v>
      </c>
      <c r="C145" s="1" t="s">
        <v>21</v>
      </c>
      <c r="D145" s="1">
        <v>13.69</v>
      </c>
      <c r="E145" s="6">
        <v>6276.7123000000001</v>
      </c>
      <c r="F145" s="10"/>
      <c r="G145" s="5">
        <v>8</v>
      </c>
      <c r="H145" s="1" t="s">
        <v>21</v>
      </c>
      <c r="I145" s="1">
        <v>13.78</v>
      </c>
      <c r="J145" s="6">
        <v>6641.9061000000002</v>
      </c>
    </row>
    <row r="146" spans="2:15" ht="19.5" x14ac:dyDescent="0.45">
      <c r="B146" s="7">
        <v>9</v>
      </c>
      <c r="C146" s="8" t="s">
        <v>22</v>
      </c>
      <c r="D146" s="8">
        <v>3.96</v>
      </c>
      <c r="E146" s="9">
        <v>1813.1793</v>
      </c>
      <c r="F146" s="10"/>
      <c r="G146" s="7">
        <v>9</v>
      </c>
      <c r="H146" s="8" t="s">
        <v>22</v>
      </c>
      <c r="I146" s="8">
        <v>4.08</v>
      </c>
      <c r="J146" s="9">
        <v>1968.9022</v>
      </c>
    </row>
    <row r="147" spans="2:15" x14ac:dyDescent="0.4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4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19.5" x14ac:dyDescent="0.45">
      <c r="B149" s="5">
        <v>1</v>
      </c>
      <c r="C149" s="1" t="s">
        <v>15</v>
      </c>
      <c r="D149" s="1">
        <v>7.89</v>
      </c>
      <c r="E149" s="6">
        <v>1591.1081999999999</v>
      </c>
      <c r="F149" s="10"/>
      <c r="G149" s="5">
        <v>1</v>
      </c>
      <c r="H149" s="1" t="s">
        <v>15</v>
      </c>
      <c r="I149" s="1">
        <v>8.32</v>
      </c>
      <c r="J149" s="6">
        <v>1714.444</v>
      </c>
      <c r="L149" s="1" t="s">
        <v>15</v>
      </c>
      <c r="M149">
        <f t="shared" ref="M149:M157" si="25">(E160-E149)</f>
        <v>782.72329999999988</v>
      </c>
      <c r="N149">
        <f t="shared" ref="N149:N157" si="26">(J160-J149)</f>
        <v>846.28949999999986</v>
      </c>
      <c r="O149">
        <f t="shared" ref="O149:O157" si="27">(N149-M149)/J160</f>
        <v>2.4823434379251094E-2</v>
      </c>
    </row>
    <row r="150" spans="2:15" ht="19.5" x14ac:dyDescent="0.45">
      <c r="B150" s="5">
        <v>2</v>
      </c>
      <c r="C150" s="1" t="s">
        <v>16</v>
      </c>
      <c r="D150" s="1">
        <v>0.96</v>
      </c>
      <c r="E150" s="6">
        <v>194.40180000000001</v>
      </c>
      <c r="F150" s="10"/>
      <c r="G150" s="5">
        <v>2</v>
      </c>
      <c r="H150" s="1" t="s">
        <v>16</v>
      </c>
      <c r="I150" s="1">
        <v>0.94</v>
      </c>
      <c r="J150" s="6">
        <v>193.607</v>
      </c>
      <c r="L150" s="1" t="s">
        <v>16</v>
      </c>
      <c r="M150">
        <f t="shared" si="25"/>
        <v>217.92869999999996</v>
      </c>
      <c r="N150">
        <f t="shared" si="26"/>
        <v>232.07149999999999</v>
      </c>
      <c r="O150">
        <f t="shared" si="27"/>
        <v>3.3224135116055951E-2</v>
      </c>
    </row>
    <row r="151" spans="2:15" ht="19.5" x14ac:dyDescent="0.45">
      <c r="B151" s="5">
        <v>3</v>
      </c>
      <c r="C151" s="1" t="s">
        <v>17</v>
      </c>
      <c r="D151" s="1">
        <v>4.99</v>
      </c>
      <c r="E151" s="6">
        <v>1007.1004</v>
      </c>
      <c r="F151" s="10"/>
      <c r="G151" s="5">
        <v>3</v>
      </c>
      <c r="H151" s="1" t="s">
        <v>17</v>
      </c>
      <c r="I151" s="1">
        <v>5.13</v>
      </c>
      <c r="J151" s="6">
        <v>1057.0429999999999</v>
      </c>
      <c r="L151" s="1" t="s">
        <v>17</v>
      </c>
      <c r="M151">
        <f t="shared" si="25"/>
        <v>762.70810000000006</v>
      </c>
      <c r="N151">
        <f t="shared" si="26"/>
        <v>808.52500000000009</v>
      </c>
      <c r="O151">
        <f t="shared" si="27"/>
        <v>2.4559222713940222E-2</v>
      </c>
    </row>
    <row r="152" spans="2:15" ht="19.5" x14ac:dyDescent="0.45">
      <c r="B152" s="5">
        <v>4</v>
      </c>
      <c r="C152" s="1" t="s">
        <v>63</v>
      </c>
      <c r="D152" s="1">
        <v>16.12</v>
      </c>
      <c r="E152" s="6">
        <v>3251.6853999999998</v>
      </c>
      <c r="F152" s="10"/>
      <c r="G152" s="5">
        <v>4</v>
      </c>
      <c r="H152" s="1" t="s">
        <v>63</v>
      </c>
      <c r="I152" s="1">
        <v>16.68</v>
      </c>
      <c r="J152" s="6">
        <v>3438.663</v>
      </c>
      <c r="L152" s="1" t="s">
        <v>63</v>
      </c>
      <c r="M152">
        <f t="shared" si="25"/>
        <v>1869.7750000000001</v>
      </c>
      <c r="N152">
        <f t="shared" si="26"/>
        <v>2013.5863000000004</v>
      </c>
      <c r="O152">
        <f t="shared" si="27"/>
        <v>2.6376508498978629E-2</v>
      </c>
    </row>
    <row r="153" spans="2:15" ht="19.5" x14ac:dyDescent="0.45">
      <c r="B153" s="5">
        <v>5</v>
      </c>
      <c r="C153" s="1" t="s">
        <v>18</v>
      </c>
      <c r="D153" s="1">
        <v>21.21</v>
      </c>
      <c r="E153" s="6">
        <v>4280.2721000000001</v>
      </c>
      <c r="F153" s="10"/>
      <c r="G153" s="5">
        <v>5</v>
      </c>
      <c r="H153" s="1" t="s">
        <v>18</v>
      </c>
      <c r="I153" s="1">
        <v>21.8</v>
      </c>
      <c r="J153" s="6">
        <v>4494.1980999999996</v>
      </c>
      <c r="L153" s="1" t="s">
        <v>18</v>
      </c>
      <c r="M153">
        <f t="shared" si="25"/>
        <v>1620.6554999999998</v>
      </c>
      <c r="N153">
        <f t="shared" si="26"/>
        <v>1754.4012000000002</v>
      </c>
      <c r="O153">
        <f t="shared" si="27"/>
        <v>2.1404108917657819E-2</v>
      </c>
    </row>
    <row r="154" spans="2:15" ht="19.5" x14ac:dyDescent="0.45">
      <c r="B154" s="5">
        <v>6</v>
      </c>
      <c r="C154" s="1" t="s">
        <v>19</v>
      </c>
      <c r="D154" s="1">
        <v>14.9</v>
      </c>
      <c r="E154" s="6">
        <v>3006.8081000000002</v>
      </c>
      <c r="F154" s="10"/>
      <c r="G154" s="5">
        <v>6</v>
      </c>
      <c r="H154" s="1" t="s">
        <v>19</v>
      </c>
      <c r="I154" s="1">
        <v>15.13</v>
      </c>
      <c r="J154" s="6">
        <v>3118.9978000000001</v>
      </c>
      <c r="L154" s="1" t="s">
        <v>19</v>
      </c>
      <c r="M154">
        <f t="shared" si="25"/>
        <v>1240.6359999999995</v>
      </c>
      <c r="N154">
        <f t="shared" si="26"/>
        <v>1304.1593000000003</v>
      </c>
      <c r="O154">
        <f t="shared" si="27"/>
        <v>1.4361529234401541E-2</v>
      </c>
    </row>
    <row r="155" spans="2:15" ht="19.5" x14ac:dyDescent="0.45">
      <c r="B155" s="5">
        <v>7</v>
      </c>
      <c r="C155" s="1" t="s">
        <v>20</v>
      </c>
      <c r="D155" s="1">
        <v>9.0399999999999991</v>
      </c>
      <c r="E155" s="6">
        <v>1823.6733999999999</v>
      </c>
      <c r="F155" s="10"/>
      <c r="G155" s="5">
        <v>7</v>
      </c>
      <c r="H155" s="1" t="s">
        <v>20</v>
      </c>
      <c r="I155" s="1">
        <v>9.17</v>
      </c>
      <c r="J155" s="6">
        <v>1889.5895</v>
      </c>
      <c r="L155" s="1" t="s">
        <v>20</v>
      </c>
      <c r="M155">
        <f t="shared" si="25"/>
        <v>964.93000000000006</v>
      </c>
      <c r="N155">
        <f t="shared" si="26"/>
        <v>1009.3732</v>
      </c>
      <c r="O155">
        <f t="shared" si="27"/>
        <v>1.5330725021056646E-2</v>
      </c>
    </row>
    <row r="156" spans="2:15" ht="19.5" x14ac:dyDescent="0.45">
      <c r="B156" s="5">
        <v>8</v>
      </c>
      <c r="C156" s="1" t="s">
        <v>21</v>
      </c>
      <c r="D156" s="1">
        <v>17.3</v>
      </c>
      <c r="E156" s="6">
        <v>3490.7667999999999</v>
      </c>
      <c r="F156" s="10"/>
      <c r="G156" s="5">
        <v>8</v>
      </c>
      <c r="H156" s="1" t="s">
        <v>21</v>
      </c>
      <c r="I156" s="1">
        <v>17.97</v>
      </c>
      <c r="J156" s="6">
        <v>3703.1680999999999</v>
      </c>
      <c r="L156" s="1" t="s">
        <v>21</v>
      </c>
      <c r="M156">
        <f t="shared" si="25"/>
        <v>2790.3255000000004</v>
      </c>
      <c r="N156">
        <f t="shared" si="26"/>
        <v>2968.1846000000005</v>
      </c>
      <c r="O156">
        <f t="shared" si="27"/>
        <v>2.6660125464510385E-2</v>
      </c>
    </row>
    <row r="157" spans="2:15" ht="19.5" x14ac:dyDescent="0.45">
      <c r="B157" s="7">
        <v>9</v>
      </c>
      <c r="C157" s="8" t="s">
        <v>22</v>
      </c>
      <c r="D157" s="8">
        <v>4.59</v>
      </c>
      <c r="E157" s="9">
        <v>925.80529999999999</v>
      </c>
      <c r="F157" s="10"/>
      <c r="G157" s="7">
        <v>9</v>
      </c>
      <c r="H157" s="8" t="s">
        <v>22</v>
      </c>
      <c r="I157" s="8">
        <v>4.87</v>
      </c>
      <c r="J157" s="9">
        <v>1003.1776</v>
      </c>
      <c r="L157" s="8" t="s">
        <v>22</v>
      </c>
      <c r="M157">
        <f t="shared" si="25"/>
        <v>884.14940000000001</v>
      </c>
      <c r="N157">
        <f t="shared" si="26"/>
        <v>976.75320000000011</v>
      </c>
      <c r="O157">
        <f t="shared" si="27"/>
        <v>4.6771230590483305E-2</v>
      </c>
    </row>
    <row r="158" spans="2:15" x14ac:dyDescent="0.4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</row>
    <row r="159" spans="2:15" x14ac:dyDescent="0.4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19.5" x14ac:dyDescent="0.45">
      <c r="B160" s="5">
        <v>1</v>
      </c>
      <c r="C160" s="1" t="s">
        <v>15</v>
      </c>
      <c r="D160" s="1">
        <v>5.18</v>
      </c>
      <c r="E160" s="6">
        <v>2373.8314999999998</v>
      </c>
      <c r="F160" s="10"/>
      <c r="G160" s="5">
        <v>1</v>
      </c>
      <c r="H160" s="1" t="s">
        <v>15</v>
      </c>
      <c r="I160" s="1">
        <v>5.27</v>
      </c>
      <c r="J160" s="6">
        <v>2560.7334999999998</v>
      </c>
    </row>
    <row r="161" spans="2:10" ht="19.5" x14ac:dyDescent="0.45">
      <c r="B161" s="5">
        <v>2</v>
      </c>
      <c r="C161" s="1" t="s">
        <v>16</v>
      </c>
      <c r="D161" s="1">
        <v>0.9</v>
      </c>
      <c r="E161" s="6">
        <v>412.33049999999997</v>
      </c>
      <c r="F161" s="10"/>
      <c r="G161" s="5">
        <v>2</v>
      </c>
      <c r="H161" s="1" t="s">
        <v>16</v>
      </c>
      <c r="I161" s="1">
        <v>0.88</v>
      </c>
      <c r="J161" s="6">
        <v>425.67849999999999</v>
      </c>
    </row>
    <row r="162" spans="2:10" ht="19.5" x14ac:dyDescent="0.45">
      <c r="B162" s="5">
        <v>3</v>
      </c>
      <c r="C162" s="1" t="s">
        <v>17</v>
      </c>
      <c r="D162" s="1">
        <v>3.86</v>
      </c>
      <c r="E162" s="6">
        <v>1769.8085000000001</v>
      </c>
      <c r="F162" s="10"/>
      <c r="G162" s="5">
        <v>3</v>
      </c>
      <c r="H162" s="1" t="s">
        <v>17</v>
      </c>
      <c r="I162" s="1">
        <v>3.84</v>
      </c>
      <c r="J162" s="6">
        <v>1865.568</v>
      </c>
    </row>
    <row r="163" spans="2:10" ht="19.5" x14ac:dyDescent="0.45">
      <c r="B163" s="5">
        <v>4</v>
      </c>
      <c r="C163" s="1" t="s">
        <v>63</v>
      </c>
      <c r="D163" s="1">
        <v>11.18</v>
      </c>
      <c r="E163" s="6">
        <v>5121.4603999999999</v>
      </c>
      <c r="F163" s="10"/>
      <c r="G163" s="5">
        <v>4</v>
      </c>
      <c r="H163" s="1" t="s">
        <v>63</v>
      </c>
      <c r="I163" s="1">
        <v>11.23</v>
      </c>
      <c r="J163" s="6">
        <v>5452.2493000000004</v>
      </c>
    </row>
    <row r="164" spans="2:10" ht="19.5" x14ac:dyDescent="0.45">
      <c r="B164" s="5">
        <v>5</v>
      </c>
      <c r="C164" s="1" t="s">
        <v>18</v>
      </c>
      <c r="D164" s="1">
        <v>12.88</v>
      </c>
      <c r="E164" s="6">
        <v>5900.9276</v>
      </c>
      <c r="F164" s="10"/>
      <c r="G164" s="5">
        <v>5</v>
      </c>
      <c r="H164" s="1" t="s">
        <v>18</v>
      </c>
      <c r="I164" s="1">
        <v>12.87</v>
      </c>
      <c r="J164" s="6">
        <v>6248.5992999999999</v>
      </c>
    </row>
    <row r="165" spans="2:10" ht="19.5" x14ac:dyDescent="0.45">
      <c r="B165" s="5">
        <v>6</v>
      </c>
      <c r="C165" s="1" t="s">
        <v>19</v>
      </c>
      <c r="D165" s="1">
        <v>9.27</v>
      </c>
      <c r="E165" s="6">
        <v>4247.4440999999997</v>
      </c>
      <c r="F165" s="10"/>
      <c r="G165" s="5">
        <v>6</v>
      </c>
      <c r="H165" s="1" t="s">
        <v>19</v>
      </c>
      <c r="I165" s="1">
        <v>9.11</v>
      </c>
      <c r="J165" s="6">
        <v>4423.1571000000004</v>
      </c>
    </row>
    <row r="166" spans="2:10" ht="19.5" x14ac:dyDescent="0.45">
      <c r="B166" s="5">
        <v>7</v>
      </c>
      <c r="C166" s="1" t="s">
        <v>20</v>
      </c>
      <c r="D166" s="1">
        <v>6.08</v>
      </c>
      <c r="E166" s="6">
        <v>2788.6034</v>
      </c>
      <c r="F166" s="10"/>
      <c r="G166" s="5">
        <v>7</v>
      </c>
      <c r="H166" s="1" t="s">
        <v>20</v>
      </c>
      <c r="I166" s="1">
        <v>5.97</v>
      </c>
      <c r="J166" s="6">
        <v>2898.9627</v>
      </c>
    </row>
    <row r="167" spans="2:10" ht="19.5" x14ac:dyDescent="0.45">
      <c r="B167" s="5">
        <v>8</v>
      </c>
      <c r="C167" s="1" t="s">
        <v>21</v>
      </c>
      <c r="D167" s="1">
        <v>13.71</v>
      </c>
      <c r="E167" s="6">
        <v>6281.0923000000003</v>
      </c>
      <c r="G167" s="5">
        <v>8</v>
      </c>
      <c r="H167" s="1" t="s">
        <v>21</v>
      </c>
      <c r="I167" s="1">
        <v>13.74</v>
      </c>
      <c r="J167" s="6">
        <v>6671.3527000000004</v>
      </c>
    </row>
    <row r="168" spans="2:10" ht="19.5" x14ac:dyDescent="0.45">
      <c r="B168" s="7">
        <v>9</v>
      </c>
      <c r="C168" s="8" t="s">
        <v>22</v>
      </c>
      <c r="D168" s="8">
        <v>3.95</v>
      </c>
      <c r="E168" s="9">
        <v>1809.9547</v>
      </c>
      <c r="G168" s="7">
        <v>9</v>
      </c>
      <c r="H168" s="8" t="s">
        <v>22</v>
      </c>
      <c r="I168" s="8">
        <v>4.08</v>
      </c>
      <c r="J168" s="9">
        <v>1979.9308000000001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526D-7A09-4979-A3AB-167D0E0697AA}">
  <dimension ref="A1:Y168"/>
  <sheetViews>
    <sheetView topLeftCell="A139" zoomScale="224" workbookViewId="0">
      <selection activeCell="C141" sqref="C141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  <c r="L1" s="5"/>
      <c r="M1" s="1"/>
    </row>
    <row r="2" spans="1:25" x14ac:dyDescent="0.45">
      <c r="A2" t="s">
        <v>14</v>
      </c>
      <c r="B2" t="s">
        <v>26</v>
      </c>
      <c r="C2" t="s">
        <v>11</v>
      </c>
      <c r="L2" s="5"/>
      <c r="M2" s="1"/>
    </row>
    <row r="3" spans="1:25" x14ac:dyDescent="0.45">
      <c r="A3" s="13" t="s">
        <v>27</v>
      </c>
      <c r="B3" s="13" t="s">
        <v>8</v>
      </c>
      <c r="C3" s="13" t="s">
        <v>28</v>
      </c>
      <c r="L3" s="5"/>
      <c r="M3" s="1"/>
    </row>
    <row r="4" spans="1:25" x14ac:dyDescent="0.45">
      <c r="A4" s="13" t="s">
        <v>29</v>
      </c>
      <c r="B4" s="13" t="s">
        <v>30</v>
      </c>
      <c r="C4" s="13" t="s">
        <v>9</v>
      </c>
      <c r="L4" s="5"/>
      <c r="M4" s="1"/>
    </row>
    <row r="5" spans="1:25" x14ac:dyDescent="0.45">
      <c r="A5" s="13" t="s">
        <v>31</v>
      </c>
      <c r="B5" s="13" t="s">
        <v>32</v>
      </c>
      <c r="C5" s="13" t="s">
        <v>28</v>
      </c>
      <c r="L5" s="5"/>
      <c r="M5" s="1"/>
    </row>
    <row r="6" spans="1:25" x14ac:dyDescent="0.45">
      <c r="A6" s="13" t="s">
        <v>33</v>
      </c>
      <c r="B6" s="13" t="s">
        <v>34</v>
      </c>
      <c r="C6" s="13" t="s">
        <v>10</v>
      </c>
      <c r="L6" s="5"/>
      <c r="M6" s="1"/>
    </row>
    <row r="7" spans="1:25" x14ac:dyDescent="0.45">
      <c r="A7" s="13" t="s">
        <v>35</v>
      </c>
      <c r="B7" s="13" t="s">
        <v>36</v>
      </c>
      <c r="C7" s="13" t="s">
        <v>9</v>
      </c>
      <c r="L7" s="5"/>
      <c r="M7" s="1"/>
    </row>
    <row r="8" spans="1:25" x14ac:dyDescent="0.45">
      <c r="A8" s="13" t="s">
        <v>37</v>
      </c>
      <c r="B8" s="13" t="s">
        <v>38</v>
      </c>
      <c r="C8" s="13" t="s">
        <v>9</v>
      </c>
      <c r="L8" s="5"/>
      <c r="M8" s="1"/>
    </row>
    <row r="9" spans="1:25" x14ac:dyDescent="0.45">
      <c r="A9" s="13" t="s">
        <v>39</v>
      </c>
      <c r="B9" s="13" t="s">
        <v>40</v>
      </c>
      <c r="C9" s="13" t="s">
        <v>12</v>
      </c>
      <c r="L9" s="7"/>
      <c r="M9" s="8"/>
    </row>
    <row r="10" spans="1:25" x14ac:dyDescent="0.45">
      <c r="A10" t="s">
        <v>41</v>
      </c>
      <c r="B10" t="s">
        <v>42</v>
      </c>
      <c r="C10" t="s">
        <v>11</v>
      </c>
    </row>
    <row r="11" spans="1:25" x14ac:dyDescent="0.45">
      <c r="A11" s="13" t="s">
        <v>13</v>
      </c>
      <c r="B11" s="13" t="s">
        <v>43</v>
      </c>
      <c r="C11" s="13" t="s">
        <v>44</v>
      </c>
    </row>
    <row r="12" spans="1:25" x14ac:dyDescent="0.45">
      <c r="A12" s="13" t="s">
        <v>13</v>
      </c>
      <c r="B12" s="13" t="s">
        <v>45</v>
      </c>
      <c r="C12" s="13" t="s">
        <v>46</v>
      </c>
    </row>
    <row r="13" spans="1:25" x14ac:dyDescent="0.45">
      <c r="A13" t="s">
        <v>23</v>
      </c>
      <c r="B13">
        <v>4.9377800000000001</v>
      </c>
    </row>
    <row r="15" spans="1:25" x14ac:dyDescent="0.4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4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19.5" x14ac:dyDescent="0.45">
      <c r="B17" s="5">
        <v>1</v>
      </c>
      <c r="C17" s="1" t="s">
        <v>15</v>
      </c>
      <c r="D17" s="1">
        <v>6.13</v>
      </c>
      <c r="E17" s="6">
        <v>2061.5754999999999</v>
      </c>
      <c r="F17" s="12"/>
      <c r="G17" s="5">
        <v>1</v>
      </c>
      <c r="H17" s="1" t="s">
        <v>15</v>
      </c>
      <c r="I17" s="1">
        <v>5.79</v>
      </c>
      <c r="J17" s="6">
        <v>2199.0709000000002</v>
      </c>
      <c r="L17" s="1" t="s">
        <v>15</v>
      </c>
      <c r="M17">
        <f t="shared" ref="M17:M25" si="0">(E28-E17)</f>
        <v>270.00680000000011</v>
      </c>
      <c r="N17">
        <f t="shared" ref="N17:N25" si="1">(J28-J17)</f>
        <v>237.67239999999993</v>
      </c>
      <c r="O17">
        <f t="shared" ref="O17:O25" si="2">(N17-M17)/J28</f>
        <v>-1.3269514273415746E-2</v>
      </c>
      <c r="R17" s="1" t="s">
        <v>15</v>
      </c>
      <c r="S17">
        <f>O17</f>
        <v>-1.3269514273415746E-2</v>
      </c>
      <c r="T17">
        <f t="shared" ref="T17:T25" si="3">O39</f>
        <v>9.8536666230346487E-3</v>
      </c>
      <c r="U17">
        <f>O61</f>
        <v>3.6325707427444149E-3</v>
      </c>
      <c r="V17">
        <f>O83</f>
        <v>4.0497127086588794E-3</v>
      </c>
      <c r="W17">
        <f>O105</f>
        <v>-4.0940620991203333E-3</v>
      </c>
      <c r="X17">
        <f>O127</f>
        <v>-8.7890684602251086E-3</v>
      </c>
      <c r="Y17">
        <f>O149</f>
        <v>-5.8443337223332463E-3</v>
      </c>
    </row>
    <row r="18" spans="2:25" ht="19.5" x14ac:dyDescent="0.45">
      <c r="B18" s="5">
        <v>2</v>
      </c>
      <c r="C18" s="1" t="s">
        <v>16</v>
      </c>
      <c r="D18" s="1">
        <v>0.94</v>
      </c>
      <c r="E18" s="6">
        <v>315.77100000000002</v>
      </c>
      <c r="F18" s="12"/>
      <c r="G18" s="5">
        <v>2</v>
      </c>
      <c r="H18" s="1" t="s">
        <v>16</v>
      </c>
      <c r="I18" s="1">
        <v>0.86</v>
      </c>
      <c r="J18" s="6">
        <v>326.97609999999997</v>
      </c>
      <c r="L18" s="1" t="s">
        <v>16</v>
      </c>
      <c r="M18">
        <f t="shared" si="0"/>
        <v>84.973099999999988</v>
      </c>
      <c r="N18">
        <f t="shared" si="1"/>
        <v>82.958300000000008</v>
      </c>
      <c r="O18">
        <f t="shared" si="2"/>
        <v>-4.9149327307002775E-3</v>
      </c>
      <c r="R18" s="1" t="s">
        <v>16</v>
      </c>
      <c r="S18">
        <f t="shared" ref="S18:S25" si="4">O18</f>
        <v>-4.9149327307002775E-3</v>
      </c>
      <c r="T18">
        <f t="shared" si="3"/>
        <v>2.1393050452740998E-2</v>
      </c>
      <c r="U18">
        <f t="shared" ref="U18:U25" si="5">O62</f>
        <v>1.1003712175255446E-2</v>
      </c>
      <c r="V18">
        <f t="shared" ref="V18:V25" si="6">O84</f>
        <v>3.1989553552898724E-2</v>
      </c>
      <c r="W18">
        <f t="shared" ref="W18:W25" si="7">O106</f>
        <v>-1.5263011141149556E-2</v>
      </c>
      <c r="X18">
        <f t="shared" ref="X18:X25" si="8">O128</f>
        <v>-1.5247527227809884E-2</v>
      </c>
      <c r="Y18">
        <f t="shared" ref="Y18:Y25" si="9">O150</f>
        <v>7.9473999603907018E-3</v>
      </c>
    </row>
    <row r="19" spans="2:25" ht="19.5" x14ac:dyDescent="0.45">
      <c r="B19" s="5">
        <v>3</v>
      </c>
      <c r="C19" s="1" t="s">
        <v>17</v>
      </c>
      <c r="D19" s="1">
        <v>4.2699999999999996</v>
      </c>
      <c r="E19" s="6">
        <v>1436.1817000000001</v>
      </c>
      <c r="F19" s="12"/>
      <c r="G19" s="5">
        <v>3</v>
      </c>
      <c r="H19" s="1" t="s">
        <v>17</v>
      </c>
      <c r="I19" s="1">
        <v>3.96</v>
      </c>
      <c r="J19" s="6">
        <v>1504.8100999999999</v>
      </c>
      <c r="L19" s="1" t="s">
        <v>17</v>
      </c>
      <c r="M19">
        <f t="shared" si="0"/>
        <v>279.96159999999986</v>
      </c>
      <c r="N19">
        <f t="shared" si="1"/>
        <v>284.68900000000008</v>
      </c>
      <c r="O19">
        <f t="shared" si="2"/>
        <v>2.6417448323948394E-3</v>
      </c>
      <c r="R19" s="1" t="s">
        <v>17</v>
      </c>
      <c r="S19">
        <f t="shared" si="4"/>
        <v>2.6417448323948394E-3</v>
      </c>
      <c r="T19">
        <f t="shared" si="3"/>
        <v>2.1032496360716909E-2</v>
      </c>
      <c r="U19">
        <f t="shared" si="5"/>
        <v>2.034122329495347E-2</v>
      </c>
      <c r="V19">
        <f t="shared" si="6"/>
        <v>2.5774438732113773E-2</v>
      </c>
      <c r="W19">
        <f t="shared" si="7"/>
        <v>1.7420655849793219E-2</v>
      </c>
      <c r="X19">
        <f t="shared" si="8"/>
        <v>1.8385302017446349E-2</v>
      </c>
      <c r="Y19">
        <f t="shared" si="9"/>
        <v>1.7820194916343086E-2</v>
      </c>
    </row>
    <row r="20" spans="2:25" ht="19.5" x14ac:dyDescent="0.45">
      <c r="B20" s="5">
        <v>4</v>
      </c>
      <c r="C20" s="1" t="s">
        <v>63</v>
      </c>
      <c r="D20" s="1">
        <v>12.99</v>
      </c>
      <c r="E20" s="6">
        <v>4365.8114999999998</v>
      </c>
      <c r="F20" s="12"/>
      <c r="G20" s="5">
        <v>4</v>
      </c>
      <c r="H20" s="1" t="s">
        <v>63</v>
      </c>
      <c r="I20" s="1">
        <v>11.89</v>
      </c>
      <c r="J20" s="6">
        <v>4519.8948</v>
      </c>
      <c r="L20" s="1" t="s">
        <v>63</v>
      </c>
      <c r="M20">
        <f t="shared" si="0"/>
        <v>655.15090000000055</v>
      </c>
      <c r="N20">
        <f t="shared" si="1"/>
        <v>666.81739999999991</v>
      </c>
      <c r="O20">
        <f t="shared" si="2"/>
        <v>2.2493054463286703E-3</v>
      </c>
      <c r="R20" s="1" t="s">
        <v>63</v>
      </c>
      <c r="S20">
        <f t="shared" si="4"/>
        <v>2.2493054463286703E-3</v>
      </c>
      <c r="T20">
        <f t="shared" si="3"/>
        <v>1.5947332942999416E-2</v>
      </c>
      <c r="U20">
        <f t="shared" si="5"/>
        <v>1.8133550441526879E-2</v>
      </c>
      <c r="V20">
        <f t="shared" si="6"/>
        <v>1.8820694712307066E-2</v>
      </c>
      <c r="W20">
        <f t="shared" si="7"/>
        <v>1.645110607452864E-2</v>
      </c>
      <c r="X20">
        <f t="shared" si="8"/>
        <v>1.8595250402423519E-2</v>
      </c>
      <c r="Y20">
        <f t="shared" si="9"/>
        <v>1.8204308480395264E-2</v>
      </c>
    </row>
    <row r="21" spans="2:25" ht="19.5" x14ac:dyDescent="0.45">
      <c r="B21" s="5">
        <v>5</v>
      </c>
      <c r="C21" s="1" t="s">
        <v>18</v>
      </c>
      <c r="D21" s="1">
        <v>15.66</v>
      </c>
      <c r="E21" s="6">
        <v>5264.3032999999996</v>
      </c>
      <c r="F21" s="12"/>
      <c r="G21" s="5">
        <v>5</v>
      </c>
      <c r="H21" s="1" t="s">
        <v>18</v>
      </c>
      <c r="I21" s="1">
        <v>14.3</v>
      </c>
      <c r="J21" s="6">
        <v>5434.0825000000004</v>
      </c>
      <c r="L21" s="1" t="s">
        <v>18</v>
      </c>
      <c r="M21">
        <f t="shared" si="0"/>
        <v>510.03810000000067</v>
      </c>
      <c r="N21">
        <f t="shared" si="1"/>
        <v>495.05479999999989</v>
      </c>
      <c r="O21">
        <f t="shared" si="2"/>
        <v>-2.5270624109178211E-3</v>
      </c>
      <c r="R21" s="1" t="s">
        <v>18</v>
      </c>
      <c r="S21">
        <f t="shared" si="4"/>
        <v>-2.5270624109178211E-3</v>
      </c>
      <c r="T21">
        <f t="shared" si="3"/>
        <v>9.9428239991377811E-3</v>
      </c>
      <c r="U21">
        <f t="shared" si="5"/>
        <v>1.11012490663567E-2</v>
      </c>
      <c r="V21">
        <f t="shared" si="6"/>
        <v>1.182389075096258E-2</v>
      </c>
      <c r="W21">
        <f t="shared" si="7"/>
        <v>1.0878429487571773E-2</v>
      </c>
      <c r="X21">
        <f t="shared" si="8"/>
        <v>1.0614081062023406E-2</v>
      </c>
      <c r="Y21">
        <f t="shared" si="9"/>
        <v>1.1492857161375627E-2</v>
      </c>
    </row>
    <row r="22" spans="2:25" ht="19.5" x14ac:dyDescent="0.45">
      <c r="B22" s="5">
        <v>6</v>
      </c>
      <c r="C22" s="1" t="s">
        <v>19</v>
      </c>
      <c r="D22" s="1">
        <v>10.98</v>
      </c>
      <c r="E22" s="6">
        <v>3690.4766</v>
      </c>
      <c r="F22" s="12"/>
      <c r="G22" s="5">
        <v>6</v>
      </c>
      <c r="H22" s="1" t="s">
        <v>19</v>
      </c>
      <c r="I22" s="1">
        <v>9.98</v>
      </c>
      <c r="J22" s="6">
        <v>3792.0010000000002</v>
      </c>
      <c r="L22" s="1" t="s">
        <v>19</v>
      </c>
      <c r="M22">
        <f t="shared" si="0"/>
        <v>415.3724000000002</v>
      </c>
      <c r="N22">
        <f t="shared" si="1"/>
        <v>393.38940000000002</v>
      </c>
      <c r="O22">
        <f t="shared" si="2"/>
        <v>-5.2523176810459959E-3</v>
      </c>
      <c r="R22" s="1" t="s">
        <v>19</v>
      </c>
      <c r="S22">
        <f t="shared" si="4"/>
        <v>-5.2523176810459959E-3</v>
      </c>
      <c r="T22">
        <f t="shared" si="3"/>
        <v>6.4586661381649544E-3</v>
      </c>
      <c r="U22">
        <f t="shared" si="5"/>
        <v>6.6591538272100983E-3</v>
      </c>
      <c r="V22">
        <f t="shared" si="6"/>
        <v>7.3435152508040703E-3</v>
      </c>
      <c r="W22">
        <f t="shared" si="7"/>
        <v>5.2344884817845721E-3</v>
      </c>
      <c r="X22">
        <f t="shared" si="8"/>
        <v>1.8424594887923892E-3</v>
      </c>
      <c r="Y22">
        <f t="shared" si="9"/>
        <v>2.243337787531188E-3</v>
      </c>
    </row>
    <row r="23" spans="2:25" ht="19.5" x14ac:dyDescent="0.45">
      <c r="B23" s="5">
        <v>7</v>
      </c>
      <c r="C23" s="1" t="s">
        <v>20</v>
      </c>
      <c r="D23" s="1">
        <v>6.94</v>
      </c>
      <c r="E23" s="6">
        <v>2334.2766000000001</v>
      </c>
      <c r="F23" s="12"/>
      <c r="G23" s="5">
        <v>7</v>
      </c>
      <c r="H23" s="1" t="s">
        <v>20</v>
      </c>
      <c r="I23" s="1">
        <v>6.38</v>
      </c>
      <c r="J23" s="6">
        <v>2422.8878</v>
      </c>
      <c r="L23" s="1" t="s">
        <v>20</v>
      </c>
      <c r="M23">
        <f t="shared" si="0"/>
        <v>342.34009999999989</v>
      </c>
      <c r="N23">
        <f t="shared" si="1"/>
        <v>329.77579999999989</v>
      </c>
      <c r="O23">
        <f t="shared" si="2"/>
        <v>-4.5644153539139342E-3</v>
      </c>
      <c r="R23" s="1" t="s">
        <v>20</v>
      </c>
      <c r="S23">
        <f t="shared" si="4"/>
        <v>-4.5644153539139342E-3</v>
      </c>
      <c r="T23">
        <f t="shared" si="3"/>
        <v>6.7539321321318548E-3</v>
      </c>
      <c r="U23">
        <f t="shared" si="5"/>
        <v>7.8300068685067462E-3</v>
      </c>
      <c r="V23">
        <f t="shared" si="6"/>
        <v>1.0206303934722032E-2</v>
      </c>
      <c r="W23">
        <f t="shared" si="7"/>
        <v>7.8135826539217339E-3</v>
      </c>
      <c r="X23">
        <f t="shared" si="8"/>
        <v>5.7164246197965798E-3</v>
      </c>
      <c r="Y23">
        <f t="shared" si="9"/>
        <v>7.4575168906523314E-3</v>
      </c>
    </row>
    <row r="24" spans="2:25" ht="19.5" x14ac:dyDescent="0.45">
      <c r="B24" s="5">
        <v>8</v>
      </c>
      <c r="C24" s="1" t="s">
        <v>21</v>
      </c>
      <c r="D24" s="1">
        <v>14.95</v>
      </c>
      <c r="E24" s="6">
        <v>5025.8825999999999</v>
      </c>
      <c r="F24" s="12"/>
      <c r="G24" s="5">
        <v>8</v>
      </c>
      <c r="H24" s="1" t="s">
        <v>21</v>
      </c>
      <c r="I24" s="1">
        <v>13.85</v>
      </c>
      <c r="J24" s="6">
        <v>5262.0223999999998</v>
      </c>
      <c r="L24" s="1" t="s">
        <v>21</v>
      </c>
      <c r="M24">
        <f t="shared" si="0"/>
        <v>1131.5659999999998</v>
      </c>
      <c r="N24">
        <f t="shared" si="1"/>
        <v>1169.9826000000003</v>
      </c>
      <c r="O24">
        <f t="shared" si="2"/>
        <v>5.9727254565256826E-3</v>
      </c>
      <c r="R24" s="1" t="s">
        <v>21</v>
      </c>
      <c r="S24">
        <f t="shared" si="4"/>
        <v>5.9727254565256826E-3</v>
      </c>
      <c r="T24">
        <f t="shared" si="3"/>
        <v>1.7392403253735894E-2</v>
      </c>
      <c r="U24">
        <f t="shared" si="5"/>
        <v>2.0690592591053627E-2</v>
      </c>
      <c r="V24">
        <f t="shared" si="6"/>
        <v>2.2636455896558976E-2</v>
      </c>
      <c r="W24">
        <f t="shared" si="7"/>
        <v>1.9584585772801175E-2</v>
      </c>
      <c r="X24">
        <f t="shared" si="8"/>
        <v>1.8789833009487431E-2</v>
      </c>
      <c r="Y24">
        <f t="shared" si="9"/>
        <v>2.0861922877693864E-2</v>
      </c>
    </row>
    <row r="25" spans="2:25" ht="19.5" x14ac:dyDescent="0.45">
      <c r="B25" s="7">
        <v>9</v>
      </c>
      <c r="C25" s="8" t="s">
        <v>22</v>
      </c>
      <c r="D25" s="8">
        <v>4.13</v>
      </c>
      <c r="E25" s="9">
        <v>1388.5331000000001</v>
      </c>
      <c r="F25" s="12"/>
      <c r="G25" s="7">
        <v>9</v>
      </c>
      <c r="H25" s="8" t="s">
        <v>22</v>
      </c>
      <c r="I25" s="8">
        <v>4</v>
      </c>
      <c r="J25" s="9">
        <v>1521.5081</v>
      </c>
      <c r="L25" s="8" t="s">
        <v>22</v>
      </c>
      <c r="M25">
        <f t="shared" si="0"/>
        <v>360.79739999999993</v>
      </c>
      <c r="N25">
        <f t="shared" si="1"/>
        <v>373.14809999999989</v>
      </c>
      <c r="O25">
        <f t="shared" si="2"/>
        <v>6.5187024432189654E-3</v>
      </c>
      <c r="R25" s="8" t="s">
        <v>22</v>
      </c>
      <c r="S25">
        <f t="shared" si="4"/>
        <v>6.5187024432189654E-3</v>
      </c>
      <c r="T25">
        <f t="shared" si="3"/>
        <v>2.7592270406514567E-2</v>
      </c>
      <c r="U25">
        <f t="shared" si="5"/>
        <v>3.1858051270659542E-2</v>
      </c>
      <c r="V25">
        <f t="shared" si="6"/>
        <v>2.9242725081815132E-2</v>
      </c>
      <c r="W25">
        <f t="shared" si="7"/>
        <v>2.7803767280669116E-2</v>
      </c>
      <c r="X25">
        <f t="shared" si="8"/>
        <v>1.9967230404787005E-2</v>
      </c>
      <c r="Y25">
        <f t="shared" si="9"/>
        <v>2.9483157685914869E-2</v>
      </c>
    </row>
    <row r="26" spans="2:25" x14ac:dyDescent="0.4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</row>
    <row r="27" spans="2:25" x14ac:dyDescent="0.4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19.5" x14ac:dyDescent="0.45">
      <c r="B28" s="5">
        <v>1</v>
      </c>
      <c r="C28" s="1" t="s">
        <v>15</v>
      </c>
      <c r="D28" s="1">
        <v>5.22</v>
      </c>
      <c r="E28" s="6">
        <v>2331.5823</v>
      </c>
      <c r="F28" s="10"/>
      <c r="G28" s="5">
        <v>1</v>
      </c>
      <c r="H28" s="1" t="s">
        <v>15</v>
      </c>
      <c r="I28" s="1">
        <v>5.26</v>
      </c>
      <c r="J28" s="6">
        <v>2436.7433000000001</v>
      </c>
    </row>
    <row r="29" spans="2:25" ht="19.5" x14ac:dyDescent="0.45">
      <c r="B29" s="5">
        <v>2</v>
      </c>
      <c r="C29" s="1" t="s">
        <v>16</v>
      </c>
      <c r="D29" s="1">
        <v>0.9</v>
      </c>
      <c r="E29" s="6">
        <v>400.7441</v>
      </c>
      <c r="F29" s="10"/>
      <c r="G29" s="5">
        <v>2</v>
      </c>
      <c r="H29" s="1" t="s">
        <v>16</v>
      </c>
      <c r="I29" s="1">
        <v>0.89</v>
      </c>
      <c r="J29" s="6">
        <v>409.93439999999998</v>
      </c>
    </row>
    <row r="30" spans="2:25" ht="19.5" x14ac:dyDescent="0.45">
      <c r="B30" s="5">
        <v>3</v>
      </c>
      <c r="C30" s="1" t="s">
        <v>17</v>
      </c>
      <c r="D30" s="1">
        <v>3.84</v>
      </c>
      <c r="E30" s="6">
        <v>1716.1433</v>
      </c>
      <c r="F30" s="10"/>
      <c r="G30" s="5">
        <v>3</v>
      </c>
      <c r="H30" s="1" t="s">
        <v>17</v>
      </c>
      <c r="I30" s="1">
        <v>3.87</v>
      </c>
      <c r="J30" s="6">
        <v>1789.4991</v>
      </c>
    </row>
    <row r="31" spans="2:25" ht="19.5" x14ac:dyDescent="0.45">
      <c r="B31" s="5">
        <v>4</v>
      </c>
      <c r="C31" s="1" t="s">
        <v>63</v>
      </c>
      <c r="D31" s="1">
        <v>11.24</v>
      </c>
      <c r="E31" s="6">
        <v>5020.9624000000003</v>
      </c>
      <c r="F31" s="10"/>
      <c r="G31" s="5">
        <v>4</v>
      </c>
      <c r="H31" s="1" t="s">
        <v>63</v>
      </c>
      <c r="I31" s="1">
        <v>11.2</v>
      </c>
      <c r="J31" s="6">
        <v>5186.7121999999999</v>
      </c>
    </row>
    <row r="32" spans="2:25" ht="19.5" x14ac:dyDescent="0.45">
      <c r="B32" s="5">
        <v>5</v>
      </c>
      <c r="C32" s="1" t="s">
        <v>18</v>
      </c>
      <c r="D32" s="1">
        <v>12.92</v>
      </c>
      <c r="E32" s="6">
        <v>5774.3414000000002</v>
      </c>
      <c r="F32" s="10"/>
      <c r="G32" s="5">
        <v>5</v>
      </c>
      <c r="H32" s="1" t="s">
        <v>18</v>
      </c>
      <c r="I32" s="1">
        <v>12.81</v>
      </c>
      <c r="J32" s="6">
        <v>5929.1373000000003</v>
      </c>
    </row>
    <row r="33" spans="2:15" ht="19.5" x14ac:dyDescent="0.45">
      <c r="B33" s="5">
        <v>6</v>
      </c>
      <c r="C33" s="1" t="s">
        <v>19</v>
      </c>
      <c r="D33" s="1">
        <v>9.19</v>
      </c>
      <c r="E33" s="6">
        <v>4105.8490000000002</v>
      </c>
      <c r="F33" s="10"/>
      <c r="G33" s="5">
        <v>6</v>
      </c>
      <c r="H33" s="1" t="s">
        <v>19</v>
      </c>
      <c r="I33" s="1">
        <v>9.0399999999999991</v>
      </c>
      <c r="J33" s="6">
        <v>4185.3904000000002</v>
      </c>
    </row>
    <row r="34" spans="2:15" ht="19.5" x14ac:dyDescent="0.45">
      <c r="B34" s="5">
        <v>7</v>
      </c>
      <c r="C34" s="1" t="s">
        <v>20</v>
      </c>
      <c r="D34" s="1">
        <v>5.99</v>
      </c>
      <c r="E34" s="6">
        <v>2676.6167</v>
      </c>
      <c r="F34" s="10"/>
      <c r="G34" s="5">
        <v>7</v>
      </c>
      <c r="H34" s="1" t="s">
        <v>20</v>
      </c>
      <c r="I34" s="1">
        <v>5.95</v>
      </c>
      <c r="J34" s="6">
        <v>2752.6635999999999</v>
      </c>
    </row>
    <row r="35" spans="2:15" ht="19.5" x14ac:dyDescent="0.45">
      <c r="B35" s="5">
        <v>8</v>
      </c>
      <c r="C35" s="1" t="s">
        <v>21</v>
      </c>
      <c r="D35" s="1">
        <v>13.78</v>
      </c>
      <c r="E35" s="6">
        <v>6157.4485999999997</v>
      </c>
      <c r="F35" s="10"/>
      <c r="G35" s="5">
        <v>8</v>
      </c>
      <c r="H35" s="1" t="s">
        <v>21</v>
      </c>
      <c r="I35" s="1">
        <v>13.89</v>
      </c>
      <c r="J35" s="6">
        <v>6432.0050000000001</v>
      </c>
    </row>
    <row r="36" spans="2:15" ht="19.5" x14ac:dyDescent="0.45">
      <c r="B36" s="7">
        <v>9</v>
      </c>
      <c r="C36" s="8" t="s">
        <v>22</v>
      </c>
      <c r="D36" s="8">
        <v>3.92</v>
      </c>
      <c r="E36" s="9">
        <v>1749.3305</v>
      </c>
      <c r="F36" s="10"/>
      <c r="G36" s="7">
        <v>9</v>
      </c>
      <c r="H36" s="8" t="s">
        <v>22</v>
      </c>
      <c r="I36" s="8">
        <v>4.09</v>
      </c>
      <c r="J36" s="9">
        <v>1894.6561999999999</v>
      </c>
    </row>
    <row r="37" spans="2:15" x14ac:dyDescent="0.4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4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19.5" x14ac:dyDescent="0.45">
      <c r="B39" s="5">
        <v>1</v>
      </c>
      <c r="C39" s="1" t="s">
        <v>15</v>
      </c>
      <c r="D39" s="1">
        <v>6.11</v>
      </c>
      <c r="E39" s="6">
        <v>1936.7704000000001</v>
      </c>
      <c r="F39" s="10"/>
      <c r="G39" s="5">
        <v>1</v>
      </c>
      <c r="H39" s="1" t="s">
        <v>15</v>
      </c>
      <c r="I39" s="1">
        <v>7.39</v>
      </c>
      <c r="J39" s="6">
        <v>2031.9639</v>
      </c>
      <c r="L39" s="1" t="s">
        <v>15</v>
      </c>
      <c r="M39">
        <f t="shared" ref="M39:M47" si="10">(E50-E39)</f>
        <v>418.13329999999974</v>
      </c>
      <c r="N39">
        <f t="shared" ref="N39:N47" si="11">(J50-J39)</f>
        <v>442.51599999999985</v>
      </c>
      <c r="O39">
        <f t="shared" ref="O39:O47" si="12">(N39-M39)/J50</f>
        <v>9.8536666230346487E-3</v>
      </c>
    </row>
    <row r="40" spans="2:15" ht="19.5" x14ac:dyDescent="0.45">
      <c r="B40" s="5">
        <v>2</v>
      </c>
      <c r="C40" s="1" t="s">
        <v>16</v>
      </c>
      <c r="D40" s="1">
        <v>0.84</v>
      </c>
      <c r="E40" s="6">
        <v>267.40710000000001</v>
      </c>
      <c r="F40" s="10"/>
      <c r="G40" s="5">
        <v>2</v>
      </c>
      <c r="H40" s="1" t="s">
        <v>16</v>
      </c>
      <c r="I40" s="1">
        <v>0.99</v>
      </c>
      <c r="J40" s="6">
        <v>272.42099999999999</v>
      </c>
      <c r="L40" s="1" t="s">
        <v>16</v>
      </c>
      <c r="M40">
        <f t="shared" si="10"/>
        <v>141.95240000000001</v>
      </c>
      <c r="N40">
        <f t="shared" si="11"/>
        <v>151.01089999999999</v>
      </c>
      <c r="O40">
        <f t="shared" si="12"/>
        <v>2.1393050452740998E-2</v>
      </c>
    </row>
    <row r="41" spans="2:15" ht="19.5" x14ac:dyDescent="0.45">
      <c r="B41" s="5">
        <v>3</v>
      </c>
      <c r="C41" s="1" t="s">
        <v>17</v>
      </c>
      <c r="D41" s="1">
        <v>4.09</v>
      </c>
      <c r="E41" s="6">
        <v>1298.3021000000001</v>
      </c>
      <c r="F41" s="10"/>
      <c r="G41" s="5">
        <v>3</v>
      </c>
      <c r="H41" s="1" t="s">
        <v>17</v>
      </c>
      <c r="I41" s="1">
        <v>4.84</v>
      </c>
      <c r="J41" s="6">
        <v>1331.1938</v>
      </c>
      <c r="L41" s="1" t="s">
        <v>17</v>
      </c>
      <c r="M41">
        <f t="shared" si="10"/>
        <v>469.62729999999988</v>
      </c>
      <c r="N41">
        <f t="shared" si="11"/>
        <v>508.31680000000006</v>
      </c>
      <c r="O41">
        <f t="shared" si="12"/>
        <v>2.1032496360716909E-2</v>
      </c>
    </row>
    <row r="42" spans="2:15" ht="19.5" x14ac:dyDescent="0.45">
      <c r="B42" s="5">
        <v>4</v>
      </c>
      <c r="C42" s="1" t="s">
        <v>63</v>
      </c>
      <c r="D42" s="1">
        <v>12.67</v>
      </c>
      <c r="E42" s="6">
        <v>4017.8213000000001</v>
      </c>
      <c r="F42" s="10"/>
      <c r="G42" s="5">
        <v>4</v>
      </c>
      <c r="H42" s="1" t="s">
        <v>63</v>
      </c>
      <c r="I42" s="1">
        <v>14.9</v>
      </c>
      <c r="J42" s="6">
        <v>4093.8921</v>
      </c>
      <c r="L42" s="1" t="s">
        <v>63</v>
      </c>
      <c r="M42">
        <f t="shared" si="10"/>
        <v>1091.748</v>
      </c>
      <c r="N42">
        <f t="shared" si="11"/>
        <v>1175.7852999999996</v>
      </c>
      <c r="O42">
        <f t="shared" si="12"/>
        <v>1.5947332942999416E-2</v>
      </c>
    </row>
    <row r="43" spans="2:15" ht="19.5" x14ac:dyDescent="0.45">
      <c r="B43" s="5">
        <v>5</v>
      </c>
      <c r="C43" s="1" t="s">
        <v>18</v>
      </c>
      <c r="D43" s="1">
        <v>15.86</v>
      </c>
      <c r="E43" s="6">
        <v>5028.3334000000004</v>
      </c>
      <c r="F43" s="10"/>
      <c r="G43" s="5">
        <v>5</v>
      </c>
      <c r="H43" s="1" t="s">
        <v>18</v>
      </c>
      <c r="I43" s="1">
        <v>18.61</v>
      </c>
      <c r="J43" s="6">
        <v>5114.3903</v>
      </c>
      <c r="L43" s="1" t="s">
        <v>18</v>
      </c>
      <c r="M43">
        <f t="shared" si="10"/>
        <v>846.28159999999934</v>
      </c>
      <c r="N43">
        <f t="shared" si="11"/>
        <v>906.14270000000033</v>
      </c>
      <c r="O43">
        <f t="shared" si="12"/>
        <v>9.9428239991377811E-3</v>
      </c>
    </row>
    <row r="44" spans="2:15" ht="19.5" x14ac:dyDescent="0.45">
      <c r="B44" s="5">
        <v>6</v>
      </c>
      <c r="C44" s="1" t="s">
        <v>19</v>
      </c>
      <c r="D44" s="1">
        <v>11.23</v>
      </c>
      <c r="E44" s="6">
        <v>3560.2280999999998</v>
      </c>
      <c r="F44" s="10"/>
      <c r="G44" s="5">
        <v>6</v>
      </c>
      <c r="H44" s="1" t="s">
        <v>19</v>
      </c>
      <c r="I44" s="1">
        <v>13.14</v>
      </c>
      <c r="J44" s="6">
        <v>3610.9387999999999</v>
      </c>
      <c r="L44" s="1" t="s">
        <v>19</v>
      </c>
      <c r="M44">
        <f t="shared" si="10"/>
        <v>651.2185000000004</v>
      </c>
      <c r="N44">
        <f t="shared" si="11"/>
        <v>678.92529999999988</v>
      </c>
      <c r="O44">
        <f t="shared" si="12"/>
        <v>6.4586661381649544E-3</v>
      </c>
    </row>
    <row r="45" spans="2:15" ht="19.5" x14ac:dyDescent="0.45">
      <c r="B45" s="5">
        <v>7</v>
      </c>
      <c r="C45" s="1" t="s">
        <v>20</v>
      </c>
      <c r="D45" s="1">
        <v>7.03</v>
      </c>
      <c r="E45" s="6">
        <v>2229.8235</v>
      </c>
      <c r="F45" s="10"/>
      <c r="G45" s="5">
        <v>7</v>
      </c>
      <c r="H45" s="1" t="s">
        <v>20</v>
      </c>
      <c r="I45" s="1">
        <v>8.2899999999999991</v>
      </c>
      <c r="J45" s="6">
        <v>2276.5794999999998</v>
      </c>
      <c r="L45" s="1" t="s">
        <v>20</v>
      </c>
      <c r="M45">
        <f t="shared" si="10"/>
        <v>530.11149999999998</v>
      </c>
      <c r="N45">
        <f t="shared" si="11"/>
        <v>549.19660000000022</v>
      </c>
      <c r="O45">
        <f t="shared" si="12"/>
        <v>6.7539321321318548E-3</v>
      </c>
    </row>
    <row r="46" spans="2:15" ht="19.5" x14ac:dyDescent="0.45">
      <c r="B46" s="5">
        <v>8</v>
      </c>
      <c r="C46" s="1" t="s">
        <v>21</v>
      </c>
      <c r="D46" s="1">
        <v>14.27</v>
      </c>
      <c r="E46" s="6">
        <v>4523.5715</v>
      </c>
      <c r="F46" s="10"/>
      <c r="G46" s="5">
        <v>8</v>
      </c>
      <c r="H46" s="1" t="s">
        <v>21</v>
      </c>
      <c r="I46" s="1">
        <v>17</v>
      </c>
      <c r="J46" s="6">
        <v>4670.9053000000004</v>
      </c>
      <c r="L46" s="1" t="s">
        <v>21</v>
      </c>
      <c r="M46">
        <f t="shared" si="10"/>
        <v>1753.1157999999996</v>
      </c>
      <c r="N46">
        <f t="shared" si="11"/>
        <v>1866.8225999999995</v>
      </c>
      <c r="O46">
        <f t="shared" si="12"/>
        <v>1.7392403253735894E-2</v>
      </c>
    </row>
    <row r="47" spans="2:15" ht="19.5" x14ac:dyDescent="0.45">
      <c r="B47" s="7">
        <v>9</v>
      </c>
      <c r="C47" s="8" t="s">
        <v>22</v>
      </c>
      <c r="D47" s="8">
        <v>3.9</v>
      </c>
      <c r="E47" s="9">
        <v>1235.1695</v>
      </c>
      <c r="F47" s="10"/>
      <c r="G47" s="7">
        <v>9</v>
      </c>
      <c r="H47" s="8" t="s">
        <v>22</v>
      </c>
      <c r="I47" s="8">
        <v>4.83</v>
      </c>
      <c r="J47" s="9">
        <v>1328.114</v>
      </c>
      <c r="L47" s="8" t="s">
        <v>22</v>
      </c>
      <c r="M47">
        <f t="shared" si="10"/>
        <v>552.64409999999998</v>
      </c>
      <c r="N47">
        <f t="shared" si="11"/>
        <v>606.01099999999997</v>
      </c>
      <c r="O47">
        <f t="shared" si="12"/>
        <v>2.7592270406514567E-2</v>
      </c>
    </row>
    <row r="48" spans="2:15" x14ac:dyDescent="0.4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</row>
    <row r="49" spans="2:15" x14ac:dyDescent="0.4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19.5" x14ac:dyDescent="0.45">
      <c r="B50" s="5">
        <v>1</v>
      </c>
      <c r="C50" s="1" t="s">
        <v>15</v>
      </c>
      <c r="D50" s="1">
        <v>5.16</v>
      </c>
      <c r="E50" s="6">
        <v>2354.9036999999998</v>
      </c>
      <c r="F50" s="10"/>
      <c r="G50" s="5">
        <v>1</v>
      </c>
      <c r="H50" s="1" t="s">
        <v>15</v>
      </c>
      <c r="I50" s="1">
        <v>5.24</v>
      </c>
      <c r="J50" s="6">
        <v>2474.4798999999998</v>
      </c>
    </row>
    <row r="51" spans="2:15" ht="19.5" x14ac:dyDescent="0.45">
      <c r="B51" s="5">
        <v>2</v>
      </c>
      <c r="C51" s="1" t="s">
        <v>16</v>
      </c>
      <c r="D51" s="1">
        <v>0.9</v>
      </c>
      <c r="E51" s="6">
        <v>409.35950000000003</v>
      </c>
      <c r="F51" s="10"/>
      <c r="G51" s="5">
        <v>2</v>
      </c>
      <c r="H51" s="1" t="s">
        <v>16</v>
      </c>
      <c r="I51" s="1">
        <v>0.9</v>
      </c>
      <c r="J51" s="6">
        <v>423.43189999999998</v>
      </c>
    </row>
    <row r="52" spans="2:15" ht="19.5" x14ac:dyDescent="0.45">
      <c r="B52" s="5">
        <v>3</v>
      </c>
      <c r="C52" s="1" t="s">
        <v>17</v>
      </c>
      <c r="D52" s="1">
        <v>3.88</v>
      </c>
      <c r="E52" s="6">
        <v>1767.9294</v>
      </c>
      <c r="F52" s="10"/>
      <c r="G52" s="5">
        <v>3</v>
      </c>
      <c r="H52" s="1" t="s">
        <v>17</v>
      </c>
      <c r="I52" s="1">
        <v>3.9</v>
      </c>
      <c r="J52" s="6">
        <v>1839.5106000000001</v>
      </c>
    </row>
    <row r="53" spans="2:15" ht="19.5" x14ac:dyDescent="0.45">
      <c r="B53" s="5">
        <v>4</v>
      </c>
      <c r="C53" s="1" t="s">
        <v>63</v>
      </c>
      <c r="D53" s="1">
        <v>11.21</v>
      </c>
      <c r="E53" s="6">
        <v>5109.5693000000001</v>
      </c>
      <c r="F53" s="10"/>
      <c r="G53" s="5">
        <v>4</v>
      </c>
      <c r="H53" s="1" t="s">
        <v>63</v>
      </c>
      <c r="I53" s="1">
        <v>11.17</v>
      </c>
      <c r="J53" s="6">
        <v>5269.6773999999996</v>
      </c>
    </row>
    <row r="54" spans="2:15" ht="19.5" x14ac:dyDescent="0.45">
      <c r="B54" s="5">
        <v>5</v>
      </c>
      <c r="C54" s="1" t="s">
        <v>18</v>
      </c>
      <c r="D54" s="1">
        <v>12.88</v>
      </c>
      <c r="E54" s="6">
        <v>5874.6149999999998</v>
      </c>
      <c r="F54" s="10"/>
      <c r="G54" s="5">
        <v>5</v>
      </c>
      <c r="H54" s="1" t="s">
        <v>18</v>
      </c>
      <c r="I54" s="1">
        <v>12.76</v>
      </c>
      <c r="J54" s="6">
        <v>6020.5330000000004</v>
      </c>
    </row>
    <row r="55" spans="2:15" ht="19.5" x14ac:dyDescent="0.45">
      <c r="B55" s="5">
        <v>6</v>
      </c>
      <c r="C55" s="1" t="s">
        <v>19</v>
      </c>
      <c r="D55" s="1">
        <v>9.24</v>
      </c>
      <c r="E55" s="6">
        <v>4211.4466000000002</v>
      </c>
      <c r="F55" s="10"/>
      <c r="G55" s="5">
        <v>6</v>
      </c>
      <c r="H55" s="1" t="s">
        <v>19</v>
      </c>
      <c r="I55" s="1">
        <v>9.09</v>
      </c>
      <c r="J55" s="6">
        <v>4289.8640999999998</v>
      </c>
    </row>
    <row r="56" spans="2:15" ht="19.5" x14ac:dyDescent="0.45">
      <c r="B56" s="5">
        <v>7</v>
      </c>
      <c r="C56" s="1" t="s">
        <v>20</v>
      </c>
      <c r="D56" s="1">
        <v>6.05</v>
      </c>
      <c r="E56" s="6">
        <v>2759.9349999999999</v>
      </c>
      <c r="F56" s="10"/>
      <c r="G56" s="5">
        <v>7</v>
      </c>
      <c r="H56" s="1" t="s">
        <v>20</v>
      </c>
      <c r="I56" s="1">
        <v>5.99</v>
      </c>
      <c r="J56" s="6">
        <v>2825.7761</v>
      </c>
    </row>
    <row r="57" spans="2:15" ht="19.5" x14ac:dyDescent="0.45">
      <c r="B57" s="5">
        <v>8</v>
      </c>
      <c r="C57" s="1" t="s">
        <v>21</v>
      </c>
      <c r="D57" s="1">
        <v>13.76</v>
      </c>
      <c r="E57" s="6">
        <v>6276.6872999999996</v>
      </c>
      <c r="F57" s="10"/>
      <c r="G57" s="5">
        <v>8</v>
      </c>
      <c r="H57" s="1" t="s">
        <v>21</v>
      </c>
      <c r="I57" s="1">
        <v>13.86</v>
      </c>
      <c r="J57" s="6">
        <v>6537.7278999999999</v>
      </c>
    </row>
    <row r="58" spans="2:15" ht="19.5" x14ac:dyDescent="0.45">
      <c r="B58" s="7">
        <v>9</v>
      </c>
      <c r="C58" s="8" t="s">
        <v>22</v>
      </c>
      <c r="D58" s="8">
        <v>3.92</v>
      </c>
      <c r="E58" s="9">
        <v>1787.8136</v>
      </c>
      <c r="F58" s="10"/>
      <c r="G58" s="7">
        <v>9</v>
      </c>
      <c r="H58" s="8" t="s">
        <v>22</v>
      </c>
      <c r="I58" s="8">
        <v>4.0999999999999996</v>
      </c>
      <c r="J58" s="9">
        <v>1934.125</v>
      </c>
    </row>
    <row r="59" spans="2:15" x14ac:dyDescent="0.4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4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19.5" x14ac:dyDescent="0.45">
      <c r="B61" s="5">
        <v>1</v>
      </c>
      <c r="C61" s="1" t="s">
        <v>15</v>
      </c>
      <c r="D61" s="1">
        <v>7.63</v>
      </c>
      <c r="E61" s="6">
        <v>1845.7836</v>
      </c>
      <c r="F61" s="10"/>
      <c r="G61" s="5">
        <v>1</v>
      </c>
      <c r="H61" s="1" t="s">
        <v>15</v>
      </c>
      <c r="I61" s="1">
        <v>7.9</v>
      </c>
      <c r="J61" s="6">
        <v>1934.7624000000001</v>
      </c>
      <c r="L61" s="1" t="s">
        <v>15</v>
      </c>
      <c r="M61">
        <f t="shared" ref="M61:M69" si="13">(E72-E61)</f>
        <v>532.83439999999996</v>
      </c>
      <c r="N61">
        <f t="shared" ref="N61:N69" si="14">(J72-J61)</f>
        <v>541.83079999999973</v>
      </c>
      <c r="O61">
        <f t="shared" ref="O61:O69" si="15">(N61-M61)/J72</f>
        <v>3.6325707427444149E-3</v>
      </c>
    </row>
    <row r="62" spans="2:15" ht="19.5" x14ac:dyDescent="0.45">
      <c r="B62" s="5">
        <v>2</v>
      </c>
      <c r="C62" s="1" t="s">
        <v>16</v>
      </c>
      <c r="D62" s="1">
        <v>1.01</v>
      </c>
      <c r="E62" s="6">
        <v>243.6591</v>
      </c>
      <c r="F62" s="10"/>
      <c r="G62" s="5">
        <v>2</v>
      </c>
      <c r="H62" s="1" t="s">
        <v>16</v>
      </c>
      <c r="I62" s="1">
        <v>1.01</v>
      </c>
      <c r="J62" s="6">
        <v>247.39150000000001</v>
      </c>
      <c r="L62" s="1" t="s">
        <v>16</v>
      </c>
      <c r="M62">
        <f t="shared" si="13"/>
        <v>171.84639999999999</v>
      </c>
      <c r="N62">
        <f t="shared" si="14"/>
        <v>176.51089999999999</v>
      </c>
      <c r="O62">
        <f t="shared" si="15"/>
        <v>1.1003712175255446E-2</v>
      </c>
    </row>
    <row r="63" spans="2:15" ht="19.5" x14ac:dyDescent="0.45">
      <c r="B63" s="5">
        <v>3</v>
      </c>
      <c r="C63" s="1" t="s">
        <v>17</v>
      </c>
      <c r="D63" s="1">
        <v>4.96</v>
      </c>
      <c r="E63" s="6">
        <v>1199.6355000000001</v>
      </c>
      <c r="F63" s="10"/>
      <c r="G63" s="5">
        <v>3</v>
      </c>
      <c r="H63" s="1" t="s">
        <v>17</v>
      </c>
      <c r="I63" s="1">
        <v>5.03</v>
      </c>
      <c r="J63" s="6">
        <v>1231.6125999999999</v>
      </c>
      <c r="L63" s="1" t="s">
        <v>17</v>
      </c>
      <c r="M63">
        <f t="shared" si="13"/>
        <v>590.52019999999993</v>
      </c>
      <c r="N63">
        <f t="shared" si="14"/>
        <v>628.35419999999999</v>
      </c>
      <c r="O63">
        <f t="shared" si="15"/>
        <v>2.034122329495347E-2</v>
      </c>
    </row>
    <row r="64" spans="2:15" ht="19.5" x14ac:dyDescent="0.45">
      <c r="B64" s="5">
        <v>4</v>
      </c>
      <c r="C64" s="1" t="s">
        <v>63</v>
      </c>
      <c r="D64" s="1">
        <v>15.56</v>
      </c>
      <c r="E64" s="6">
        <v>3762.1714999999999</v>
      </c>
      <c r="F64" s="10"/>
      <c r="G64" s="5">
        <v>4</v>
      </c>
      <c r="H64" s="1" t="s">
        <v>63</v>
      </c>
      <c r="I64" s="1">
        <v>15.63</v>
      </c>
      <c r="J64" s="6">
        <v>3827.4011</v>
      </c>
      <c r="L64" s="1" t="s">
        <v>63</v>
      </c>
      <c r="M64">
        <f t="shared" si="13"/>
        <v>1397.4447999999998</v>
      </c>
      <c r="N64">
        <f t="shared" si="14"/>
        <v>1493.9395999999997</v>
      </c>
      <c r="O64">
        <f t="shared" si="15"/>
        <v>1.8133550441526879E-2</v>
      </c>
    </row>
    <row r="65" spans="2:15" ht="19.5" x14ac:dyDescent="0.45">
      <c r="B65" s="5">
        <v>5</v>
      </c>
      <c r="C65" s="1" t="s">
        <v>18</v>
      </c>
      <c r="D65" s="1">
        <v>19.91</v>
      </c>
      <c r="E65" s="6">
        <v>4814.6656000000003</v>
      </c>
      <c r="F65" s="10"/>
      <c r="G65" s="5">
        <v>5</v>
      </c>
      <c r="H65" s="1" t="s">
        <v>18</v>
      </c>
      <c r="I65" s="1">
        <v>19.98</v>
      </c>
      <c r="J65" s="6">
        <v>4890.5263999999997</v>
      </c>
      <c r="L65" s="1" t="s">
        <v>18</v>
      </c>
      <c r="M65">
        <f t="shared" si="13"/>
        <v>1113.0527000000002</v>
      </c>
      <c r="N65">
        <f t="shared" si="14"/>
        <v>1180.4481000000005</v>
      </c>
      <c r="O65">
        <f t="shared" si="15"/>
        <v>1.11012490663567E-2</v>
      </c>
    </row>
    <row r="66" spans="2:15" ht="19.5" x14ac:dyDescent="0.45">
      <c r="B66" s="5">
        <v>6</v>
      </c>
      <c r="C66" s="1" t="s">
        <v>19</v>
      </c>
      <c r="D66" s="1">
        <v>14.14</v>
      </c>
      <c r="E66" s="6">
        <v>3420.3903</v>
      </c>
      <c r="F66" s="10"/>
      <c r="G66" s="5">
        <v>6</v>
      </c>
      <c r="H66" s="1" t="s">
        <v>19</v>
      </c>
      <c r="I66" s="1">
        <v>14.12</v>
      </c>
      <c r="J66" s="6">
        <v>3456.3982999999998</v>
      </c>
      <c r="L66" s="1" t="s">
        <v>19</v>
      </c>
      <c r="M66">
        <f t="shared" si="13"/>
        <v>850.59469999999965</v>
      </c>
      <c r="N66">
        <f t="shared" si="14"/>
        <v>879.46790000000055</v>
      </c>
      <c r="O66">
        <f t="shared" si="15"/>
        <v>6.6591538272100983E-3</v>
      </c>
    </row>
    <row r="67" spans="2:15" ht="19.5" x14ac:dyDescent="0.45">
      <c r="B67" s="5">
        <v>7</v>
      </c>
      <c r="C67" s="1" t="s">
        <v>20</v>
      </c>
      <c r="D67" s="1">
        <v>8.76</v>
      </c>
      <c r="E67" s="6">
        <v>2119.3155000000002</v>
      </c>
      <c r="F67" s="10"/>
      <c r="G67" s="5">
        <v>7</v>
      </c>
      <c r="H67" s="1" t="s">
        <v>20</v>
      </c>
      <c r="I67" s="1">
        <v>8.81</v>
      </c>
      <c r="J67" s="6">
        <v>2155.7085999999999</v>
      </c>
      <c r="L67" s="1" t="s">
        <v>20</v>
      </c>
      <c r="M67">
        <f t="shared" si="13"/>
        <v>683.35230000000001</v>
      </c>
      <c r="N67">
        <f t="shared" si="14"/>
        <v>705.75759999999991</v>
      </c>
      <c r="O67">
        <f t="shared" si="15"/>
        <v>7.8300068685067462E-3</v>
      </c>
    </row>
    <row r="68" spans="2:15" ht="19.5" x14ac:dyDescent="0.45">
      <c r="B68" s="5">
        <v>8</v>
      </c>
      <c r="C68" s="1" t="s">
        <v>21</v>
      </c>
      <c r="D68" s="1">
        <v>17.3</v>
      </c>
      <c r="E68" s="6">
        <v>4182.7879000000003</v>
      </c>
      <c r="F68" s="10"/>
      <c r="G68" s="5">
        <v>8</v>
      </c>
      <c r="H68" s="1" t="s">
        <v>21</v>
      </c>
      <c r="I68" s="1">
        <v>17.559999999999999</v>
      </c>
      <c r="J68" s="6">
        <v>4298.0586999999996</v>
      </c>
      <c r="L68" s="1" t="s">
        <v>21</v>
      </c>
      <c r="M68">
        <f t="shared" si="13"/>
        <v>2163.8729999999996</v>
      </c>
      <c r="N68">
        <f t="shared" si="14"/>
        <v>2300.3990000000003</v>
      </c>
      <c r="O68">
        <f t="shared" si="15"/>
        <v>2.0690592591053627E-2</v>
      </c>
    </row>
    <row r="69" spans="2:15" ht="19.5" x14ac:dyDescent="0.45">
      <c r="B69" s="7">
        <v>9</v>
      </c>
      <c r="C69" s="8" t="s">
        <v>22</v>
      </c>
      <c r="D69" s="8">
        <v>4.7300000000000004</v>
      </c>
      <c r="E69" s="9">
        <v>1142.7626</v>
      </c>
      <c r="F69" s="10"/>
      <c r="G69" s="7">
        <v>9</v>
      </c>
      <c r="H69" s="8" t="s">
        <v>22</v>
      </c>
      <c r="I69" s="8">
        <v>4.96</v>
      </c>
      <c r="J69" s="9">
        <v>1215.4250999999999</v>
      </c>
      <c r="L69" s="8" t="s">
        <v>22</v>
      </c>
      <c r="M69">
        <f t="shared" si="13"/>
        <v>674.31760000000008</v>
      </c>
      <c r="N69">
        <f t="shared" si="14"/>
        <v>736.50220000000013</v>
      </c>
      <c r="O69">
        <f t="shared" si="15"/>
        <v>3.1858051270659542E-2</v>
      </c>
    </row>
    <row r="70" spans="2:15" x14ac:dyDescent="0.4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</row>
    <row r="71" spans="2:15" x14ac:dyDescent="0.4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19.5" x14ac:dyDescent="0.45">
      <c r="B72" s="5">
        <v>1</v>
      </c>
      <c r="C72" s="1" t="s">
        <v>15</v>
      </c>
      <c r="D72" s="1">
        <v>5.16</v>
      </c>
      <c r="E72" s="6">
        <v>2378.6179999999999</v>
      </c>
      <c r="F72" s="10"/>
      <c r="G72" s="5">
        <v>1</v>
      </c>
      <c r="H72" s="1" t="s">
        <v>15</v>
      </c>
      <c r="I72" s="1">
        <v>5.2</v>
      </c>
      <c r="J72" s="6">
        <v>2476.5931999999998</v>
      </c>
    </row>
    <row r="73" spans="2:15" ht="19.5" x14ac:dyDescent="0.45">
      <c r="B73" s="5">
        <v>2</v>
      </c>
      <c r="C73" s="1" t="s">
        <v>16</v>
      </c>
      <c r="D73" s="1">
        <v>0.9</v>
      </c>
      <c r="E73" s="6">
        <v>415.50549999999998</v>
      </c>
      <c r="F73" s="10"/>
      <c r="G73" s="5">
        <v>2</v>
      </c>
      <c r="H73" s="1" t="s">
        <v>16</v>
      </c>
      <c r="I73" s="1">
        <v>0.89</v>
      </c>
      <c r="J73" s="6">
        <v>423.9024</v>
      </c>
    </row>
    <row r="74" spans="2:15" ht="19.5" x14ac:dyDescent="0.45">
      <c r="B74" s="5">
        <v>3</v>
      </c>
      <c r="C74" s="1" t="s">
        <v>17</v>
      </c>
      <c r="D74" s="1">
        <v>3.88</v>
      </c>
      <c r="E74" s="6">
        <v>1790.1557</v>
      </c>
      <c r="F74" s="10"/>
      <c r="G74" s="5">
        <v>3</v>
      </c>
      <c r="H74" s="1" t="s">
        <v>17</v>
      </c>
      <c r="I74" s="1">
        <v>3.91</v>
      </c>
      <c r="J74" s="6">
        <v>1859.9667999999999</v>
      </c>
    </row>
    <row r="75" spans="2:15" ht="19.5" x14ac:dyDescent="0.45">
      <c r="B75" s="5">
        <v>4</v>
      </c>
      <c r="C75" s="1" t="s">
        <v>63</v>
      </c>
      <c r="D75" s="1">
        <v>11.18</v>
      </c>
      <c r="E75" s="6">
        <v>5159.6162999999997</v>
      </c>
      <c r="F75" s="10"/>
      <c r="G75" s="5">
        <v>4</v>
      </c>
      <c r="H75" s="1" t="s">
        <v>63</v>
      </c>
      <c r="I75" s="1">
        <v>11.18</v>
      </c>
      <c r="J75" s="6">
        <v>5321.3406999999997</v>
      </c>
    </row>
    <row r="76" spans="2:15" ht="19.5" x14ac:dyDescent="0.45">
      <c r="B76" s="5">
        <v>5</v>
      </c>
      <c r="C76" s="1" t="s">
        <v>18</v>
      </c>
      <c r="D76" s="1">
        <v>12.85</v>
      </c>
      <c r="E76" s="6">
        <v>5927.7183000000005</v>
      </c>
      <c r="F76" s="10"/>
      <c r="G76" s="5">
        <v>5</v>
      </c>
      <c r="H76" s="1" t="s">
        <v>18</v>
      </c>
      <c r="I76" s="1">
        <v>12.75</v>
      </c>
      <c r="J76" s="6">
        <v>6070.9745000000003</v>
      </c>
    </row>
    <row r="77" spans="2:15" ht="19.5" x14ac:dyDescent="0.45">
      <c r="B77" s="5">
        <v>6</v>
      </c>
      <c r="C77" s="1" t="s">
        <v>19</v>
      </c>
      <c r="D77" s="1">
        <v>9.26</v>
      </c>
      <c r="E77" s="6">
        <v>4270.9849999999997</v>
      </c>
      <c r="F77" s="10"/>
      <c r="G77" s="5">
        <v>6</v>
      </c>
      <c r="H77" s="1" t="s">
        <v>19</v>
      </c>
      <c r="I77" s="1">
        <v>9.11</v>
      </c>
      <c r="J77" s="6">
        <v>4335.8662000000004</v>
      </c>
    </row>
    <row r="78" spans="2:15" ht="19.5" x14ac:dyDescent="0.45">
      <c r="B78" s="5">
        <v>7</v>
      </c>
      <c r="C78" s="1" t="s">
        <v>20</v>
      </c>
      <c r="D78" s="1">
        <v>6.08</v>
      </c>
      <c r="E78" s="6">
        <v>2802.6678000000002</v>
      </c>
      <c r="F78" s="10"/>
      <c r="G78" s="5">
        <v>7</v>
      </c>
      <c r="H78" s="1" t="s">
        <v>20</v>
      </c>
      <c r="I78" s="1">
        <v>6.01</v>
      </c>
      <c r="J78" s="6">
        <v>2861.4661999999998</v>
      </c>
    </row>
    <row r="79" spans="2:15" ht="19.5" x14ac:dyDescent="0.45">
      <c r="B79" s="5">
        <v>8</v>
      </c>
      <c r="C79" s="1" t="s">
        <v>21</v>
      </c>
      <c r="D79" s="1">
        <v>13.76</v>
      </c>
      <c r="E79" s="6">
        <v>6346.6608999999999</v>
      </c>
      <c r="F79" s="10"/>
      <c r="G79" s="5">
        <v>8</v>
      </c>
      <c r="H79" s="1" t="s">
        <v>21</v>
      </c>
      <c r="I79" s="1">
        <v>13.86</v>
      </c>
      <c r="J79" s="6">
        <v>6598.4576999999999</v>
      </c>
    </row>
    <row r="80" spans="2:15" ht="19.5" x14ac:dyDescent="0.45">
      <c r="B80" s="7">
        <v>9</v>
      </c>
      <c r="C80" s="8" t="s">
        <v>22</v>
      </c>
      <c r="D80" s="8">
        <v>3.94</v>
      </c>
      <c r="E80" s="9">
        <v>1817.0802000000001</v>
      </c>
      <c r="F80" s="10"/>
      <c r="G80" s="7">
        <v>9</v>
      </c>
      <c r="H80" s="8" t="s">
        <v>22</v>
      </c>
      <c r="I80" s="8">
        <v>4.0999999999999996</v>
      </c>
      <c r="J80" s="9">
        <v>1951.9273000000001</v>
      </c>
    </row>
    <row r="81" spans="2:15" x14ac:dyDescent="0.4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4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19.5" x14ac:dyDescent="0.45">
      <c r="B83" s="5">
        <v>1</v>
      </c>
      <c r="C83" s="1" t="s">
        <v>15</v>
      </c>
      <c r="D83" s="1">
        <v>7.87</v>
      </c>
      <c r="E83" s="6">
        <v>1760.6222</v>
      </c>
      <c r="F83" s="10"/>
      <c r="G83" s="5">
        <v>1</v>
      </c>
      <c r="H83" s="1" t="s">
        <v>15</v>
      </c>
      <c r="I83" s="1">
        <v>8.1</v>
      </c>
      <c r="J83" s="6">
        <v>1821.9523999999999</v>
      </c>
      <c r="L83" s="1" t="s">
        <v>15</v>
      </c>
      <c r="M83">
        <f t="shared" ref="M83:M91" si="16">(E94-E83)</f>
        <v>649.72889999999984</v>
      </c>
      <c r="N83">
        <f t="shared" ref="N83:N91" si="17">(J94-J83)</f>
        <v>659.77920000000017</v>
      </c>
      <c r="O83">
        <f t="shared" ref="O83:O91" si="18">(N83-M83)/J94</f>
        <v>4.0497127086588794E-3</v>
      </c>
    </row>
    <row r="84" spans="2:15" ht="19.5" x14ac:dyDescent="0.45">
      <c r="B84" s="5">
        <v>2</v>
      </c>
      <c r="C84" s="1" t="s">
        <v>16</v>
      </c>
      <c r="D84" s="1">
        <v>1</v>
      </c>
      <c r="E84" s="6">
        <v>223.7801</v>
      </c>
      <c r="F84" s="10"/>
      <c r="G84" s="5">
        <v>2</v>
      </c>
      <c r="H84" s="1" t="s">
        <v>16</v>
      </c>
      <c r="I84" s="1">
        <v>0.98</v>
      </c>
      <c r="J84" s="6">
        <v>221.1533</v>
      </c>
      <c r="L84" s="1" t="s">
        <v>16</v>
      </c>
      <c r="M84">
        <f t="shared" si="16"/>
        <v>192.57330000000002</v>
      </c>
      <c r="N84">
        <f t="shared" si="17"/>
        <v>206.24560000000002</v>
      </c>
      <c r="O84">
        <f t="shared" si="18"/>
        <v>3.1989553552898724E-2</v>
      </c>
    </row>
    <row r="85" spans="2:15" ht="19.5" x14ac:dyDescent="0.45">
      <c r="B85" s="5">
        <v>3</v>
      </c>
      <c r="C85" s="1" t="s">
        <v>17</v>
      </c>
      <c r="D85" s="1">
        <v>5.07</v>
      </c>
      <c r="E85" s="6">
        <v>1134.0780999999999</v>
      </c>
      <c r="F85" s="10"/>
      <c r="G85" s="5">
        <v>3</v>
      </c>
      <c r="H85" s="1" t="s">
        <v>17</v>
      </c>
      <c r="I85" s="1">
        <v>5.15</v>
      </c>
      <c r="J85" s="6">
        <v>1156.9835</v>
      </c>
      <c r="L85" s="1" t="s">
        <v>17</v>
      </c>
      <c r="M85">
        <f t="shared" si="16"/>
        <v>668.52250000000004</v>
      </c>
      <c r="N85">
        <f t="shared" si="17"/>
        <v>716.81870000000004</v>
      </c>
      <c r="O85">
        <f t="shared" si="18"/>
        <v>2.5774438732113773E-2</v>
      </c>
    </row>
    <row r="86" spans="2:15" ht="19.5" x14ac:dyDescent="0.45">
      <c r="B86" s="5">
        <v>4</v>
      </c>
      <c r="C86" s="1" t="s">
        <v>63</v>
      </c>
      <c r="D86" s="1">
        <v>16.03</v>
      </c>
      <c r="E86" s="6">
        <v>3583.5558000000001</v>
      </c>
      <c r="F86" s="10"/>
      <c r="G86" s="5">
        <v>4</v>
      </c>
      <c r="H86" s="1" t="s">
        <v>63</v>
      </c>
      <c r="I86" s="1">
        <v>16.170000000000002</v>
      </c>
      <c r="J86" s="6">
        <v>3636.0981000000002</v>
      </c>
      <c r="L86" s="1" t="s">
        <v>63</v>
      </c>
      <c r="M86">
        <f t="shared" si="16"/>
        <v>1602.5438999999997</v>
      </c>
      <c r="N86">
        <f t="shared" si="17"/>
        <v>1703.0299999999997</v>
      </c>
      <c r="O86">
        <f t="shared" si="18"/>
        <v>1.8820694712307066E-2</v>
      </c>
    </row>
    <row r="87" spans="2:15" ht="19.5" x14ac:dyDescent="0.45">
      <c r="B87" s="5">
        <v>5</v>
      </c>
      <c r="C87" s="1" t="s">
        <v>18</v>
      </c>
      <c r="D87" s="1">
        <v>20.78</v>
      </c>
      <c r="E87" s="6">
        <v>4646.5474999999997</v>
      </c>
      <c r="F87" s="10"/>
      <c r="G87" s="5">
        <v>5</v>
      </c>
      <c r="H87" s="1" t="s">
        <v>18</v>
      </c>
      <c r="I87" s="1">
        <v>20.88</v>
      </c>
      <c r="J87" s="6">
        <v>4695.7017999999998</v>
      </c>
      <c r="L87" s="1" t="s">
        <v>18</v>
      </c>
      <c r="M87">
        <f t="shared" si="16"/>
        <v>1331.71</v>
      </c>
      <c r="N87">
        <f t="shared" si="17"/>
        <v>1403.8302000000003</v>
      </c>
      <c r="O87">
        <f t="shared" si="18"/>
        <v>1.182389075096258E-2</v>
      </c>
    </row>
    <row r="88" spans="2:15" ht="19.5" x14ac:dyDescent="0.45">
      <c r="B88" s="5">
        <v>6</v>
      </c>
      <c r="C88" s="1" t="s">
        <v>19</v>
      </c>
      <c r="D88" s="1">
        <v>14.77</v>
      </c>
      <c r="E88" s="6">
        <v>3302.2111</v>
      </c>
      <c r="F88" s="10"/>
      <c r="G88" s="5">
        <v>6</v>
      </c>
      <c r="H88" s="1" t="s">
        <v>19</v>
      </c>
      <c r="I88" s="1">
        <v>14.74</v>
      </c>
      <c r="J88" s="6">
        <v>3315.1080999999999</v>
      </c>
      <c r="L88" s="1" t="s">
        <v>19</v>
      </c>
      <c r="M88">
        <f t="shared" si="16"/>
        <v>1013.5735</v>
      </c>
      <c r="N88">
        <f t="shared" si="17"/>
        <v>1045.5963999999999</v>
      </c>
      <c r="O88">
        <f t="shared" si="18"/>
        <v>7.3435152508040703E-3</v>
      </c>
    </row>
    <row r="89" spans="2:15" ht="19.5" x14ac:dyDescent="0.45">
      <c r="B89" s="5">
        <v>7</v>
      </c>
      <c r="C89" s="1" t="s">
        <v>20</v>
      </c>
      <c r="D89" s="1">
        <v>9.07</v>
      </c>
      <c r="E89" s="6">
        <v>2028.2422999999999</v>
      </c>
      <c r="F89" s="10"/>
      <c r="G89" s="5">
        <v>7</v>
      </c>
      <c r="H89" s="1" t="s">
        <v>20</v>
      </c>
      <c r="I89" s="1">
        <v>9.1300000000000008</v>
      </c>
      <c r="J89" s="6">
        <v>2052.2478000000001</v>
      </c>
      <c r="L89" s="1" t="s">
        <v>20</v>
      </c>
      <c r="M89">
        <f t="shared" si="16"/>
        <v>808.25420000000031</v>
      </c>
      <c r="N89">
        <f t="shared" si="17"/>
        <v>837.7503999999999</v>
      </c>
      <c r="O89">
        <f t="shared" si="18"/>
        <v>1.0206303934722032E-2</v>
      </c>
    </row>
    <row r="90" spans="2:15" ht="19.5" x14ac:dyDescent="0.45">
      <c r="B90" s="5">
        <v>8</v>
      </c>
      <c r="C90" s="1" t="s">
        <v>21</v>
      </c>
      <c r="D90" s="1">
        <v>17.64</v>
      </c>
      <c r="E90" s="6">
        <v>3945.6368000000002</v>
      </c>
      <c r="F90" s="10"/>
      <c r="G90" s="5">
        <v>8</v>
      </c>
      <c r="H90" s="1" t="s">
        <v>21</v>
      </c>
      <c r="I90" s="1">
        <v>17.89</v>
      </c>
      <c r="J90" s="6">
        <v>4022.8690000000001</v>
      </c>
      <c r="L90" s="1" t="s">
        <v>21</v>
      </c>
      <c r="M90">
        <f t="shared" si="16"/>
        <v>2459.2316000000001</v>
      </c>
      <c r="N90">
        <f t="shared" si="17"/>
        <v>2609.3618000000001</v>
      </c>
      <c r="O90">
        <f t="shared" si="18"/>
        <v>2.2636455896558976E-2</v>
      </c>
    </row>
    <row r="91" spans="2:15" ht="19.5" x14ac:dyDescent="0.45">
      <c r="B91" s="7">
        <v>9</v>
      </c>
      <c r="C91" s="8" t="s">
        <v>22</v>
      </c>
      <c r="D91" s="8">
        <v>4.7699999999999996</v>
      </c>
      <c r="E91" s="9">
        <v>1066.501</v>
      </c>
      <c r="F91" s="10"/>
      <c r="G91" s="7">
        <v>9</v>
      </c>
      <c r="H91" s="8" t="s">
        <v>22</v>
      </c>
      <c r="I91" s="8">
        <v>4.95</v>
      </c>
      <c r="J91" s="9">
        <v>1113.2313999999999</v>
      </c>
      <c r="L91" s="8" t="s">
        <v>22</v>
      </c>
      <c r="M91">
        <f t="shared" si="16"/>
        <v>789.57099999999991</v>
      </c>
      <c r="N91">
        <f t="shared" si="17"/>
        <v>846.89030000000002</v>
      </c>
      <c r="O91">
        <f t="shared" si="18"/>
        <v>2.9242725081815132E-2</v>
      </c>
    </row>
    <row r="92" spans="2:15" x14ac:dyDescent="0.4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</row>
    <row r="93" spans="2:15" x14ac:dyDescent="0.4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19.5" x14ac:dyDescent="0.45">
      <c r="B94" s="5">
        <v>1</v>
      </c>
      <c r="C94" s="1" t="s">
        <v>15</v>
      </c>
      <c r="D94" s="1">
        <v>5.17</v>
      </c>
      <c r="E94" s="6">
        <v>2410.3510999999999</v>
      </c>
      <c r="F94" s="10"/>
      <c r="G94" s="5">
        <v>1</v>
      </c>
      <c r="H94" s="1" t="s">
        <v>15</v>
      </c>
      <c r="I94" s="1">
        <v>5.19</v>
      </c>
      <c r="J94" s="6">
        <v>2481.7316000000001</v>
      </c>
    </row>
    <row r="95" spans="2:15" ht="19.5" x14ac:dyDescent="0.45">
      <c r="B95" s="5">
        <v>2</v>
      </c>
      <c r="C95" s="1" t="s">
        <v>16</v>
      </c>
      <c r="D95" s="1">
        <v>0.89</v>
      </c>
      <c r="E95" s="6">
        <v>416.35340000000002</v>
      </c>
      <c r="F95" s="10"/>
      <c r="G95" s="5">
        <v>2</v>
      </c>
      <c r="H95" s="1" t="s">
        <v>16</v>
      </c>
      <c r="I95" s="1">
        <v>0.89</v>
      </c>
      <c r="J95" s="6">
        <v>427.39890000000003</v>
      </c>
    </row>
    <row r="96" spans="2:15" ht="19.5" x14ac:dyDescent="0.45">
      <c r="B96" s="5">
        <v>3</v>
      </c>
      <c r="C96" s="1" t="s">
        <v>17</v>
      </c>
      <c r="D96" s="1">
        <v>3.87</v>
      </c>
      <c r="E96" s="6">
        <v>1802.6006</v>
      </c>
      <c r="F96" s="10"/>
      <c r="G96" s="5">
        <v>3</v>
      </c>
      <c r="H96" s="1" t="s">
        <v>17</v>
      </c>
      <c r="I96" s="1">
        <v>3.92</v>
      </c>
      <c r="J96" s="6">
        <v>1873.8022000000001</v>
      </c>
    </row>
    <row r="97" spans="2:15" ht="19.5" x14ac:dyDescent="0.45">
      <c r="B97" s="5">
        <v>4</v>
      </c>
      <c r="C97" s="1" t="s">
        <v>63</v>
      </c>
      <c r="D97" s="1">
        <v>11.13</v>
      </c>
      <c r="E97" s="6">
        <v>5186.0996999999998</v>
      </c>
      <c r="F97" s="10"/>
      <c r="G97" s="5">
        <v>4</v>
      </c>
      <c r="H97" s="1" t="s">
        <v>63</v>
      </c>
      <c r="I97" s="1">
        <v>11.16</v>
      </c>
      <c r="J97" s="6">
        <v>5339.1280999999999</v>
      </c>
    </row>
    <row r="98" spans="2:15" ht="19.5" x14ac:dyDescent="0.45">
      <c r="B98" s="5">
        <v>5</v>
      </c>
      <c r="C98" s="1" t="s">
        <v>18</v>
      </c>
      <c r="D98" s="1">
        <v>12.84</v>
      </c>
      <c r="E98" s="6">
        <v>5978.2574999999997</v>
      </c>
      <c r="F98" s="10"/>
      <c r="G98" s="5">
        <v>5</v>
      </c>
      <c r="H98" s="1" t="s">
        <v>18</v>
      </c>
      <c r="I98" s="1">
        <v>12.75</v>
      </c>
      <c r="J98" s="6">
        <v>6099.5320000000002</v>
      </c>
    </row>
    <row r="99" spans="2:15" ht="19.5" x14ac:dyDescent="0.45">
      <c r="B99" s="5">
        <v>6</v>
      </c>
      <c r="C99" s="1" t="s">
        <v>19</v>
      </c>
      <c r="D99" s="1">
        <v>9.27</v>
      </c>
      <c r="E99" s="6">
        <v>4315.7846</v>
      </c>
      <c r="F99" s="10"/>
      <c r="G99" s="5">
        <v>6</v>
      </c>
      <c r="H99" s="1" t="s">
        <v>19</v>
      </c>
      <c r="I99" s="1">
        <v>9.11</v>
      </c>
      <c r="J99" s="6">
        <v>4360.7044999999998</v>
      </c>
    </row>
    <row r="100" spans="2:15" ht="19.5" x14ac:dyDescent="0.45">
      <c r="B100" s="5">
        <v>7</v>
      </c>
      <c r="C100" s="1" t="s">
        <v>20</v>
      </c>
      <c r="D100" s="1">
        <v>6.09</v>
      </c>
      <c r="E100" s="6">
        <v>2836.4965000000002</v>
      </c>
      <c r="F100" s="10"/>
      <c r="G100" s="5">
        <v>7</v>
      </c>
      <c r="H100" s="1" t="s">
        <v>20</v>
      </c>
      <c r="I100" s="1">
        <v>6.04</v>
      </c>
      <c r="J100" s="6">
        <v>2889.9982</v>
      </c>
    </row>
    <row r="101" spans="2:15" ht="19.5" x14ac:dyDescent="0.45">
      <c r="B101" s="5">
        <v>8</v>
      </c>
      <c r="C101" s="1" t="s">
        <v>21</v>
      </c>
      <c r="D101" s="1">
        <v>13.75</v>
      </c>
      <c r="E101" s="6">
        <v>6404.8684000000003</v>
      </c>
      <c r="F101" s="10"/>
      <c r="G101" s="5">
        <v>8</v>
      </c>
      <c r="H101" s="1" t="s">
        <v>21</v>
      </c>
      <c r="I101" s="1">
        <v>13.86</v>
      </c>
      <c r="J101" s="6">
        <v>6632.2308000000003</v>
      </c>
    </row>
    <row r="102" spans="2:15" ht="19.5" x14ac:dyDescent="0.45">
      <c r="B102" s="7">
        <v>9</v>
      </c>
      <c r="C102" s="8" t="s">
        <v>22</v>
      </c>
      <c r="D102" s="8">
        <v>3.98</v>
      </c>
      <c r="E102" s="9">
        <v>1856.0719999999999</v>
      </c>
      <c r="F102" s="10"/>
      <c r="G102" s="7">
        <v>9</v>
      </c>
      <c r="H102" s="8" t="s">
        <v>22</v>
      </c>
      <c r="I102" s="8">
        <v>4.0999999999999996</v>
      </c>
      <c r="J102" s="9">
        <v>1960.1216999999999</v>
      </c>
    </row>
    <row r="103" spans="2:15" x14ac:dyDescent="0.4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15</v>
      </c>
      <c r="D105" s="1">
        <v>7.95</v>
      </c>
      <c r="E105" s="6">
        <v>1700.9074000000001</v>
      </c>
      <c r="F105" s="10"/>
      <c r="G105" s="5">
        <v>1</v>
      </c>
      <c r="H105" s="1" t="s">
        <v>15</v>
      </c>
      <c r="I105" s="1">
        <v>8.2100000000000009</v>
      </c>
      <c r="J105" s="6">
        <v>1796.4963</v>
      </c>
      <c r="L105" s="1" t="s">
        <v>15</v>
      </c>
      <c r="M105">
        <f t="shared" ref="M105:M113" si="19">(E116-E105)</f>
        <v>685.76609999999982</v>
      </c>
      <c r="N105">
        <f t="shared" ref="N105:N113" si="20">(J116-J105)</f>
        <v>675.64499999999975</v>
      </c>
      <c r="O105">
        <f t="shared" ref="O105:O113" si="21">(N105-M105)/J116</f>
        <v>-4.0940620991203333E-3</v>
      </c>
    </row>
    <row r="106" spans="2:15" ht="19.5" x14ac:dyDescent="0.45">
      <c r="B106" s="5">
        <v>2</v>
      </c>
      <c r="C106" s="1" t="s">
        <v>16</v>
      </c>
      <c r="D106" s="1">
        <v>0.99</v>
      </c>
      <c r="E106" s="6">
        <v>211.0453</v>
      </c>
      <c r="F106" s="10"/>
      <c r="G106" s="5">
        <v>2</v>
      </c>
      <c r="H106" s="1" t="s">
        <v>16</v>
      </c>
      <c r="I106" s="1">
        <v>0.99</v>
      </c>
      <c r="J106" s="6">
        <v>217.47919999999999</v>
      </c>
      <c r="L106" s="1" t="s">
        <v>16</v>
      </c>
      <c r="M106">
        <f t="shared" si="19"/>
        <v>209.62540000000001</v>
      </c>
      <c r="N106">
        <f t="shared" si="20"/>
        <v>203.2045</v>
      </c>
      <c r="O106">
        <f t="shared" si="21"/>
        <v>-1.5263011141149556E-2</v>
      </c>
    </row>
    <row r="107" spans="2:15" ht="19.5" x14ac:dyDescent="0.45">
      <c r="B107" s="5">
        <v>3</v>
      </c>
      <c r="C107" s="1" t="s">
        <v>17</v>
      </c>
      <c r="D107" s="1">
        <v>5.0999999999999996</v>
      </c>
      <c r="E107" s="6">
        <v>1091.3406</v>
      </c>
      <c r="F107" s="10"/>
      <c r="G107" s="5">
        <v>3</v>
      </c>
      <c r="H107" s="1" t="s">
        <v>17</v>
      </c>
      <c r="I107" s="1">
        <v>5.13</v>
      </c>
      <c r="J107" s="6">
        <v>1121.7705000000001</v>
      </c>
      <c r="L107" s="1" t="s">
        <v>17</v>
      </c>
      <c r="M107">
        <f t="shared" si="19"/>
        <v>724.28670000000011</v>
      </c>
      <c r="N107">
        <f t="shared" si="20"/>
        <v>757.01639999999998</v>
      </c>
      <c r="O107">
        <f t="shared" si="21"/>
        <v>1.7420655849793219E-2</v>
      </c>
    </row>
    <row r="108" spans="2:15" ht="19.5" x14ac:dyDescent="0.45">
      <c r="B108" s="5">
        <v>4</v>
      </c>
      <c r="C108" s="1" t="s">
        <v>63</v>
      </c>
      <c r="D108" s="1">
        <v>16.21</v>
      </c>
      <c r="E108" s="6">
        <v>3470.1012999999998</v>
      </c>
      <c r="F108" s="10"/>
      <c r="G108" s="5">
        <v>4</v>
      </c>
      <c r="H108" s="1" t="s">
        <v>63</v>
      </c>
      <c r="I108" s="1">
        <v>16.100000000000001</v>
      </c>
      <c r="J108" s="6">
        <v>3522.2919000000002</v>
      </c>
      <c r="L108" s="1" t="s">
        <v>63</v>
      </c>
      <c r="M108">
        <f t="shared" si="19"/>
        <v>1745.0445000000004</v>
      </c>
      <c r="N108">
        <f t="shared" si="20"/>
        <v>1833.1473999999998</v>
      </c>
      <c r="O108">
        <f t="shared" si="21"/>
        <v>1.645110607452864E-2</v>
      </c>
    </row>
    <row r="109" spans="2:15" ht="19.5" x14ac:dyDescent="0.45">
      <c r="B109" s="5">
        <v>5</v>
      </c>
      <c r="C109" s="1" t="s">
        <v>18</v>
      </c>
      <c r="D109" s="1">
        <v>21.14</v>
      </c>
      <c r="E109" s="6">
        <v>4524.5972000000002</v>
      </c>
      <c r="F109" s="10"/>
      <c r="G109" s="5">
        <v>5</v>
      </c>
      <c r="H109" s="1" t="s">
        <v>18</v>
      </c>
      <c r="I109" s="1">
        <v>20.93</v>
      </c>
      <c r="J109" s="6">
        <v>4580.0619999999999</v>
      </c>
      <c r="L109" s="1" t="s">
        <v>18</v>
      </c>
      <c r="M109">
        <f t="shared" si="19"/>
        <v>1458.7604999999994</v>
      </c>
      <c r="N109">
        <f t="shared" si="20"/>
        <v>1525.1759000000002</v>
      </c>
      <c r="O109">
        <f t="shared" si="21"/>
        <v>1.0878429487571773E-2</v>
      </c>
    </row>
    <row r="110" spans="2:15" ht="19.5" x14ac:dyDescent="0.45">
      <c r="B110" s="5">
        <v>6</v>
      </c>
      <c r="C110" s="1" t="s">
        <v>19</v>
      </c>
      <c r="D110" s="1">
        <v>15</v>
      </c>
      <c r="E110" s="6">
        <v>3210.4951000000001</v>
      </c>
      <c r="F110" s="10"/>
      <c r="G110" s="5">
        <v>6</v>
      </c>
      <c r="H110" s="1" t="s">
        <v>19</v>
      </c>
      <c r="I110" s="1">
        <v>14.82</v>
      </c>
      <c r="J110" s="6">
        <v>3243.4297000000001</v>
      </c>
      <c r="L110" s="1" t="s">
        <v>19</v>
      </c>
      <c r="M110">
        <f t="shared" si="19"/>
        <v>1112.5866999999998</v>
      </c>
      <c r="N110">
        <f t="shared" si="20"/>
        <v>1135.5081999999998</v>
      </c>
      <c r="O110">
        <f t="shared" si="21"/>
        <v>5.2344884817845721E-3</v>
      </c>
    </row>
    <row r="111" spans="2:15" ht="19.5" x14ac:dyDescent="0.45">
      <c r="B111" s="5">
        <v>7</v>
      </c>
      <c r="C111" s="1" t="s">
        <v>20</v>
      </c>
      <c r="D111" s="1">
        <v>9.18</v>
      </c>
      <c r="E111" s="6">
        <v>1964.0161000000001</v>
      </c>
      <c r="F111" s="10"/>
      <c r="G111" s="5">
        <v>7</v>
      </c>
      <c r="H111" s="1" t="s">
        <v>20</v>
      </c>
      <c r="I111" s="1">
        <v>9.11</v>
      </c>
      <c r="J111" s="6">
        <v>1994.4677999999999</v>
      </c>
      <c r="L111" s="1" t="s">
        <v>20</v>
      </c>
      <c r="M111">
        <f t="shared" si="19"/>
        <v>880.14400000000001</v>
      </c>
      <c r="N111">
        <f t="shared" si="20"/>
        <v>902.78189999999995</v>
      </c>
      <c r="O111">
        <f t="shared" si="21"/>
        <v>7.8135826539217339E-3</v>
      </c>
    </row>
    <row r="112" spans="2:15" ht="19.5" x14ac:dyDescent="0.45">
      <c r="B112" s="5">
        <v>8</v>
      </c>
      <c r="C112" s="1" t="s">
        <v>21</v>
      </c>
      <c r="D112" s="1">
        <v>17.68</v>
      </c>
      <c r="E112" s="6">
        <v>3783.3928999999998</v>
      </c>
      <c r="F112" s="10"/>
      <c r="G112" s="5">
        <v>8</v>
      </c>
      <c r="H112" s="1" t="s">
        <v>21</v>
      </c>
      <c r="I112" s="1">
        <v>17.739999999999998</v>
      </c>
      <c r="J112" s="6">
        <v>3882.5940999999998</v>
      </c>
      <c r="L112" s="1" t="s">
        <v>21</v>
      </c>
      <c r="M112">
        <f t="shared" si="19"/>
        <v>2632.4279000000006</v>
      </c>
      <c r="N112">
        <f t="shared" si="20"/>
        <v>2762.5706999999998</v>
      </c>
      <c r="O112">
        <f t="shared" si="21"/>
        <v>1.9584585772801175E-2</v>
      </c>
    </row>
    <row r="113" spans="2:15" ht="19.5" x14ac:dyDescent="0.45">
      <c r="B113" s="7">
        <v>9</v>
      </c>
      <c r="C113" s="8" t="s">
        <v>22</v>
      </c>
      <c r="D113" s="8">
        <v>4.75</v>
      </c>
      <c r="E113" s="9">
        <v>1017.2367</v>
      </c>
      <c r="F113" s="10"/>
      <c r="G113" s="7">
        <v>9</v>
      </c>
      <c r="H113" s="8" t="s">
        <v>22</v>
      </c>
      <c r="I113" s="8">
        <v>4.96</v>
      </c>
      <c r="J113" s="9">
        <v>1086.3007</v>
      </c>
      <c r="L113" s="8" t="s">
        <v>22</v>
      </c>
      <c r="M113">
        <f t="shared" si="19"/>
        <v>821.05419999999992</v>
      </c>
      <c r="N113">
        <f t="shared" si="20"/>
        <v>875.60249999999996</v>
      </c>
      <c r="O113">
        <f t="shared" si="21"/>
        <v>2.7803767280669116E-2</v>
      </c>
    </row>
    <row r="114" spans="2:15" x14ac:dyDescent="0.4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</row>
    <row r="115" spans="2:15" x14ac:dyDescent="0.4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19.5" x14ac:dyDescent="0.45">
      <c r="B116" s="5">
        <v>1</v>
      </c>
      <c r="C116" s="1" t="s">
        <v>15</v>
      </c>
      <c r="D116" s="1">
        <v>5.12</v>
      </c>
      <c r="E116" s="6">
        <v>2386.6734999999999</v>
      </c>
      <c r="F116" s="10"/>
      <c r="G116" s="5">
        <v>1</v>
      </c>
      <c r="H116" s="1" t="s">
        <v>15</v>
      </c>
      <c r="I116" s="1">
        <v>5.16</v>
      </c>
      <c r="J116" s="6">
        <v>2472.1412999999998</v>
      </c>
    </row>
    <row r="117" spans="2:15" ht="19.5" x14ac:dyDescent="0.45">
      <c r="B117" s="5">
        <v>2</v>
      </c>
      <c r="C117" s="1" t="s">
        <v>16</v>
      </c>
      <c r="D117" s="1">
        <v>0.9</v>
      </c>
      <c r="E117" s="6">
        <v>420.67070000000001</v>
      </c>
      <c r="F117" s="10"/>
      <c r="G117" s="5">
        <v>2</v>
      </c>
      <c r="H117" s="1" t="s">
        <v>16</v>
      </c>
      <c r="I117" s="1">
        <v>0.88</v>
      </c>
      <c r="J117" s="6">
        <v>420.68369999999999</v>
      </c>
    </row>
    <row r="118" spans="2:15" ht="19.5" x14ac:dyDescent="0.45">
      <c r="B118" s="5">
        <v>3</v>
      </c>
      <c r="C118" s="1" t="s">
        <v>17</v>
      </c>
      <c r="D118" s="1">
        <v>3.89</v>
      </c>
      <c r="E118" s="6">
        <v>1815.6273000000001</v>
      </c>
      <c r="F118" s="10"/>
      <c r="G118" s="5">
        <v>3</v>
      </c>
      <c r="H118" s="1" t="s">
        <v>17</v>
      </c>
      <c r="I118" s="1">
        <v>3.92</v>
      </c>
      <c r="J118" s="6">
        <v>1878.7869000000001</v>
      </c>
    </row>
    <row r="119" spans="2:15" ht="19.5" x14ac:dyDescent="0.45">
      <c r="B119" s="5">
        <v>4</v>
      </c>
      <c r="C119" s="1" t="s">
        <v>63</v>
      </c>
      <c r="D119" s="1">
        <v>11.18</v>
      </c>
      <c r="E119" s="6">
        <v>5215.1458000000002</v>
      </c>
      <c r="F119" s="10"/>
      <c r="G119" s="5">
        <v>4</v>
      </c>
      <c r="H119" s="1" t="s">
        <v>63</v>
      </c>
      <c r="I119" s="1">
        <v>11.17</v>
      </c>
      <c r="J119" s="6">
        <v>5355.4393</v>
      </c>
    </row>
    <row r="120" spans="2:15" ht="19.5" x14ac:dyDescent="0.45">
      <c r="B120" s="5">
        <v>5</v>
      </c>
      <c r="C120" s="1" t="s">
        <v>18</v>
      </c>
      <c r="D120" s="1">
        <v>12.83</v>
      </c>
      <c r="E120" s="6">
        <v>5983.3576999999996</v>
      </c>
      <c r="F120" s="10"/>
      <c r="G120" s="5">
        <v>5</v>
      </c>
      <c r="H120" s="1" t="s">
        <v>18</v>
      </c>
      <c r="I120" s="1">
        <v>12.74</v>
      </c>
      <c r="J120" s="6">
        <v>6105.2379000000001</v>
      </c>
    </row>
    <row r="121" spans="2:15" ht="19.5" x14ac:dyDescent="0.45">
      <c r="B121" s="5">
        <v>6</v>
      </c>
      <c r="C121" s="1" t="s">
        <v>19</v>
      </c>
      <c r="D121" s="1">
        <v>9.27</v>
      </c>
      <c r="E121" s="6">
        <v>4323.0817999999999</v>
      </c>
      <c r="F121" s="10"/>
      <c r="G121" s="5">
        <v>6</v>
      </c>
      <c r="H121" s="1" t="s">
        <v>19</v>
      </c>
      <c r="I121" s="1">
        <v>9.14</v>
      </c>
      <c r="J121" s="6">
        <v>4378.9378999999999</v>
      </c>
    </row>
    <row r="122" spans="2:15" ht="19.5" x14ac:dyDescent="0.45">
      <c r="B122" s="5">
        <v>7</v>
      </c>
      <c r="C122" s="1" t="s">
        <v>20</v>
      </c>
      <c r="D122" s="1">
        <v>6.1</v>
      </c>
      <c r="E122" s="6">
        <v>2844.1601000000001</v>
      </c>
      <c r="F122" s="10"/>
      <c r="G122" s="5">
        <v>7</v>
      </c>
      <c r="H122" s="1" t="s">
        <v>20</v>
      </c>
      <c r="I122" s="1">
        <v>6.04</v>
      </c>
      <c r="J122" s="6">
        <v>2897.2496999999998</v>
      </c>
    </row>
    <row r="123" spans="2:15" ht="19.5" x14ac:dyDescent="0.45">
      <c r="B123" s="5">
        <v>8</v>
      </c>
      <c r="C123" s="1" t="s">
        <v>21</v>
      </c>
      <c r="D123" s="1">
        <v>13.76</v>
      </c>
      <c r="E123" s="6">
        <v>6415.8208000000004</v>
      </c>
      <c r="F123" s="10"/>
      <c r="G123" s="5">
        <v>8</v>
      </c>
      <c r="H123" s="1" t="s">
        <v>21</v>
      </c>
      <c r="I123" s="1">
        <v>13.86</v>
      </c>
      <c r="J123" s="6">
        <v>6645.1647999999996</v>
      </c>
    </row>
    <row r="124" spans="2:15" ht="19.5" x14ac:dyDescent="0.45">
      <c r="B124" s="7">
        <v>9</v>
      </c>
      <c r="C124" s="8" t="s">
        <v>22</v>
      </c>
      <c r="D124" s="8">
        <v>3.94</v>
      </c>
      <c r="E124" s="9">
        <v>1838.2909</v>
      </c>
      <c r="F124" s="10"/>
      <c r="G124" s="7">
        <v>9</v>
      </c>
      <c r="H124" s="8" t="s">
        <v>22</v>
      </c>
      <c r="I124" s="8">
        <v>4.09</v>
      </c>
      <c r="J124" s="9">
        <v>1961.9032</v>
      </c>
    </row>
    <row r="125" spans="2:15" x14ac:dyDescent="0.4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4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19.5" x14ac:dyDescent="0.45">
      <c r="B127" s="5">
        <v>1</v>
      </c>
      <c r="C127" s="1" t="s">
        <v>15</v>
      </c>
      <c r="D127" s="1">
        <v>7.92</v>
      </c>
      <c r="E127" s="6">
        <v>1651.2850000000001</v>
      </c>
      <c r="F127" s="10"/>
      <c r="G127" s="5">
        <v>1</v>
      </c>
      <c r="H127" s="1" t="s">
        <v>15</v>
      </c>
      <c r="I127" s="1">
        <v>8.16</v>
      </c>
      <c r="J127" s="6">
        <v>1758.3931</v>
      </c>
      <c r="L127" s="1" t="s">
        <v>15</v>
      </c>
      <c r="M127">
        <f t="shared" ref="M127:M135" si="22">(E138-E127)</f>
        <v>770.49250000000006</v>
      </c>
      <c r="N127">
        <f t="shared" ref="N127:N135" si="23">(J138-J127)</f>
        <v>748.45959999999991</v>
      </c>
      <c r="O127">
        <f t="shared" ref="O127:O135" si="24">(N127-M127)/J138</f>
        <v>-8.7890684602251086E-3</v>
      </c>
    </row>
    <row r="128" spans="2:15" ht="19.5" x14ac:dyDescent="0.45">
      <c r="B128" s="5">
        <v>2</v>
      </c>
      <c r="C128" s="1" t="s">
        <v>16</v>
      </c>
      <c r="D128" s="1">
        <v>0.98</v>
      </c>
      <c r="E128" s="6">
        <v>204.2533</v>
      </c>
      <c r="F128" s="10"/>
      <c r="G128" s="5">
        <v>2</v>
      </c>
      <c r="H128" s="1" t="s">
        <v>16</v>
      </c>
      <c r="I128" s="1">
        <v>1.01</v>
      </c>
      <c r="J128" s="6">
        <v>217.43510000000001</v>
      </c>
      <c r="L128" s="1" t="s">
        <v>16</v>
      </c>
      <c r="M128">
        <f t="shared" si="22"/>
        <v>221.13640000000001</v>
      </c>
      <c r="N128">
        <f t="shared" si="23"/>
        <v>214.5497</v>
      </c>
      <c r="O128">
        <f t="shared" si="24"/>
        <v>-1.5247527227809884E-2</v>
      </c>
    </row>
    <row r="129" spans="2:15" ht="19.5" x14ac:dyDescent="0.45">
      <c r="B129" s="5">
        <v>3</v>
      </c>
      <c r="C129" s="1" t="s">
        <v>17</v>
      </c>
      <c r="D129" s="1">
        <v>5.09</v>
      </c>
      <c r="E129" s="6">
        <v>1062.3213000000001</v>
      </c>
      <c r="F129" s="10"/>
      <c r="G129" s="5">
        <v>3</v>
      </c>
      <c r="H129" s="1" t="s">
        <v>17</v>
      </c>
      <c r="I129" s="1">
        <v>5.08</v>
      </c>
      <c r="J129" s="6">
        <v>1095.9558999999999</v>
      </c>
      <c r="L129" s="1" t="s">
        <v>17</v>
      </c>
      <c r="M129">
        <f t="shared" si="22"/>
        <v>764.11599999999999</v>
      </c>
      <c r="N129">
        <f t="shared" si="23"/>
        <v>798.95450000000005</v>
      </c>
      <c r="O129">
        <f t="shared" si="24"/>
        <v>1.8385302017446349E-2</v>
      </c>
    </row>
    <row r="130" spans="2:15" ht="19.5" x14ac:dyDescent="0.45">
      <c r="B130" s="5">
        <v>4</v>
      </c>
      <c r="C130" s="1" t="s">
        <v>63</v>
      </c>
      <c r="D130" s="1">
        <v>16.23</v>
      </c>
      <c r="E130" s="6">
        <v>3384.3440000000001</v>
      </c>
      <c r="F130" s="10"/>
      <c r="G130" s="5">
        <v>4</v>
      </c>
      <c r="H130" s="1" t="s">
        <v>63</v>
      </c>
      <c r="I130" s="1">
        <v>15.94</v>
      </c>
      <c r="J130" s="6">
        <v>3435.6226000000001</v>
      </c>
      <c r="L130" s="1" t="s">
        <v>63</v>
      </c>
      <c r="M130">
        <f t="shared" si="22"/>
        <v>1845.0343999999996</v>
      </c>
      <c r="N130">
        <f t="shared" si="23"/>
        <v>1945.0900999999999</v>
      </c>
      <c r="O130">
        <f t="shared" si="24"/>
        <v>1.8595250402423519E-2</v>
      </c>
    </row>
    <row r="131" spans="2:15" ht="19.5" x14ac:dyDescent="0.45">
      <c r="B131" s="5">
        <v>5</v>
      </c>
      <c r="C131" s="1" t="s">
        <v>18</v>
      </c>
      <c r="D131" s="1">
        <v>21.25</v>
      </c>
      <c r="E131" s="6">
        <v>4431.2757000000001</v>
      </c>
      <c r="F131" s="10"/>
      <c r="G131" s="5">
        <v>5</v>
      </c>
      <c r="H131" s="1" t="s">
        <v>18</v>
      </c>
      <c r="I131" s="1">
        <v>20.8</v>
      </c>
      <c r="J131" s="6">
        <v>4484.0236000000004</v>
      </c>
      <c r="L131" s="1" t="s">
        <v>18</v>
      </c>
      <c r="M131">
        <f t="shared" si="22"/>
        <v>1584.7322999999997</v>
      </c>
      <c r="N131">
        <f t="shared" si="23"/>
        <v>1649.8375999999998</v>
      </c>
      <c r="O131">
        <f t="shared" si="24"/>
        <v>1.0614081062023406E-2</v>
      </c>
    </row>
    <row r="132" spans="2:15" ht="19.5" x14ac:dyDescent="0.45">
      <c r="B132" s="5">
        <v>6</v>
      </c>
      <c r="C132" s="1" t="s">
        <v>19</v>
      </c>
      <c r="D132" s="1">
        <v>15.06</v>
      </c>
      <c r="E132" s="6">
        <v>3139.1750000000002</v>
      </c>
      <c r="F132" s="10"/>
      <c r="G132" s="5">
        <v>6</v>
      </c>
      <c r="H132" s="1" t="s">
        <v>19</v>
      </c>
      <c r="I132" s="1">
        <v>14.74</v>
      </c>
      <c r="J132" s="6">
        <v>3178.1412999999998</v>
      </c>
      <c r="L132" s="1" t="s">
        <v>19</v>
      </c>
      <c r="M132">
        <f t="shared" si="22"/>
        <v>1219.6451999999999</v>
      </c>
      <c r="N132">
        <f t="shared" si="23"/>
        <v>1227.7629000000002</v>
      </c>
      <c r="O132">
        <f t="shared" si="24"/>
        <v>1.8424594887923892E-3</v>
      </c>
    </row>
    <row r="133" spans="2:15" ht="19.5" x14ac:dyDescent="0.45">
      <c r="B133" s="5">
        <v>7</v>
      </c>
      <c r="C133" s="1" t="s">
        <v>20</v>
      </c>
      <c r="D133" s="1">
        <v>9.17</v>
      </c>
      <c r="E133" s="6">
        <v>1911.3979999999999</v>
      </c>
      <c r="F133" s="10"/>
      <c r="G133" s="5">
        <v>7</v>
      </c>
      <c r="H133" s="1" t="s">
        <v>20</v>
      </c>
      <c r="I133" s="1">
        <v>9.01</v>
      </c>
      <c r="J133" s="6">
        <v>1943.4317000000001</v>
      </c>
      <c r="L133" s="1" t="s">
        <v>20</v>
      </c>
      <c r="M133">
        <f t="shared" si="22"/>
        <v>959.39630000000011</v>
      </c>
      <c r="N133">
        <f t="shared" si="23"/>
        <v>976.08549999999968</v>
      </c>
      <c r="O133">
        <f t="shared" si="24"/>
        <v>5.7164246197965798E-3</v>
      </c>
    </row>
    <row r="134" spans="2:15" ht="19.5" x14ac:dyDescent="0.45">
      <c r="B134" s="5">
        <v>8</v>
      </c>
      <c r="C134" s="1" t="s">
        <v>21</v>
      </c>
      <c r="D134" s="1">
        <v>17.600000000000001</v>
      </c>
      <c r="E134" s="6">
        <v>3670.1455000000001</v>
      </c>
      <c r="F134" s="10"/>
      <c r="G134" s="5">
        <v>8</v>
      </c>
      <c r="H134" s="1" t="s">
        <v>21</v>
      </c>
      <c r="I134" s="1">
        <v>17.43</v>
      </c>
      <c r="J134" s="6">
        <v>3757.6035000000002</v>
      </c>
      <c r="L134" s="1" t="s">
        <v>21</v>
      </c>
      <c r="M134">
        <f t="shared" si="22"/>
        <v>2796.3538000000003</v>
      </c>
      <c r="N134">
        <f t="shared" si="23"/>
        <v>2921.8598000000002</v>
      </c>
      <c r="O134">
        <f t="shared" si="24"/>
        <v>1.8789833009487431E-2</v>
      </c>
    </row>
    <row r="135" spans="2:15" ht="19.5" x14ac:dyDescent="0.45">
      <c r="B135" s="7">
        <v>9</v>
      </c>
      <c r="C135" s="8" t="s">
        <v>22</v>
      </c>
      <c r="D135" s="8">
        <v>4.7</v>
      </c>
      <c r="E135" s="9">
        <v>979.79319999999996</v>
      </c>
      <c r="F135" s="10"/>
      <c r="G135" s="7">
        <v>9</v>
      </c>
      <c r="H135" s="8" t="s">
        <v>22</v>
      </c>
      <c r="I135" s="8">
        <v>4.83</v>
      </c>
      <c r="J135" s="9">
        <v>1041.6712</v>
      </c>
      <c r="L135" s="8" t="s">
        <v>22</v>
      </c>
      <c r="M135">
        <f t="shared" si="22"/>
        <v>896.10810000000004</v>
      </c>
      <c r="N135">
        <f t="shared" si="23"/>
        <v>935.58850000000007</v>
      </c>
      <c r="O135">
        <f t="shared" si="24"/>
        <v>1.9967230404787005E-2</v>
      </c>
    </row>
    <row r="136" spans="2:15" x14ac:dyDescent="0.4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</row>
    <row r="137" spans="2:15" x14ac:dyDescent="0.4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19.5" x14ac:dyDescent="0.45">
      <c r="B138" s="5">
        <v>1</v>
      </c>
      <c r="C138" s="1" t="s">
        <v>15</v>
      </c>
      <c r="D138" s="1">
        <v>5.15</v>
      </c>
      <c r="E138" s="6">
        <v>2421.7775000000001</v>
      </c>
      <c r="F138" s="10"/>
      <c r="G138" s="5">
        <v>1</v>
      </c>
      <c r="H138" s="1" t="s">
        <v>15</v>
      </c>
      <c r="I138" s="1">
        <v>5.2</v>
      </c>
      <c r="J138" s="6">
        <v>2506.8526999999999</v>
      </c>
    </row>
    <row r="139" spans="2:15" ht="19.5" x14ac:dyDescent="0.45">
      <c r="B139" s="5">
        <v>2</v>
      </c>
      <c r="C139" s="1" t="s">
        <v>16</v>
      </c>
      <c r="D139" s="1">
        <v>0.91</v>
      </c>
      <c r="E139" s="6">
        <v>425.3897</v>
      </c>
      <c r="F139" s="10"/>
      <c r="G139" s="5">
        <v>2</v>
      </c>
      <c r="H139" s="1" t="s">
        <v>16</v>
      </c>
      <c r="I139" s="1">
        <v>0.9</v>
      </c>
      <c r="J139" s="6">
        <v>431.98480000000001</v>
      </c>
    </row>
    <row r="140" spans="2:15" ht="19.5" x14ac:dyDescent="0.45">
      <c r="B140" s="5">
        <v>3</v>
      </c>
      <c r="C140" s="1" t="s">
        <v>17</v>
      </c>
      <c r="D140" s="1">
        <v>3.89</v>
      </c>
      <c r="E140" s="6">
        <v>1826.4373000000001</v>
      </c>
      <c r="F140" s="10"/>
      <c r="G140" s="5">
        <v>3</v>
      </c>
      <c r="H140" s="1" t="s">
        <v>17</v>
      </c>
      <c r="I140" s="1">
        <v>3.93</v>
      </c>
      <c r="J140" s="6">
        <v>1894.9104</v>
      </c>
    </row>
    <row r="141" spans="2:15" ht="19.5" x14ac:dyDescent="0.45">
      <c r="B141" s="5">
        <v>4</v>
      </c>
      <c r="C141" s="1" t="s">
        <v>63</v>
      </c>
      <c r="D141" s="1">
        <v>11.13</v>
      </c>
      <c r="E141" s="6">
        <v>5229.3783999999996</v>
      </c>
      <c r="F141" s="10"/>
      <c r="G141" s="5">
        <v>4</v>
      </c>
      <c r="H141" s="1" t="s">
        <v>63</v>
      </c>
      <c r="I141" s="1">
        <v>11.15</v>
      </c>
      <c r="J141" s="6">
        <v>5380.7127</v>
      </c>
    </row>
    <row r="142" spans="2:15" ht="19.5" x14ac:dyDescent="0.45">
      <c r="B142" s="5">
        <v>5</v>
      </c>
      <c r="C142" s="1" t="s">
        <v>18</v>
      </c>
      <c r="D142" s="1">
        <v>12.8</v>
      </c>
      <c r="E142" s="6">
        <v>6016.0079999999998</v>
      </c>
      <c r="F142" s="10"/>
      <c r="G142" s="5">
        <v>5</v>
      </c>
      <c r="H142" s="1" t="s">
        <v>18</v>
      </c>
      <c r="I142" s="1">
        <v>12.71</v>
      </c>
      <c r="J142" s="6">
        <v>6133.8612000000003</v>
      </c>
    </row>
    <row r="143" spans="2:15" ht="19.5" x14ac:dyDescent="0.45">
      <c r="B143" s="5">
        <v>6</v>
      </c>
      <c r="C143" s="1" t="s">
        <v>19</v>
      </c>
      <c r="D143" s="1">
        <v>9.27</v>
      </c>
      <c r="E143" s="6">
        <v>4358.8202000000001</v>
      </c>
      <c r="F143" s="10"/>
      <c r="G143" s="5">
        <v>6</v>
      </c>
      <c r="H143" s="1" t="s">
        <v>19</v>
      </c>
      <c r="I143" s="1">
        <v>9.1300000000000008</v>
      </c>
      <c r="J143" s="6">
        <v>4405.9041999999999</v>
      </c>
    </row>
    <row r="144" spans="2:15" ht="19.5" x14ac:dyDescent="0.45">
      <c r="B144" s="5">
        <v>7</v>
      </c>
      <c r="C144" s="1" t="s">
        <v>20</v>
      </c>
      <c r="D144" s="1">
        <v>6.11</v>
      </c>
      <c r="E144" s="6">
        <v>2870.7943</v>
      </c>
      <c r="F144" s="10"/>
      <c r="G144" s="5">
        <v>7</v>
      </c>
      <c r="H144" s="1" t="s">
        <v>20</v>
      </c>
      <c r="I144" s="1">
        <v>6.05</v>
      </c>
      <c r="J144" s="6">
        <v>2919.5171999999998</v>
      </c>
    </row>
    <row r="145" spans="2:15" ht="19.5" x14ac:dyDescent="0.45">
      <c r="B145" s="5">
        <v>8</v>
      </c>
      <c r="C145" s="1" t="s">
        <v>21</v>
      </c>
      <c r="D145" s="1">
        <v>13.76</v>
      </c>
      <c r="E145" s="6">
        <v>6466.4993000000004</v>
      </c>
      <c r="F145" s="10"/>
      <c r="G145" s="5">
        <v>8</v>
      </c>
      <c r="H145" s="1" t="s">
        <v>21</v>
      </c>
      <c r="I145" s="1">
        <v>13.84</v>
      </c>
      <c r="J145" s="6">
        <v>6679.4633000000003</v>
      </c>
    </row>
    <row r="146" spans="2:15" ht="19.5" x14ac:dyDescent="0.45">
      <c r="B146" s="7">
        <v>9</v>
      </c>
      <c r="C146" s="8" t="s">
        <v>22</v>
      </c>
      <c r="D146" s="8">
        <v>3.99</v>
      </c>
      <c r="E146" s="9">
        <v>1875.9013</v>
      </c>
      <c r="F146" s="10"/>
      <c r="G146" s="7">
        <v>9</v>
      </c>
      <c r="H146" s="8" t="s">
        <v>22</v>
      </c>
      <c r="I146" s="8">
        <v>4.0999999999999996</v>
      </c>
      <c r="J146" s="9">
        <v>1977.2597000000001</v>
      </c>
    </row>
    <row r="147" spans="2:15" x14ac:dyDescent="0.4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4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19.5" x14ac:dyDescent="0.45">
      <c r="B149" s="5">
        <v>1</v>
      </c>
      <c r="C149" s="1" t="s">
        <v>15</v>
      </c>
      <c r="D149" s="1">
        <v>7.85</v>
      </c>
      <c r="E149" s="6">
        <v>1627.4090000000001</v>
      </c>
      <c r="F149" s="10"/>
      <c r="G149" s="5">
        <v>1</v>
      </c>
      <c r="H149" s="1" t="s">
        <v>15</v>
      </c>
      <c r="I149" s="1">
        <v>8.2100000000000009</v>
      </c>
      <c r="J149" s="6">
        <v>1720.8448000000001</v>
      </c>
      <c r="L149" s="1" t="s">
        <v>15</v>
      </c>
      <c r="M149">
        <f t="shared" ref="M149:M157" si="25">(E160-E149)</f>
        <v>778.59760000000006</v>
      </c>
      <c r="N149">
        <f t="shared" ref="N149:N157" si="26">(J160-J149)</f>
        <v>764.07489999999984</v>
      </c>
      <c r="O149">
        <f t="shared" ref="O149:O157" si="27">(N149-M149)/J160</f>
        <v>-5.8443337223332463E-3</v>
      </c>
    </row>
    <row r="150" spans="2:15" ht="19.5" x14ac:dyDescent="0.45">
      <c r="B150" s="5">
        <v>2</v>
      </c>
      <c r="C150" s="1" t="s">
        <v>16</v>
      </c>
      <c r="D150" s="1">
        <v>0.98</v>
      </c>
      <c r="E150" s="6">
        <v>202.66990000000001</v>
      </c>
      <c r="F150" s="10"/>
      <c r="G150" s="5">
        <v>2</v>
      </c>
      <c r="H150" s="1" t="s">
        <v>16</v>
      </c>
      <c r="I150" s="1">
        <v>0.98</v>
      </c>
      <c r="J150" s="6">
        <v>206.13120000000001</v>
      </c>
      <c r="L150" s="1" t="s">
        <v>16</v>
      </c>
      <c r="M150">
        <f t="shared" si="25"/>
        <v>221.15270000000001</v>
      </c>
      <c r="N150">
        <f t="shared" si="26"/>
        <v>224.57570000000001</v>
      </c>
      <c r="O150">
        <f t="shared" si="27"/>
        <v>7.9473999603907018E-3</v>
      </c>
    </row>
    <row r="151" spans="2:15" ht="19.5" x14ac:dyDescent="0.45">
      <c r="B151" s="5">
        <v>3</v>
      </c>
      <c r="C151" s="1" t="s">
        <v>17</v>
      </c>
      <c r="D151" s="1">
        <v>5.03</v>
      </c>
      <c r="E151" s="6">
        <v>1042.8123000000001</v>
      </c>
      <c r="F151" s="10"/>
      <c r="G151" s="5">
        <v>3</v>
      </c>
      <c r="H151" s="1" t="s">
        <v>17</v>
      </c>
      <c r="I151" s="1">
        <v>5.1100000000000003</v>
      </c>
      <c r="J151" s="6">
        <v>1070.9507000000001</v>
      </c>
      <c r="L151" s="1" t="s">
        <v>17</v>
      </c>
      <c r="M151">
        <f t="shared" si="25"/>
        <v>791.17460000000005</v>
      </c>
      <c r="N151">
        <f t="shared" si="26"/>
        <v>824.96010000000001</v>
      </c>
      <c r="O151">
        <f t="shared" si="27"/>
        <v>1.7820194916343086E-2</v>
      </c>
    </row>
    <row r="152" spans="2:15" ht="19.5" x14ac:dyDescent="0.45">
      <c r="B152" s="5">
        <v>4</v>
      </c>
      <c r="C152" s="1" t="s">
        <v>63</v>
      </c>
      <c r="D152" s="1">
        <v>16.04</v>
      </c>
      <c r="E152" s="6">
        <v>3325.018</v>
      </c>
      <c r="F152" s="10"/>
      <c r="G152" s="5">
        <v>4</v>
      </c>
      <c r="H152" s="1" t="s">
        <v>63</v>
      </c>
      <c r="I152" s="1">
        <v>16.07</v>
      </c>
      <c r="J152" s="6">
        <v>3367.2532000000001</v>
      </c>
      <c r="L152" s="1" t="s">
        <v>63</v>
      </c>
      <c r="M152">
        <f t="shared" si="25"/>
        <v>1919.8244000000004</v>
      </c>
      <c r="N152">
        <f t="shared" si="26"/>
        <v>2017.8566000000001</v>
      </c>
      <c r="O152">
        <f t="shared" si="27"/>
        <v>1.8204308480395264E-2</v>
      </c>
    </row>
    <row r="153" spans="2:15" ht="19.5" x14ac:dyDescent="0.45">
      <c r="B153" s="5">
        <v>5</v>
      </c>
      <c r="C153" s="1" t="s">
        <v>18</v>
      </c>
      <c r="D153" s="1">
        <v>21.08</v>
      </c>
      <c r="E153" s="6">
        <v>4370.5244000000002</v>
      </c>
      <c r="F153" s="10"/>
      <c r="G153" s="5">
        <v>5</v>
      </c>
      <c r="H153" s="1" t="s">
        <v>18</v>
      </c>
      <c r="I153" s="1">
        <v>21.06</v>
      </c>
      <c r="J153" s="6">
        <v>4411.8648999999996</v>
      </c>
      <c r="L153" s="1" t="s">
        <v>18</v>
      </c>
      <c r="M153">
        <f t="shared" si="25"/>
        <v>1650.5554000000002</v>
      </c>
      <c r="N153">
        <f t="shared" si="26"/>
        <v>1721.0400000000009</v>
      </c>
      <c r="O153">
        <f t="shared" si="27"/>
        <v>1.1492857161375627E-2</v>
      </c>
    </row>
    <row r="154" spans="2:15" ht="19.5" x14ac:dyDescent="0.45">
      <c r="B154" s="5">
        <v>6</v>
      </c>
      <c r="C154" s="1" t="s">
        <v>19</v>
      </c>
      <c r="D154" s="1">
        <v>14.93</v>
      </c>
      <c r="E154" s="6">
        <v>3094.6078000000002</v>
      </c>
      <c r="F154" s="10"/>
      <c r="G154" s="5">
        <v>6</v>
      </c>
      <c r="H154" s="1" t="s">
        <v>19</v>
      </c>
      <c r="I154" s="1">
        <v>14.95</v>
      </c>
      <c r="J154" s="6">
        <v>3133.2957000000001</v>
      </c>
      <c r="L154" s="1" t="s">
        <v>19</v>
      </c>
      <c r="M154">
        <f t="shared" si="25"/>
        <v>1270.0936999999999</v>
      </c>
      <c r="N154">
        <f t="shared" si="26"/>
        <v>1279.9941999999996</v>
      </c>
      <c r="O154">
        <f t="shared" si="27"/>
        <v>2.243337787531188E-3</v>
      </c>
    </row>
    <row r="155" spans="2:15" ht="19.5" x14ac:dyDescent="0.45">
      <c r="B155" s="5">
        <v>7</v>
      </c>
      <c r="C155" s="1" t="s">
        <v>20</v>
      </c>
      <c r="D155" s="1">
        <v>9.08</v>
      </c>
      <c r="E155" s="6">
        <v>1881.13</v>
      </c>
      <c r="F155" s="10"/>
      <c r="G155" s="5">
        <v>7</v>
      </c>
      <c r="H155" s="1" t="s">
        <v>20</v>
      </c>
      <c r="I155" s="1">
        <v>9.11</v>
      </c>
      <c r="J155" s="6">
        <v>1909.3262</v>
      </c>
      <c r="L155" s="1" t="s">
        <v>20</v>
      </c>
      <c r="M155">
        <f t="shared" si="25"/>
        <v>991.63299999999981</v>
      </c>
      <c r="N155">
        <f t="shared" si="26"/>
        <v>1013.4295000000002</v>
      </c>
      <c r="O155">
        <f t="shared" si="27"/>
        <v>7.4575168906523314E-3</v>
      </c>
    </row>
    <row r="156" spans="2:15" ht="19.5" x14ac:dyDescent="0.45">
      <c r="B156" s="5">
        <v>8</v>
      </c>
      <c r="C156" s="1" t="s">
        <v>21</v>
      </c>
      <c r="D156" s="1">
        <v>17.36</v>
      </c>
      <c r="E156" s="6">
        <v>3597.8591000000001</v>
      </c>
      <c r="F156" s="10"/>
      <c r="G156" s="5">
        <v>8</v>
      </c>
      <c r="H156" s="1" t="s">
        <v>21</v>
      </c>
      <c r="I156" s="1">
        <v>17.600000000000001</v>
      </c>
      <c r="J156" s="6">
        <v>3686.8971999999999</v>
      </c>
      <c r="L156" s="1" t="s">
        <v>21</v>
      </c>
      <c r="M156">
        <f t="shared" si="25"/>
        <v>2866.1946999999996</v>
      </c>
      <c r="N156">
        <f t="shared" si="26"/>
        <v>3005.8175999999999</v>
      </c>
      <c r="O156">
        <f t="shared" si="27"/>
        <v>2.0861922877693864E-2</v>
      </c>
    </row>
    <row r="157" spans="2:15" ht="19.5" x14ac:dyDescent="0.45">
      <c r="B157" s="7">
        <v>9</v>
      </c>
      <c r="C157" s="8" t="s">
        <v>22</v>
      </c>
      <c r="D157" s="8">
        <v>4.6500000000000004</v>
      </c>
      <c r="E157" s="9">
        <v>964.58709999999996</v>
      </c>
      <c r="F157" s="10"/>
      <c r="G157" s="7">
        <v>9</v>
      </c>
      <c r="H157" s="8" t="s">
        <v>22</v>
      </c>
      <c r="I157" s="8">
        <v>4.9000000000000004</v>
      </c>
      <c r="J157" s="9">
        <v>1027.4376</v>
      </c>
      <c r="L157" s="8" t="s">
        <v>22</v>
      </c>
      <c r="M157">
        <f t="shared" si="25"/>
        <v>893.2360000000001</v>
      </c>
      <c r="N157">
        <f t="shared" si="26"/>
        <v>951.58380000000011</v>
      </c>
      <c r="O157">
        <f t="shared" si="27"/>
        <v>2.9483157685914869E-2</v>
      </c>
    </row>
    <row r="158" spans="2:15" x14ac:dyDescent="0.4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</row>
    <row r="159" spans="2:15" x14ac:dyDescent="0.4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19.5" x14ac:dyDescent="0.45">
      <c r="B160" s="5">
        <v>1</v>
      </c>
      <c r="C160" s="1" t="s">
        <v>15</v>
      </c>
      <c r="D160" s="1">
        <v>5.12</v>
      </c>
      <c r="E160" s="6">
        <v>2406.0066000000002</v>
      </c>
      <c r="F160" s="10"/>
      <c r="G160" s="5">
        <v>1</v>
      </c>
      <c r="H160" s="1" t="s">
        <v>15</v>
      </c>
      <c r="I160" s="1">
        <v>5.15</v>
      </c>
      <c r="J160" s="6">
        <v>2484.9196999999999</v>
      </c>
    </row>
    <row r="161" spans="2:10" ht="19.5" x14ac:dyDescent="0.45">
      <c r="B161" s="5">
        <v>2</v>
      </c>
      <c r="C161" s="1" t="s">
        <v>16</v>
      </c>
      <c r="D161" s="1">
        <v>0.9</v>
      </c>
      <c r="E161" s="6">
        <v>423.82260000000002</v>
      </c>
      <c r="F161" s="10"/>
      <c r="G161" s="5">
        <v>2</v>
      </c>
      <c r="H161" s="1" t="s">
        <v>16</v>
      </c>
      <c r="I161" s="1">
        <v>0.89</v>
      </c>
      <c r="J161" s="6">
        <v>430.70690000000002</v>
      </c>
    </row>
    <row r="162" spans="2:10" ht="19.5" x14ac:dyDescent="0.45">
      <c r="B162" s="5">
        <v>3</v>
      </c>
      <c r="C162" s="1" t="s">
        <v>17</v>
      </c>
      <c r="D162" s="1">
        <v>3.9</v>
      </c>
      <c r="E162" s="6">
        <v>1833.9869000000001</v>
      </c>
      <c r="F162" s="10"/>
      <c r="G162" s="5">
        <v>3</v>
      </c>
      <c r="H162" s="1" t="s">
        <v>17</v>
      </c>
      <c r="I162" s="1">
        <v>3.93</v>
      </c>
      <c r="J162" s="6">
        <v>1895.9108000000001</v>
      </c>
    </row>
    <row r="163" spans="2:10" ht="19.5" x14ac:dyDescent="0.45">
      <c r="B163" s="5">
        <v>4</v>
      </c>
      <c r="C163" s="1" t="s">
        <v>63</v>
      </c>
      <c r="D163" s="1">
        <v>11.16</v>
      </c>
      <c r="E163" s="6">
        <v>5244.8424000000005</v>
      </c>
      <c r="F163" s="10"/>
      <c r="G163" s="5">
        <v>4</v>
      </c>
      <c r="H163" s="1" t="s">
        <v>63</v>
      </c>
      <c r="I163" s="1">
        <v>11.16</v>
      </c>
      <c r="J163" s="6">
        <v>5385.1098000000002</v>
      </c>
    </row>
    <row r="164" spans="2:10" ht="19.5" x14ac:dyDescent="0.45">
      <c r="B164" s="5">
        <v>5</v>
      </c>
      <c r="C164" s="1" t="s">
        <v>18</v>
      </c>
      <c r="D164" s="1">
        <v>12.81</v>
      </c>
      <c r="E164" s="6">
        <v>6021.0798000000004</v>
      </c>
      <c r="F164" s="10"/>
      <c r="G164" s="5">
        <v>5</v>
      </c>
      <c r="H164" s="1" t="s">
        <v>18</v>
      </c>
      <c r="I164" s="1">
        <v>12.71</v>
      </c>
      <c r="J164" s="6">
        <v>6132.9049000000005</v>
      </c>
    </row>
    <row r="165" spans="2:10" ht="19.5" x14ac:dyDescent="0.45">
      <c r="B165" s="5">
        <v>6</v>
      </c>
      <c r="C165" s="1" t="s">
        <v>19</v>
      </c>
      <c r="D165" s="1">
        <v>9.2899999999999991</v>
      </c>
      <c r="E165" s="6">
        <v>4364.7015000000001</v>
      </c>
      <c r="F165" s="10"/>
      <c r="G165" s="5">
        <v>6</v>
      </c>
      <c r="H165" s="1" t="s">
        <v>19</v>
      </c>
      <c r="I165" s="1">
        <v>9.14</v>
      </c>
      <c r="J165" s="6">
        <v>4413.2898999999998</v>
      </c>
    </row>
    <row r="166" spans="2:10" ht="19.5" x14ac:dyDescent="0.45">
      <c r="B166" s="5">
        <v>7</v>
      </c>
      <c r="C166" s="1" t="s">
        <v>20</v>
      </c>
      <c r="D166" s="1">
        <v>6.11</v>
      </c>
      <c r="E166" s="6">
        <v>2872.7629999999999</v>
      </c>
      <c r="F166" s="10"/>
      <c r="G166" s="5">
        <v>7</v>
      </c>
      <c r="H166" s="1" t="s">
        <v>20</v>
      </c>
      <c r="I166" s="1">
        <v>6.06</v>
      </c>
      <c r="J166" s="6">
        <v>2922.7557000000002</v>
      </c>
    </row>
    <row r="167" spans="2:10" ht="19.5" x14ac:dyDescent="0.45">
      <c r="B167" s="5">
        <v>8</v>
      </c>
      <c r="C167" s="1" t="s">
        <v>21</v>
      </c>
      <c r="D167" s="1">
        <v>13.75</v>
      </c>
      <c r="E167" s="6">
        <v>6464.0537999999997</v>
      </c>
      <c r="G167" s="5">
        <v>8</v>
      </c>
      <c r="H167" s="1" t="s">
        <v>21</v>
      </c>
      <c r="I167" s="1">
        <v>13.87</v>
      </c>
      <c r="J167" s="6">
        <v>6692.7147999999997</v>
      </c>
    </row>
    <row r="168" spans="2:10" ht="19.5" x14ac:dyDescent="0.45">
      <c r="B168" s="7">
        <v>9</v>
      </c>
      <c r="C168" s="8" t="s">
        <v>22</v>
      </c>
      <c r="D168" s="8">
        <v>3.95</v>
      </c>
      <c r="E168" s="9">
        <v>1857.8231000000001</v>
      </c>
      <c r="G168" s="7">
        <v>9</v>
      </c>
      <c r="H168" s="8" t="s">
        <v>22</v>
      </c>
      <c r="I168" s="8">
        <v>4.0999999999999996</v>
      </c>
      <c r="J168" s="9">
        <v>1979.0214000000001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8CBB-F485-4F31-9A1F-5A311EFF12E3}">
  <dimension ref="B3:AE69"/>
  <sheetViews>
    <sheetView topLeftCell="J5" zoomScale="115" zoomScaleNormal="100" workbookViewId="0">
      <selection activeCell="S10" sqref="S10"/>
    </sheetView>
  </sheetViews>
  <sheetFormatPr defaultColWidth="8.796875" defaultRowHeight="14.25" x14ac:dyDescent="0.45"/>
  <cols>
    <col min="3" max="3" width="16.46484375" customWidth="1"/>
    <col min="12" max="12" width="14.1328125" customWidth="1"/>
    <col min="21" max="21" width="14.33203125" customWidth="1"/>
    <col min="22" max="22" width="12" bestFit="1" customWidth="1"/>
    <col min="31" max="31" width="11.796875" customWidth="1"/>
  </cols>
  <sheetData>
    <row r="3" spans="2:21" x14ac:dyDescent="0.45">
      <c r="B3">
        <v>4</v>
      </c>
      <c r="C3" t="s">
        <v>49</v>
      </c>
    </row>
    <row r="4" spans="2:21" x14ac:dyDescent="0.45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2:21" x14ac:dyDescent="0.45">
      <c r="B5">
        <v>1</v>
      </c>
      <c r="C5" s="1" t="s">
        <v>15</v>
      </c>
      <c r="D5">
        <v>-1.3269514273415746E-2</v>
      </c>
      <c r="E5">
        <v>9.8536666230346487E-3</v>
      </c>
      <c r="F5">
        <v>3.6325707427444149E-3</v>
      </c>
      <c r="G5">
        <v>4.0497127086588794E-3</v>
      </c>
      <c r="H5">
        <v>-4.0940620991203333E-3</v>
      </c>
      <c r="I5">
        <v>-8.7890684602251086E-3</v>
      </c>
      <c r="J5">
        <v>-5.8443337223332463E-3</v>
      </c>
    </row>
    <row r="6" spans="2:21" x14ac:dyDescent="0.45">
      <c r="B6">
        <v>2</v>
      </c>
      <c r="C6" s="1" t="s">
        <v>16</v>
      </c>
      <c r="D6">
        <v>-4.9149327307002775E-3</v>
      </c>
      <c r="E6">
        <v>2.1393050452740998E-2</v>
      </c>
      <c r="F6">
        <v>1.1003712175255446E-2</v>
      </c>
      <c r="G6">
        <v>3.1989553552898724E-2</v>
      </c>
      <c r="H6">
        <v>-1.5263011141149556E-2</v>
      </c>
      <c r="I6">
        <v>-1.5247527227809884E-2</v>
      </c>
      <c r="J6">
        <v>7.9473999603907018E-3</v>
      </c>
    </row>
    <row r="7" spans="2:21" x14ac:dyDescent="0.45">
      <c r="B7">
        <v>3</v>
      </c>
      <c r="C7" s="1" t="s">
        <v>17</v>
      </c>
      <c r="D7">
        <v>2.6417448323948394E-3</v>
      </c>
      <c r="E7">
        <v>2.1032496360716909E-2</v>
      </c>
      <c r="F7">
        <v>2.034122329495347E-2</v>
      </c>
      <c r="G7">
        <v>2.5774438732113773E-2</v>
      </c>
      <c r="H7">
        <v>1.7420655849793219E-2</v>
      </c>
      <c r="I7">
        <v>1.8385302017446349E-2</v>
      </c>
      <c r="J7">
        <v>1.7820194916343086E-2</v>
      </c>
    </row>
    <row r="8" spans="2:21" x14ac:dyDescent="0.45">
      <c r="B8">
        <v>4</v>
      </c>
      <c r="C8" s="1" t="s">
        <v>63</v>
      </c>
      <c r="D8">
        <v>2.2493054463286703E-3</v>
      </c>
      <c r="E8">
        <v>1.5947332942999416E-2</v>
      </c>
      <c r="F8">
        <v>1.8133550441526879E-2</v>
      </c>
      <c r="G8">
        <v>1.8820694712307066E-2</v>
      </c>
      <c r="H8">
        <v>1.645110607452864E-2</v>
      </c>
      <c r="I8">
        <v>1.8595250402423519E-2</v>
      </c>
      <c r="J8">
        <v>1.8204308480395264E-2</v>
      </c>
    </row>
    <row r="9" spans="2:21" x14ac:dyDescent="0.45">
      <c r="B9">
        <v>5</v>
      </c>
      <c r="C9" s="1" t="s">
        <v>18</v>
      </c>
      <c r="D9">
        <v>-2.5270624109178211E-3</v>
      </c>
      <c r="E9">
        <v>9.9428239991377811E-3</v>
      </c>
      <c r="F9">
        <v>1.11012490663567E-2</v>
      </c>
      <c r="G9">
        <v>1.182389075096258E-2</v>
      </c>
      <c r="H9">
        <v>1.0878429487571773E-2</v>
      </c>
      <c r="I9">
        <v>1.0614081062023406E-2</v>
      </c>
      <c r="J9">
        <v>1.1492857161375627E-2</v>
      </c>
    </row>
    <row r="10" spans="2:21" x14ac:dyDescent="0.45">
      <c r="B10">
        <v>6</v>
      </c>
      <c r="C10" s="1" t="s">
        <v>19</v>
      </c>
      <c r="D10">
        <v>-5.2523176810459959E-3</v>
      </c>
      <c r="E10">
        <v>6.4586661381649544E-3</v>
      </c>
      <c r="F10">
        <v>6.6591538272100983E-3</v>
      </c>
      <c r="G10">
        <v>7.3435152508040703E-3</v>
      </c>
      <c r="H10">
        <v>5.2344884817845721E-3</v>
      </c>
      <c r="I10">
        <v>1.8424594887923892E-3</v>
      </c>
      <c r="J10">
        <v>2.243337787531188E-3</v>
      </c>
    </row>
    <row r="11" spans="2:21" x14ac:dyDescent="0.45">
      <c r="B11">
        <v>7</v>
      </c>
      <c r="C11" s="1" t="s">
        <v>20</v>
      </c>
      <c r="D11">
        <v>-4.5644153539139342E-3</v>
      </c>
      <c r="E11">
        <v>6.7539321321318548E-3</v>
      </c>
      <c r="F11">
        <v>7.8300068685067462E-3</v>
      </c>
      <c r="G11">
        <v>1.0206303934722032E-2</v>
      </c>
      <c r="H11">
        <v>7.8135826539217339E-3</v>
      </c>
      <c r="I11">
        <v>5.7164246197965798E-3</v>
      </c>
      <c r="J11">
        <v>7.4575168906523314E-3</v>
      </c>
    </row>
    <row r="12" spans="2:21" x14ac:dyDescent="0.45">
      <c r="B12">
        <v>8</v>
      </c>
      <c r="C12" s="8" t="s">
        <v>21</v>
      </c>
      <c r="D12">
        <v>5.9727254565256826E-3</v>
      </c>
      <c r="E12">
        <v>1.7392403253735894E-2</v>
      </c>
      <c r="F12">
        <v>2.0690592591053627E-2</v>
      </c>
      <c r="G12">
        <v>2.2636455896558976E-2</v>
      </c>
      <c r="H12">
        <v>1.9584585772801175E-2</v>
      </c>
      <c r="I12">
        <v>1.8789833009487431E-2</v>
      </c>
      <c r="J12">
        <v>2.0861922877693864E-2</v>
      </c>
    </row>
    <row r="13" spans="2:21" x14ac:dyDescent="0.45">
      <c r="B13">
        <v>9</v>
      </c>
      <c r="C13" t="s">
        <v>22</v>
      </c>
      <c r="D13">
        <v>6.5187024432189654E-3</v>
      </c>
      <c r="E13">
        <v>2.7592270406514567E-2</v>
      </c>
      <c r="F13">
        <v>3.1858051270659542E-2</v>
      </c>
      <c r="G13">
        <v>2.9242725081815132E-2</v>
      </c>
      <c r="H13">
        <v>2.7803767280669116E-2</v>
      </c>
      <c r="I13">
        <v>1.9967230404787005E-2</v>
      </c>
      <c r="J13">
        <v>2.9483157685914869E-2</v>
      </c>
    </row>
    <row r="15" spans="2:21" x14ac:dyDescent="0.45">
      <c r="B15">
        <v>2</v>
      </c>
      <c r="C15" s="30" t="s">
        <v>49</v>
      </c>
      <c r="L15" t="s">
        <v>51</v>
      </c>
      <c r="U15" t="s">
        <v>54</v>
      </c>
    </row>
    <row r="16" spans="2:21" x14ac:dyDescent="0.45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U16">
        <f>_xlfn.T.INV.2T(0.1,2)</f>
        <v>2.9199855803537269</v>
      </c>
    </row>
    <row r="17" spans="2:31" x14ac:dyDescent="0.45">
      <c r="B17">
        <v>1</v>
      </c>
      <c r="C17" s="1" t="s">
        <v>15</v>
      </c>
      <c r="D17">
        <v>1.103217937160437E-3</v>
      </c>
      <c r="E17">
        <v>-1.2228908770035995E-2</v>
      </c>
      <c r="F17">
        <v>-1.2202299463208017E-2</v>
      </c>
      <c r="G17">
        <v>-3.6563449761502459E-3</v>
      </c>
      <c r="H17">
        <v>-1.7241552240818712E-2</v>
      </c>
      <c r="I17">
        <v>-7.1662933324300694E-3</v>
      </c>
      <c r="J17">
        <v>4.2337127873731594E-3</v>
      </c>
      <c r="L17" s="1" t="s">
        <v>15</v>
      </c>
      <c r="M17">
        <f>AVERAGE(D5,D17,D29)</f>
        <v>2.7356337466577243E-3</v>
      </c>
      <c r="N17">
        <f t="shared" ref="N17:R17" si="0">AVERAGE(E5,E17,E29)</f>
        <v>-1.1394315432059715E-3</v>
      </c>
      <c r="O17">
        <f t="shared" si="0"/>
        <v>5.5877642818225168E-4</v>
      </c>
      <c r="P17">
        <f t="shared" si="0"/>
        <v>3.4239032042070153E-3</v>
      </c>
      <c r="Q17">
        <f t="shared" si="0"/>
        <v>-1.0844603899607364E-2</v>
      </c>
      <c r="R17">
        <f t="shared" si="0"/>
        <v>-6.4860446030774723E-3</v>
      </c>
      <c r="S17">
        <f>AVERAGE(J5,J17,J29)</f>
        <v>7.7376044814303352E-3</v>
      </c>
    </row>
    <row r="18" spans="2:31" x14ac:dyDescent="0.45">
      <c r="B18">
        <v>2</v>
      </c>
      <c r="C18" s="1" t="s">
        <v>16</v>
      </c>
      <c r="D18">
        <v>1.2053321518233429E-2</v>
      </c>
      <c r="E18">
        <v>-1.386902044336215E-2</v>
      </c>
      <c r="F18">
        <v>-4.3916244423013756E-2</v>
      </c>
      <c r="G18">
        <v>1.4551920697455542E-2</v>
      </c>
      <c r="H18">
        <v>-2.8435200134611684E-2</v>
      </c>
      <c r="I18">
        <v>-3.0476334460540198E-3</v>
      </c>
      <c r="J18">
        <v>6.2259748690398162E-3</v>
      </c>
      <c r="L18" s="1" t="s">
        <v>16</v>
      </c>
      <c r="M18">
        <f t="shared" ref="M18:M24" si="1">AVERAGE(D6,D18,D30)</f>
        <v>2.4296595268077973E-3</v>
      </c>
      <c r="N18">
        <f t="shared" ref="N18:N25" si="2">AVERAGE(E6,E18,E30)</f>
        <v>3.9699170383536751E-4</v>
      </c>
      <c r="O18">
        <f t="shared" ref="O18:O25" si="3">AVERAGE(F6,F18,F30)</f>
        <v>-1.243588904109099E-2</v>
      </c>
      <c r="P18">
        <f t="shared" ref="P18:P25" si="4">AVERAGE(G6,G18,G30)</f>
        <v>1.4795175665134727E-2</v>
      </c>
      <c r="Q18">
        <f t="shared" ref="Q18:Q25" si="5">AVERAGE(H6,H18,H30)</f>
        <v>-1.9616462629070564E-2</v>
      </c>
      <c r="R18">
        <f t="shared" ref="R18:S25" si="6">AVERAGE(I6,I18,I30)</f>
        <v>-1.2287717143638044E-2</v>
      </c>
      <c r="S18">
        <f t="shared" si="6"/>
        <v>1.5799169981828825E-2</v>
      </c>
    </row>
    <row r="19" spans="2:31" x14ac:dyDescent="0.45">
      <c r="B19">
        <v>3</v>
      </c>
      <c r="C19" s="1" t="s">
        <v>17</v>
      </c>
      <c r="D19">
        <v>1.8015955673550594E-2</v>
      </c>
      <c r="E19">
        <v>2.5526854813977172E-2</v>
      </c>
      <c r="F19">
        <v>2.4595639959485698E-2</v>
      </c>
      <c r="G19">
        <v>4.6241891110805379E-2</v>
      </c>
      <c r="H19">
        <v>4.113949631459559E-2</v>
      </c>
      <c r="I19">
        <v>4.4485383963008766E-2</v>
      </c>
      <c r="J19">
        <v>5.0838305114246252E-2</v>
      </c>
      <c r="L19" s="1" t="s">
        <v>17</v>
      </c>
      <c r="M19">
        <f t="shared" si="1"/>
        <v>6.3802439272877126E-3</v>
      </c>
      <c r="N19">
        <f t="shared" si="2"/>
        <v>1.7699207400383579E-2</v>
      </c>
      <c r="O19">
        <f t="shared" si="3"/>
        <v>1.8141823666054286E-2</v>
      </c>
      <c r="P19">
        <f t="shared" si="4"/>
        <v>2.9724386319762475E-2</v>
      </c>
      <c r="Q19">
        <f t="shared" si="5"/>
        <v>2.5824397569102403E-2</v>
      </c>
      <c r="R19">
        <f t="shared" si="6"/>
        <v>2.6613901359413758E-2</v>
      </c>
      <c r="S19">
        <f t="shared" ref="S19:S24" si="7">AVERAGE(J7,J19,J31)</f>
        <v>3.1072574248176516E-2</v>
      </c>
    </row>
    <row r="20" spans="2:31" x14ac:dyDescent="0.45">
      <c r="B20">
        <v>4</v>
      </c>
      <c r="C20" s="1" t="s">
        <v>63</v>
      </c>
      <c r="D20">
        <v>1.959021324393026E-2</v>
      </c>
      <c r="E20">
        <v>2.7824375839848904E-2</v>
      </c>
      <c r="F20">
        <v>3.1576104058207849E-2</v>
      </c>
      <c r="G20">
        <v>4.0356411569511863E-2</v>
      </c>
      <c r="H20">
        <v>3.9376392663186321E-2</v>
      </c>
      <c r="I20">
        <v>4.1907555362377454E-2</v>
      </c>
      <c r="J20">
        <v>4.4768583849983862E-2</v>
      </c>
      <c r="L20" s="1" t="s">
        <v>63</v>
      </c>
      <c r="M20">
        <f>AVERAGE(D8,D20,D32)</f>
        <v>9.6828592532697232E-3</v>
      </c>
      <c r="N20">
        <f t="shared" si="2"/>
        <v>2.0141510275078E-2</v>
      </c>
      <c r="O20">
        <f t="shared" si="3"/>
        <v>2.2433963176144142E-2</v>
      </c>
      <c r="P20">
        <f t="shared" si="4"/>
        <v>2.6826640526458834E-2</v>
      </c>
      <c r="Q20">
        <f t="shared" si="5"/>
        <v>2.6468851871400068E-2</v>
      </c>
      <c r="R20">
        <f t="shared" si="6"/>
        <v>2.77475947835569E-2</v>
      </c>
      <c r="S20">
        <f t="shared" si="7"/>
        <v>2.978313360978592E-2</v>
      </c>
    </row>
    <row r="21" spans="2:31" x14ac:dyDescent="0.45">
      <c r="B21">
        <v>5</v>
      </c>
      <c r="C21" s="1" t="s">
        <v>18</v>
      </c>
      <c r="D21">
        <v>9.9317357891707207E-3</v>
      </c>
      <c r="E21">
        <v>1.469013149514879E-2</v>
      </c>
      <c r="F21">
        <v>1.9041669453051861E-2</v>
      </c>
      <c r="G21">
        <v>1.969337296291231E-2</v>
      </c>
      <c r="H21">
        <v>2.0584013974430302E-2</v>
      </c>
      <c r="I21">
        <v>2.2379445977703836E-2</v>
      </c>
      <c r="J21">
        <v>2.5059047685547588E-2</v>
      </c>
      <c r="L21" s="1" t="s">
        <v>18</v>
      </c>
      <c r="M21">
        <f t="shared" si="1"/>
        <v>6.3999796306834639E-3</v>
      </c>
      <c r="N21">
        <f t="shared" si="2"/>
        <v>1.2584460756399532E-2</v>
      </c>
      <c r="O21">
        <f t="shared" si="3"/>
        <v>1.4702320719791112E-2</v>
      </c>
      <c r="P21">
        <f t="shared" si="4"/>
        <v>1.6171787820348952E-2</v>
      </c>
      <c r="Q21">
        <f t="shared" si="5"/>
        <v>1.5852301623443296E-2</v>
      </c>
      <c r="R21">
        <f t="shared" si="6"/>
        <v>1.6548247455145031E-2</v>
      </c>
      <c r="S21">
        <f t="shared" si="7"/>
        <v>1.9318671254860347E-2</v>
      </c>
    </row>
    <row r="22" spans="2:31" x14ac:dyDescent="0.45">
      <c r="B22">
        <v>6</v>
      </c>
      <c r="C22" s="1" t="s">
        <v>19</v>
      </c>
      <c r="D22">
        <v>8.9811956216670069E-3</v>
      </c>
      <c r="E22">
        <v>9.2616223361527087E-3</v>
      </c>
      <c r="F22">
        <v>1.5348734484006284E-2</v>
      </c>
      <c r="G22">
        <v>1.3936723321667498E-2</v>
      </c>
      <c r="H22">
        <v>1.3407239363747797E-2</v>
      </c>
      <c r="I22">
        <v>1.4909903254191151E-2</v>
      </c>
      <c r="J22">
        <v>1.7071829210525566E-2</v>
      </c>
      <c r="L22" s="1" t="s">
        <v>19</v>
      </c>
      <c r="M22">
        <f t="shared" si="1"/>
        <v>6.1460048579031921E-3</v>
      </c>
      <c r="N22">
        <f t="shared" si="2"/>
        <v>8.5298618714511609E-3</v>
      </c>
      <c r="O22">
        <f t="shared" si="3"/>
        <v>9.375499206474406E-3</v>
      </c>
      <c r="P22">
        <f t="shared" si="4"/>
        <v>9.669465520975017E-3</v>
      </c>
      <c r="Q22">
        <f t="shared" si="5"/>
        <v>7.5076987806314312E-3</v>
      </c>
      <c r="R22">
        <f t="shared" si="6"/>
        <v>7.4655193017752822E-3</v>
      </c>
      <c r="S22">
        <f t="shared" si="7"/>
        <v>1.1225565410819432E-2</v>
      </c>
    </row>
    <row r="23" spans="2:31" x14ac:dyDescent="0.45">
      <c r="B23">
        <v>7</v>
      </c>
      <c r="C23" s="1" t="s">
        <v>20</v>
      </c>
      <c r="D23">
        <v>1.078081328797686E-2</v>
      </c>
      <c r="E23">
        <v>1.2048530006236267E-2</v>
      </c>
      <c r="F23">
        <v>2.1393707736127428E-2</v>
      </c>
      <c r="G23">
        <v>1.6831164835560294E-2</v>
      </c>
      <c r="H23">
        <v>1.9075427299228606E-2</v>
      </c>
      <c r="I23">
        <v>2.1076023026670495E-2</v>
      </c>
      <c r="J23">
        <v>2.2597476681843826E-2</v>
      </c>
      <c r="L23" s="1" t="s">
        <v>20</v>
      </c>
      <c r="M23">
        <f t="shared" si="1"/>
        <v>6.9759729605789501E-3</v>
      </c>
      <c r="N23">
        <f t="shared" si="2"/>
        <v>9.6829013182296517E-3</v>
      </c>
      <c r="O23">
        <f t="shared" si="3"/>
        <v>1.2508471836853283E-2</v>
      </c>
      <c r="P23">
        <f t="shared" si="4"/>
        <v>1.1718405236277629E-2</v>
      </c>
      <c r="Q23">
        <f t="shared" si="5"/>
        <v>1.0683551237677774E-2</v>
      </c>
      <c r="R23">
        <f t="shared" si="6"/>
        <v>1.1448055799684111E-2</v>
      </c>
      <c r="S23">
        <f t="shared" si="7"/>
        <v>1.5128572864517601E-2</v>
      </c>
    </row>
    <row r="24" spans="2:31" x14ac:dyDescent="0.45">
      <c r="B24">
        <v>8</v>
      </c>
      <c r="C24" s="8" t="s">
        <v>21</v>
      </c>
      <c r="D24">
        <v>2.210750976209637E-2</v>
      </c>
      <c r="E24">
        <v>3.2516342694917273E-2</v>
      </c>
      <c r="F24">
        <v>4.1004445746004675E-2</v>
      </c>
      <c r="G24">
        <v>3.8270860495391697E-2</v>
      </c>
      <c r="H24">
        <v>4.0378435622791538E-2</v>
      </c>
      <c r="I24">
        <v>4.406635361548783E-2</v>
      </c>
      <c r="J24">
        <v>4.4759164550779947E-2</v>
      </c>
      <c r="L24" s="8" t="s">
        <v>21</v>
      </c>
      <c r="M24">
        <f t="shared" si="1"/>
        <v>1.6234996892864867E-2</v>
      </c>
      <c r="N24">
        <f t="shared" si="2"/>
        <v>2.3337349615855832E-2</v>
      </c>
      <c r="O24">
        <f t="shared" si="3"/>
        <v>2.6966181288177692E-2</v>
      </c>
      <c r="P24">
        <f t="shared" si="4"/>
        <v>2.7547794210252746E-2</v>
      </c>
      <c r="Q24">
        <f t="shared" si="5"/>
        <v>2.6000002560969782E-2</v>
      </c>
      <c r="R24">
        <f t="shared" si="6"/>
        <v>2.7900895766812147E-2</v>
      </c>
      <c r="S24">
        <f t="shared" si="7"/>
        <v>3.0760404297661397E-2</v>
      </c>
    </row>
    <row r="25" spans="2:31" x14ac:dyDescent="0.45">
      <c r="B25">
        <v>9</v>
      </c>
      <c r="C25" t="s">
        <v>22</v>
      </c>
      <c r="D25">
        <v>2.9975678711459279E-2</v>
      </c>
      <c r="E25">
        <v>3.8652777809176656E-2</v>
      </c>
      <c r="F25">
        <v>5.8614053814686935E-2</v>
      </c>
      <c r="G25">
        <v>3.3060692722982434E-2</v>
      </c>
      <c r="H25">
        <v>3.8817617404299877E-2</v>
      </c>
      <c r="I25">
        <v>3.8230179935747254E-2</v>
      </c>
      <c r="J25">
        <v>4.311513323115708E-2</v>
      </c>
      <c r="L25" t="s">
        <v>22</v>
      </c>
      <c r="M25">
        <f>AVERAGE(D13,D25,D37)</f>
        <v>3.1607677464088428E-2</v>
      </c>
      <c r="N25">
        <f t="shared" si="2"/>
        <v>3.6687729962265686E-2</v>
      </c>
      <c r="O25">
        <f t="shared" si="3"/>
        <v>4.4240013147948988E-2</v>
      </c>
      <c r="P25">
        <f t="shared" si="4"/>
        <v>3.4367049527118665E-2</v>
      </c>
      <c r="Q25">
        <f t="shared" si="5"/>
        <v>3.0190214640280582E-2</v>
      </c>
      <c r="R25">
        <f t="shared" si="6"/>
        <v>2.9923241701861506E-2</v>
      </c>
      <c r="S25">
        <f>AVERAGE(J13,J25,J37)</f>
        <v>3.9789840502518416E-2</v>
      </c>
    </row>
    <row r="27" spans="2:31" x14ac:dyDescent="0.45">
      <c r="B27">
        <v>3</v>
      </c>
      <c r="C27" t="s">
        <v>50</v>
      </c>
      <c r="L27" t="s">
        <v>52</v>
      </c>
      <c r="U27" t="s">
        <v>53</v>
      </c>
    </row>
    <row r="28" spans="2:31" x14ac:dyDescent="0.45">
      <c r="D28">
        <v>0.25</v>
      </c>
      <c r="E28">
        <v>0.5</v>
      </c>
      <c r="F28">
        <v>0.75</v>
      </c>
      <c r="G28">
        <v>1</v>
      </c>
      <c r="H28">
        <v>1.25</v>
      </c>
      <c r="I28">
        <v>1.5</v>
      </c>
      <c r="J28">
        <v>1.75</v>
      </c>
      <c r="M28">
        <v>0.25</v>
      </c>
      <c r="N28">
        <v>0.5</v>
      </c>
      <c r="O28">
        <v>0.75</v>
      </c>
      <c r="P28">
        <v>1</v>
      </c>
      <c r="Q28">
        <v>1.25</v>
      </c>
      <c r="R28">
        <v>1.5</v>
      </c>
      <c r="S28">
        <v>1.75</v>
      </c>
      <c r="V28">
        <v>0.25</v>
      </c>
      <c r="W28">
        <v>0.5</v>
      </c>
      <c r="X28">
        <v>0.75</v>
      </c>
      <c r="Y28">
        <v>1</v>
      </c>
      <c r="Z28">
        <v>1.25</v>
      </c>
      <c r="AA28">
        <v>1.5</v>
      </c>
      <c r="AB28">
        <v>1.75</v>
      </c>
    </row>
    <row r="29" spans="2:31" x14ac:dyDescent="0.45">
      <c r="B29">
        <v>1</v>
      </c>
      <c r="C29" s="1" t="s">
        <v>15</v>
      </c>
      <c r="D29">
        <v>2.0373197576228481E-2</v>
      </c>
      <c r="E29">
        <v>-1.0430524826165685E-3</v>
      </c>
      <c r="F29">
        <v>1.0246058005010357E-2</v>
      </c>
      <c r="G29">
        <v>9.8783418801124123E-3</v>
      </c>
      <c r="H29">
        <v>-1.1198197358883048E-2</v>
      </c>
      <c r="I29">
        <v>-3.5027720165772373E-3</v>
      </c>
      <c r="J29">
        <v>2.4823434379251094E-2</v>
      </c>
      <c r="L29" s="1" t="s">
        <v>15</v>
      </c>
      <c r="M29">
        <f>_xlfn.STDEV.S(D5,D17,D29)/SQRT(3)</f>
        <v>9.746052212406665E-3</v>
      </c>
      <c r="N29">
        <f t="shared" ref="N29:S29" si="8">_xlfn.STDEV.S(E5,E17,E29)/SQRT(3)</f>
        <v>6.3748725657891223E-3</v>
      </c>
      <c r="O29">
        <f t="shared" si="8"/>
        <v>6.6600387103831205E-3</v>
      </c>
      <c r="P29">
        <f t="shared" si="8"/>
        <v>3.9196371101658974E-3</v>
      </c>
      <c r="Q29">
        <f t="shared" si="8"/>
        <v>3.799469064108209E-3</v>
      </c>
      <c r="R29">
        <f t="shared" si="8"/>
        <v>1.5634669032708907E-3</v>
      </c>
      <c r="S29">
        <f t="shared" si="8"/>
        <v>9.0247057724135021E-3</v>
      </c>
      <c r="U29" s="1" t="s">
        <v>15</v>
      </c>
      <c r="V29" t="b">
        <f>IF(ABS(M17/M29)&gt;$U$16,M17/M29,FALSE)</f>
        <v>0</v>
      </c>
      <c r="W29" t="b">
        <f t="shared" ref="W29:AB29" si="9">IF(ABS(N17/N29)&gt;$U$16,N17/N29,FALSE)</f>
        <v>0</v>
      </c>
      <c r="X29" t="b">
        <f t="shared" si="9"/>
        <v>0</v>
      </c>
      <c r="Y29" t="b">
        <f t="shared" si="9"/>
        <v>0</v>
      </c>
      <c r="Z29" t="b">
        <f t="shared" si="9"/>
        <v>0</v>
      </c>
      <c r="AA29">
        <f t="shared" si="9"/>
        <v>-4.1485013782563467</v>
      </c>
      <c r="AB29" t="b">
        <f t="shared" si="9"/>
        <v>0</v>
      </c>
      <c r="AC29" s="16" t="s">
        <v>27</v>
      </c>
      <c r="AD29" s="16" t="s">
        <v>8</v>
      </c>
      <c r="AE29" s="16" t="s">
        <v>28</v>
      </c>
    </row>
    <row r="30" spans="2:31" x14ac:dyDescent="0.45">
      <c r="B30">
        <v>2</v>
      </c>
      <c r="C30" s="1" t="s">
        <v>16</v>
      </c>
      <c r="D30">
        <v>1.5058979289024122E-4</v>
      </c>
      <c r="E30">
        <v>-6.3330548978727452E-3</v>
      </c>
      <c r="F30">
        <v>-4.3951348755146636E-3</v>
      </c>
      <c r="G30">
        <v>-2.1559472549500828E-3</v>
      </c>
      <c r="H30">
        <v>-1.5151176611450448E-2</v>
      </c>
      <c r="I30">
        <v>-1.8567990757050231E-2</v>
      </c>
      <c r="J30">
        <v>3.3224135116055951E-2</v>
      </c>
      <c r="L30" s="1" t="s">
        <v>16</v>
      </c>
      <c r="M30">
        <f>_xlfn.STDEV.S(D6,D18,D30)/SQRT(3)</f>
        <v>5.0291162975602535E-3</v>
      </c>
      <c r="N30">
        <f t="shared" ref="N30:S35" si="10">_xlfn.STDEV.S(E6,E18,E30)/SQRT(3)</f>
        <v>1.0721062702554622E-2</v>
      </c>
      <c r="O30">
        <f t="shared" si="10"/>
        <v>1.6355842012895253E-2</v>
      </c>
      <c r="P30">
        <f t="shared" si="10"/>
        <v>9.8577074090814235E-3</v>
      </c>
      <c r="Q30">
        <f t="shared" si="10"/>
        <v>4.4094869366793077E-3</v>
      </c>
      <c r="R30">
        <f t="shared" si="10"/>
        <v>4.7184294550207543E-3</v>
      </c>
      <c r="S30">
        <f t="shared" si="10"/>
        <v>8.7266427972628059E-3</v>
      </c>
      <c r="U30" s="1" t="s">
        <v>16</v>
      </c>
      <c r="V30" t="b">
        <f t="shared" ref="V30:V37" si="11">IF(ABS(M18/M30)&gt;$U$16,M18/M30,FALSE)</f>
        <v>0</v>
      </c>
      <c r="W30" t="b">
        <f t="shared" ref="W30:AB36" si="12">IF(ABS(N18/N30)&gt;$U$16,N18/N30,FALSE)</f>
        <v>0</v>
      </c>
      <c r="X30" t="b">
        <f t="shared" si="12"/>
        <v>0</v>
      </c>
      <c r="Y30" t="b">
        <f t="shared" si="12"/>
        <v>0</v>
      </c>
      <c r="Z30">
        <f t="shared" si="12"/>
        <v>-4.4486950320445473</v>
      </c>
      <c r="AA30" t="b">
        <f t="shared" si="12"/>
        <v>0</v>
      </c>
      <c r="AB30" t="b">
        <f t="shared" si="12"/>
        <v>0</v>
      </c>
      <c r="AC30" s="16" t="s">
        <v>29</v>
      </c>
      <c r="AD30" s="16" t="s">
        <v>30</v>
      </c>
      <c r="AE30" s="16" t="s">
        <v>9</v>
      </c>
    </row>
    <row r="31" spans="2:31" x14ac:dyDescent="0.45">
      <c r="B31">
        <v>3</v>
      </c>
      <c r="C31" s="1" t="s">
        <v>17</v>
      </c>
      <c r="D31">
        <v>-1.5169687240822931E-3</v>
      </c>
      <c r="E31">
        <v>6.5382710264566555E-3</v>
      </c>
      <c r="F31">
        <v>9.4886077437236933E-3</v>
      </c>
      <c r="G31">
        <v>1.7156829116368278E-2</v>
      </c>
      <c r="H31">
        <v>1.8913040542918397E-2</v>
      </c>
      <c r="I31">
        <v>1.6971018097786162E-2</v>
      </c>
      <c r="J31">
        <v>2.4559222713940222E-2</v>
      </c>
      <c r="L31" s="1" t="s">
        <v>17</v>
      </c>
      <c r="M31">
        <f t="shared" ref="M31:M37" si="13">_xlfn.STDEV.S(D7,D19,D31)/SQRT(3)</f>
        <v>5.9404283092718913E-3</v>
      </c>
      <c r="N31">
        <f t="shared" si="10"/>
        <v>5.7293015872714034E-3</v>
      </c>
      <c r="O31">
        <f t="shared" si="10"/>
        <v>4.49754098138524E-3</v>
      </c>
      <c r="P31">
        <f t="shared" si="10"/>
        <v>8.6252878650307698E-3</v>
      </c>
      <c r="Q31">
        <f t="shared" si="10"/>
        <v>7.669658623568232E-3</v>
      </c>
      <c r="R31">
        <f t="shared" si="10"/>
        <v>8.9450632118001586E-3</v>
      </c>
      <c r="S31">
        <f t="shared" si="10"/>
        <v>1.0072515598012631E-2</v>
      </c>
      <c r="U31" s="1" t="s">
        <v>17</v>
      </c>
      <c r="V31" t="b">
        <f t="shared" si="11"/>
        <v>0</v>
      </c>
      <c r="W31">
        <f t="shared" si="12"/>
        <v>3.0892434497959247</v>
      </c>
      <c r="X31">
        <f t="shared" si="12"/>
        <v>4.0337205911276914</v>
      </c>
      <c r="Y31">
        <f t="shared" si="12"/>
        <v>3.4461906413898498</v>
      </c>
      <c r="Z31">
        <f t="shared" si="12"/>
        <v>3.3670856600769881</v>
      </c>
      <c r="AA31">
        <f t="shared" si="12"/>
        <v>2.9752614072425114</v>
      </c>
      <c r="AB31">
        <f t="shared" si="12"/>
        <v>3.0848871809448797</v>
      </c>
      <c r="AC31" s="16" t="s">
        <v>31</v>
      </c>
      <c r="AD31" s="16" t="s">
        <v>32</v>
      </c>
      <c r="AE31" s="16" t="s">
        <v>28</v>
      </c>
    </row>
    <row r="32" spans="2:31" x14ac:dyDescent="0.45">
      <c r="B32">
        <v>4</v>
      </c>
      <c r="C32" s="1" t="s">
        <v>63</v>
      </c>
      <c r="D32">
        <v>7.2090590695502409E-3</v>
      </c>
      <c r="E32">
        <v>1.6652822042385679E-2</v>
      </c>
      <c r="F32">
        <v>1.7592235028697695E-2</v>
      </c>
      <c r="G32">
        <v>2.1302815297557575E-2</v>
      </c>
      <c r="H32">
        <v>2.357905687648524E-2</v>
      </c>
      <c r="I32">
        <v>2.2739978585869729E-2</v>
      </c>
      <c r="J32">
        <v>2.6376508498978629E-2</v>
      </c>
      <c r="L32" s="1" t="s">
        <v>63</v>
      </c>
      <c r="M32">
        <f t="shared" si="13"/>
        <v>5.1564372817853553E-3</v>
      </c>
      <c r="N32">
        <f t="shared" si="10"/>
        <v>3.8468275319668817E-3</v>
      </c>
      <c r="O32">
        <f t="shared" si="10"/>
        <v>4.5737406472407555E-3</v>
      </c>
      <c r="P32">
        <f t="shared" si="10"/>
        <v>6.8027263899118236E-3</v>
      </c>
      <c r="Q32">
        <f t="shared" si="10"/>
        <v>6.7738560566218574E-3</v>
      </c>
      <c r="R32">
        <f t="shared" si="10"/>
        <v>7.1803680412631027E-3</v>
      </c>
      <c r="S32">
        <f t="shared" si="10"/>
        <v>7.8553379401529681E-3</v>
      </c>
      <c r="U32" s="1" t="s">
        <v>63</v>
      </c>
      <c r="V32" t="b">
        <f t="shared" si="11"/>
        <v>0</v>
      </c>
      <c r="W32">
        <f t="shared" si="12"/>
        <v>5.2358755643977757</v>
      </c>
      <c r="X32">
        <f t="shared" si="12"/>
        <v>4.9049486856405151</v>
      </c>
      <c r="Y32">
        <f t="shared" si="12"/>
        <v>3.9435130841425123</v>
      </c>
      <c r="Z32">
        <f t="shared" si="12"/>
        <v>3.9075013773765019</v>
      </c>
      <c r="AA32">
        <f t="shared" si="12"/>
        <v>3.8643694340040828</v>
      </c>
      <c r="AB32">
        <f t="shared" si="12"/>
        <v>3.7914516010250665</v>
      </c>
      <c r="AC32" s="16" t="s">
        <v>33</v>
      </c>
      <c r="AD32" s="16" t="s">
        <v>64</v>
      </c>
      <c r="AE32" s="16" t="s">
        <v>10</v>
      </c>
    </row>
    <row r="33" spans="2:31" x14ac:dyDescent="0.45">
      <c r="B33">
        <v>5</v>
      </c>
      <c r="C33" s="1" t="s">
        <v>18</v>
      </c>
      <c r="D33">
        <v>1.179526551379749E-2</v>
      </c>
      <c r="E33">
        <v>1.3120426774912021E-2</v>
      </c>
      <c r="F33">
        <v>1.3964043639964768E-2</v>
      </c>
      <c r="G33">
        <v>1.6998099747171969E-2</v>
      </c>
      <c r="H33">
        <v>1.6094461408327813E-2</v>
      </c>
      <c r="I33">
        <v>1.6651215325707847E-2</v>
      </c>
      <c r="J33">
        <v>2.1404108917657819E-2</v>
      </c>
      <c r="L33" s="1" t="s">
        <v>18</v>
      </c>
      <c r="M33">
        <f t="shared" si="13"/>
        <v>4.4958219666719271E-3</v>
      </c>
      <c r="N33">
        <f t="shared" si="10"/>
        <v>1.3963854285464644E-3</v>
      </c>
      <c r="O33">
        <f t="shared" si="10"/>
        <v>2.32173489473631E-3</v>
      </c>
      <c r="P33">
        <f t="shared" si="10"/>
        <v>2.3089883153563006E-3</v>
      </c>
      <c r="Q33">
        <f t="shared" si="10"/>
        <v>2.8043759602300526E-3</v>
      </c>
      <c r="R33">
        <f t="shared" si="10"/>
        <v>3.3967584884493003E-3</v>
      </c>
      <c r="S33">
        <f t="shared" si="10"/>
        <v>4.0526604026899782E-3</v>
      </c>
      <c r="U33" s="1" t="s">
        <v>18</v>
      </c>
      <c r="V33" t="b">
        <f t="shared" si="11"/>
        <v>0</v>
      </c>
      <c r="W33">
        <f t="shared" si="12"/>
        <v>9.0121684881079283</v>
      </c>
      <c r="X33">
        <f t="shared" si="12"/>
        <v>6.3324717878528167</v>
      </c>
      <c r="Y33">
        <f t="shared" si="12"/>
        <v>7.0038413415935707</v>
      </c>
      <c r="Z33">
        <f t="shared" si="12"/>
        <v>5.652702008664658</v>
      </c>
      <c r="AA33">
        <f t="shared" si="12"/>
        <v>4.8717762865442031</v>
      </c>
      <c r="AB33">
        <f t="shared" si="12"/>
        <v>4.7669109511464276</v>
      </c>
      <c r="AC33" s="16" t="s">
        <v>35</v>
      </c>
      <c r="AD33" s="16" t="s">
        <v>36</v>
      </c>
      <c r="AE33" s="16" t="s">
        <v>9</v>
      </c>
    </row>
    <row r="34" spans="2:31" x14ac:dyDescent="0.45">
      <c r="B34">
        <v>6</v>
      </c>
      <c r="C34" s="1" t="s">
        <v>19</v>
      </c>
      <c r="D34">
        <v>1.4709136633088564E-2</v>
      </c>
      <c r="E34">
        <v>9.8692971400358188E-3</v>
      </c>
      <c r="F34">
        <v>6.1186093082068356E-3</v>
      </c>
      <c r="G34">
        <v>7.7281579904534782E-3</v>
      </c>
      <c r="H34">
        <v>3.8813684963619225E-3</v>
      </c>
      <c r="I34">
        <v>5.6441951623423083E-3</v>
      </c>
      <c r="J34">
        <v>1.4361529234401541E-2</v>
      </c>
      <c r="L34" s="1" t="s">
        <v>19</v>
      </c>
      <c r="M34">
        <f t="shared" si="13"/>
        <v>5.9341847118768564E-3</v>
      </c>
      <c r="N34">
        <f t="shared" si="10"/>
        <v>1.0503500989361965E-3</v>
      </c>
      <c r="O34">
        <f t="shared" si="10"/>
        <v>2.9906912163589435E-3</v>
      </c>
      <c r="P34">
        <f t="shared" si="10"/>
        <v>2.1365161956223146E-3</v>
      </c>
      <c r="Q34">
        <f t="shared" si="10"/>
        <v>2.9755205562845229E-3</v>
      </c>
      <c r="R34">
        <f t="shared" si="10"/>
        <v>3.8806115435639651E-3</v>
      </c>
      <c r="S34">
        <f t="shared" si="10"/>
        <v>4.5587549944243275E-3</v>
      </c>
      <c r="U34" s="1" t="s">
        <v>19</v>
      </c>
      <c r="V34" t="b">
        <f t="shared" si="11"/>
        <v>0</v>
      </c>
      <c r="W34">
        <f t="shared" si="12"/>
        <v>8.1209702175401119</v>
      </c>
      <c r="X34">
        <f t="shared" si="12"/>
        <v>3.134893751381238</v>
      </c>
      <c r="Y34">
        <f t="shared" si="12"/>
        <v>4.5258096057439623</v>
      </c>
      <c r="Z34" t="b">
        <f t="shared" si="12"/>
        <v>0</v>
      </c>
      <c r="AA34" t="b">
        <f t="shared" si="12"/>
        <v>0</v>
      </c>
      <c r="AB34" t="b">
        <f t="shared" si="12"/>
        <v>0</v>
      </c>
      <c r="AC34" s="16" t="s">
        <v>37</v>
      </c>
      <c r="AD34" s="16" t="s">
        <v>38</v>
      </c>
      <c r="AE34" s="16" t="s">
        <v>9</v>
      </c>
    </row>
    <row r="35" spans="2:31" x14ac:dyDescent="0.45">
      <c r="B35">
        <v>7</v>
      </c>
      <c r="C35" s="1" t="s">
        <v>20</v>
      </c>
      <c r="D35">
        <v>1.4711520947673924E-2</v>
      </c>
      <c r="E35">
        <v>1.0246241816320834E-2</v>
      </c>
      <c r="F35">
        <v>8.3017009059256786E-3</v>
      </c>
      <c r="G35">
        <v>8.1177469385505623E-3</v>
      </c>
      <c r="H35">
        <v>5.1616437598829799E-3</v>
      </c>
      <c r="I35">
        <v>7.5517197525852607E-3</v>
      </c>
      <c r="J35">
        <v>1.5330725021056646E-2</v>
      </c>
      <c r="L35" s="1" t="s">
        <v>20</v>
      </c>
      <c r="M35">
        <f t="shared" si="13"/>
        <v>5.8807039690120791E-3</v>
      </c>
      <c r="N35">
        <f t="shared" si="10"/>
        <v>1.5541563681206552E-3</v>
      </c>
      <c r="O35">
        <f t="shared" si="10"/>
        <v>4.4447042104639048E-3</v>
      </c>
      <c r="P35">
        <f t="shared" si="10"/>
        <v>2.6265154750230702E-3</v>
      </c>
      <c r="Q35">
        <f t="shared" si="10"/>
        <v>4.2652035062331738E-3</v>
      </c>
      <c r="R35">
        <f t="shared" si="10"/>
        <v>4.8430497192386394E-3</v>
      </c>
      <c r="S35">
        <f t="shared" si="10"/>
        <v>4.371698553976431E-3</v>
      </c>
      <c r="U35" s="1" t="s">
        <v>20</v>
      </c>
      <c r="V35" t="b">
        <f t="shared" si="11"/>
        <v>0</v>
      </c>
      <c r="W35">
        <f t="shared" si="12"/>
        <v>6.2303263151947723</v>
      </c>
      <c r="X35" t="b">
        <f>IF(ABS(O23/O35)&gt;$U$16,O23/O35,FALSE)</f>
        <v>0</v>
      </c>
      <c r="Y35">
        <f t="shared" si="12"/>
        <v>4.4615786001316815</v>
      </c>
      <c r="Z35" t="b">
        <f t="shared" si="12"/>
        <v>0</v>
      </c>
      <c r="AA35" t="b">
        <f t="shared" si="12"/>
        <v>0</v>
      </c>
      <c r="AB35">
        <f t="shared" si="12"/>
        <v>3.4605709148808717</v>
      </c>
      <c r="AC35" s="16" t="s">
        <v>39</v>
      </c>
      <c r="AD35" s="16" t="s">
        <v>40</v>
      </c>
      <c r="AE35" s="16" t="s">
        <v>12</v>
      </c>
    </row>
    <row r="36" spans="2:31" x14ac:dyDescent="0.45">
      <c r="B36">
        <v>8</v>
      </c>
      <c r="C36" s="8" t="s">
        <v>21</v>
      </c>
      <c r="D36">
        <v>2.0624755459972544E-2</v>
      </c>
      <c r="E36">
        <v>2.0103302898914328E-2</v>
      </c>
      <c r="F36">
        <v>1.9203505527474764E-2</v>
      </c>
      <c r="G36">
        <v>2.1736066238807569E-2</v>
      </c>
      <c r="H36">
        <v>1.8036986287316627E-2</v>
      </c>
      <c r="I36">
        <v>2.0846500675461174E-2</v>
      </c>
      <c r="J36">
        <v>2.6660125464510385E-2</v>
      </c>
      <c r="L36" s="8" t="s">
        <v>21</v>
      </c>
      <c r="M36">
        <f>_xlfn.STDEV.S(D12,D24,D36)/SQRT(3)</f>
        <v>5.1489578672110573E-3</v>
      </c>
      <c r="N36">
        <f t="shared" ref="N36:S37" si="14">_xlfn.STDEV.S(E12,E24,E36)/SQRT(3)</f>
        <v>4.6557376673179822E-3</v>
      </c>
      <c r="O36">
        <f t="shared" si="14"/>
        <v>7.0322473582912362E-3</v>
      </c>
      <c r="P36">
        <f t="shared" si="14"/>
        <v>5.3678297383753116E-3</v>
      </c>
      <c r="Q36">
        <f t="shared" si="14"/>
        <v>7.2030842705708229E-3</v>
      </c>
      <c r="R36">
        <f t="shared" si="14"/>
        <v>8.1045047363600617E-3</v>
      </c>
      <c r="S36">
        <f t="shared" si="14"/>
        <v>7.1967296919656591E-3</v>
      </c>
      <c r="U36" s="8" t="s">
        <v>21</v>
      </c>
      <c r="V36">
        <f t="shared" si="11"/>
        <v>3.1530646223094041</v>
      </c>
      <c r="W36">
        <f t="shared" si="12"/>
        <v>5.0125997819159158</v>
      </c>
      <c r="X36">
        <f t="shared" si="12"/>
        <v>3.8346462964479961</v>
      </c>
      <c r="Y36">
        <f t="shared" si="12"/>
        <v>5.1320171378220119</v>
      </c>
      <c r="Z36">
        <f t="shared" si="12"/>
        <v>3.6095652340479085</v>
      </c>
      <c r="AA36">
        <f t="shared" si="12"/>
        <v>3.4426404418813563</v>
      </c>
      <c r="AB36">
        <f t="shared" si="12"/>
        <v>4.2742197656807832</v>
      </c>
      <c r="AC36" s="16" t="s">
        <v>13</v>
      </c>
      <c r="AD36" s="16" t="s">
        <v>43</v>
      </c>
      <c r="AE36" s="16" t="s">
        <v>44</v>
      </c>
    </row>
    <row r="37" spans="2:31" x14ac:dyDescent="0.45">
      <c r="B37">
        <v>9</v>
      </c>
      <c r="C37" t="s">
        <v>22</v>
      </c>
      <c r="D37">
        <v>5.8328651237587029E-2</v>
      </c>
      <c r="E37">
        <v>4.3818141671105842E-2</v>
      </c>
      <c r="F37">
        <v>4.2247934358500501E-2</v>
      </c>
      <c r="G37">
        <v>4.079773077655844E-2</v>
      </c>
      <c r="H37">
        <v>2.3949259235872759E-2</v>
      </c>
      <c r="I37">
        <v>3.1572314765050263E-2</v>
      </c>
      <c r="J37">
        <v>4.6771230590483305E-2</v>
      </c>
      <c r="L37" t="s">
        <v>22</v>
      </c>
      <c r="M37">
        <f t="shared" si="13"/>
        <v>1.4978487501137507E-2</v>
      </c>
      <c r="N37">
        <f t="shared" si="14"/>
        <v>4.7859441546490951E-3</v>
      </c>
      <c r="O37">
        <f t="shared" si="14"/>
        <v>7.7877510973221806E-3</v>
      </c>
      <c r="P37">
        <f t="shared" si="14"/>
        <v>3.3989932443873596E-3</v>
      </c>
      <c r="Q37">
        <f t="shared" si="14"/>
        <v>4.4548986859525835E-3</v>
      </c>
      <c r="R37">
        <f t="shared" si="14"/>
        <v>5.3361475763076312E-3</v>
      </c>
      <c r="S37">
        <f t="shared" si="14"/>
        <v>5.2603087674511833E-3</v>
      </c>
      <c r="U37" t="s">
        <v>22</v>
      </c>
      <c r="V37" t="b">
        <f t="shared" si="11"/>
        <v>0</v>
      </c>
      <c r="W37">
        <f t="shared" ref="W37:AB37" si="15">IF(ABS(N25/N37)&gt;$U$16,N25/N37,FALSE)</f>
        <v>7.665724625438223</v>
      </c>
      <c r="X37">
        <f t="shared" si="15"/>
        <v>5.6807173977556786</v>
      </c>
      <c r="Y37">
        <f t="shared" si="15"/>
        <v>10.110949641888165</v>
      </c>
      <c r="Z37">
        <f t="shared" si="15"/>
        <v>6.776857739880354</v>
      </c>
      <c r="AA37">
        <f t="shared" si="15"/>
        <v>5.6076488279147281</v>
      </c>
      <c r="AB37">
        <f t="shared" si="15"/>
        <v>7.5641644362633267</v>
      </c>
      <c r="AC37" s="16" t="s">
        <v>13</v>
      </c>
      <c r="AD37" s="16" t="s">
        <v>45</v>
      </c>
      <c r="AE37" s="16" t="s">
        <v>46</v>
      </c>
    </row>
    <row r="38" spans="2:31" x14ac:dyDescent="0.45">
      <c r="AC38" s="15"/>
      <c r="AD38" s="15"/>
      <c r="AE38" s="15"/>
    </row>
    <row r="39" spans="2:31" x14ac:dyDescent="0.45">
      <c r="S39">
        <f>N23/N35</f>
        <v>6.2303263151947723</v>
      </c>
      <c r="T39">
        <f t="shared" ref="T39:U39" si="16">O23/O35</f>
        <v>2.8142416783113093</v>
      </c>
      <c r="U39">
        <f t="shared" si="16"/>
        <v>4.4615786001316815</v>
      </c>
      <c r="V39">
        <f>Q23/Q35</f>
        <v>2.5048162935402307</v>
      </c>
      <c r="W39">
        <f>R23/R35</f>
        <v>2.3638113303292339</v>
      </c>
    </row>
    <row r="40" spans="2:31" x14ac:dyDescent="0.45">
      <c r="U40" s="17" t="s">
        <v>61</v>
      </c>
      <c r="V40" s="18"/>
      <c r="W40" s="18"/>
      <c r="X40" s="18"/>
      <c r="Y40" s="18"/>
      <c r="Z40" s="18"/>
      <c r="AA40" s="18"/>
      <c r="AB40" s="18"/>
      <c r="AC40" s="18"/>
      <c r="AD40" s="18"/>
      <c r="AE40" s="19"/>
    </row>
    <row r="41" spans="2:31" x14ac:dyDescent="0.45">
      <c r="U41" s="20"/>
      <c r="V41" s="10">
        <v>0.25</v>
      </c>
      <c r="W41" s="10">
        <v>0.5</v>
      </c>
      <c r="X41" s="10">
        <v>0.75</v>
      </c>
      <c r="Y41" s="10">
        <v>1</v>
      </c>
      <c r="Z41" s="10">
        <v>1.25</v>
      </c>
      <c r="AA41" s="10">
        <v>1.5</v>
      </c>
      <c r="AB41" s="10">
        <v>1.75</v>
      </c>
      <c r="AC41" s="10"/>
      <c r="AD41" s="10"/>
      <c r="AE41" s="21"/>
    </row>
    <row r="42" spans="2:31" x14ac:dyDescent="0.45">
      <c r="U42" s="27" t="s">
        <v>19</v>
      </c>
      <c r="V42">
        <v>6.3753056336138788E-3</v>
      </c>
      <c r="W42">
        <v>8.628283869440128E-3</v>
      </c>
      <c r="X42">
        <v>9.765783553573288E-3</v>
      </c>
      <c r="Y42">
        <v>1.0623728415614335E-2</v>
      </c>
      <c r="Z42">
        <v>8.3673968380104848E-3</v>
      </c>
      <c r="AA42">
        <v>8.7568410121100122E-3</v>
      </c>
      <c r="AB42">
        <v>1.2963625111859813E-2</v>
      </c>
      <c r="AC42" s="16" t="s">
        <v>37</v>
      </c>
      <c r="AD42" s="16" t="s">
        <v>38</v>
      </c>
      <c r="AE42" s="16" t="s">
        <v>9</v>
      </c>
    </row>
    <row r="43" spans="2:31" x14ac:dyDescent="0.45">
      <c r="U43" s="27" t="s">
        <v>20</v>
      </c>
      <c r="V43" s="10">
        <v>1.0488353230725488E-2</v>
      </c>
      <c r="W43" s="10">
        <v>1.3229058358764331E-2</v>
      </c>
      <c r="X43" s="10">
        <v>1.6795333744368909E-2</v>
      </c>
      <c r="Y43" s="10">
        <v>1.5861789223556608E-2</v>
      </c>
      <c r="Z43" s="10">
        <v>1.460721894397092E-2</v>
      </c>
      <c r="AA43" s="10">
        <v>1.5805858596247731E-2</v>
      </c>
      <c r="AB43" s="10">
        <v>1.9596708193531445E-2</v>
      </c>
      <c r="AC43" s="16" t="s">
        <v>39</v>
      </c>
      <c r="AD43" s="16" t="s">
        <v>40</v>
      </c>
      <c r="AE43" s="16" t="s">
        <v>12</v>
      </c>
    </row>
    <row r="44" spans="2:31" x14ac:dyDescent="0.45">
      <c r="U44" s="27" t="s">
        <v>21</v>
      </c>
      <c r="V44" s="10">
        <v>1.6416989221762626E-2</v>
      </c>
      <c r="W44" s="10">
        <v>2.6737305333448719E-2</v>
      </c>
      <c r="X44" s="10">
        <v>3.0688667514712997E-2</v>
      </c>
      <c r="Y44" s="10">
        <v>2.9749883938671465E-2</v>
      </c>
      <c r="Z44" s="10">
        <v>2.8739729730259095E-2</v>
      </c>
      <c r="AA44" s="10">
        <v>2.829336156524534E-2</v>
      </c>
      <c r="AB44" s="10">
        <v>3.3634149233735068E-2</v>
      </c>
      <c r="AC44" s="16" t="s">
        <v>13</v>
      </c>
      <c r="AD44" s="16" t="s">
        <v>43</v>
      </c>
      <c r="AE44" s="16" t="s">
        <v>44</v>
      </c>
    </row>
    <row r="45" spans="2:31" x14ac:dyDescent="0.45">
      <c r="U45" s="27" t="s">
        <v>22</v>
      </c>
      <c r="V45" s="10">
        <v>4.415216497452315E-2</v>
      </c>
      <c r="W45" s="10">
        <v>4.1235459740141249E-2</v>
      </c>
      <c r="X45" s="10">
        <v>5.0430994086593718E-2</v>
      </c>
      <c r="Y45" s="10">
        <v>3.6929211749770437E-2</v>
      </c>
      <c r="Z45" s="10">
        <v>3.1383438320086318E-2</v>
      </c>
      <c r="AA45" s="10">
        <v>3.4901247350398762E-2</v>
      </c>
      <c r="AB45" s="10">
        <v>4.4943181910820196E-2</v>
      </c>
      <c r="AC45" s="16" t="s">
        <v>13</v>
      </c>
      <c r="AD45" s="16" t="s">
        <v>45</v>
      </c>
      <c r="AE45" s="16" t="s">
        <v>46</v>
      </c>
    </row>
    <row r="46" spans="2:31" x14ac:dyDescent="0.45">
      <c r="U46" s="20"/>
      <c r="V46" s="10"/>
      <c r="W46" s="10"/>
      <c r="X46" s="10"/>
      <c r="Y46" s="10"/>
      <c r="Z46" s="10"/>
      <c r="AA46" s="10"/>
      <c r="AB46" s="22"/>
      <c r="AC46" s="29"/>
      <c r="AD46" s="10"/>
      <c r="AE46" s="21"/>
    </row>
    <row r="47" spans="2:31" x14ac:dyDescent="0.45">
      <c r="U47" s="20" t="s">
        <v>59</v>
      </c>
      <c r="V47" s="10"/>
      <c r="W47" s="10"/>
      <c r="X47" s="10"/>
      <c r="Y47" s="10"/>
      <c r="Z47" s="10"/>
      <c r="AA47" s="10"/>
      <c r="AB47" s="10"/>
      <c r="AC47" s="10"/>
      <c r="AD47" s="10"/>
      <c r="AE47" s="21"/>
    </row>
    <row r="48" spans="2:31" x14ac:dyDescent="0.45">
      <c r="U48" s="20"/>
      <c r="V48" s="10">
        <v>0.25</v>
      </c>
      <c r="W48" s="10">
        <v>0.5</v>
      </c>
      <c r="X48" s="10">
        <v>0.75</v>
      </c>
      <c r="Y48" s="10">
        <v>1</v>
      </c>
      <c r="Z48" s="10">
        <v>1.25</v>
      </c>
      <c r="AA48" s="10">
        <v>1.5</v>
      </c>
      <c r="AB48" s="10">
        <v>1.75</v>
      </c>
      <c r="AC48" s="10"/>
      <c r="AD48" s="10"/>
      <c r="AE48" s="21"/>
    </row>
    <row r="49" spans="21:31" x14ac:dyDescent="0.45">
      <c r="U49" s="27" t="s">
        <v>63</v>
      </c>
      <c r="V49" s="10">
        <f t="shared" ref="V49:AB49" si="17">$V$61*(1-EXP(-$X$61*V48))</f>
        <v>6.2555909676223027E-3</v>
      </c>
      <c r="W49" s="10">
        <f t="shared" si="17"/>
        <v>8.7116229043965199E-3</v>
      </c>
      <c r="X49" s="10">
        <f t="shared" si="17"/>
        <v>9.6758951699068198E-3</v>
      </c>
      <c r="Y49" s="10">
        <f t="shared" si="17"/>
        <v>1.0054481860132679E-2</v>
      </c>
      <c r="Z49" s="10">
        <f t="shared" si="17"/>
        <v>1.0203120255265119E-2</v>
      </c>
      <c r="AA49" s="10">
        <f t="shared" si="17"/>
        <v>1.026147775455905E-2</v>
      </c>
      <c r="AB49" s="10">
        <f t="shared" si="17"/>
        <v>1.0284389719672819E-2</v>
      </c>
      <c r="AC49" s="16" t="s">
        <v>37</v>
      </c>
      <c r="AD49" s="16" t="s">
        <v>38</v>
      </c>
      <c r="AE49" s="16" t="s">
        <v>9</v>
      </c>
    </row>
    <row r="50" spans="21:31" x14ac:dyDescent="0.45">
      <c r="U50" s="27" t="s">
        <v>18</v>
      </c>
      <c r="V50" s="10">
        <f t="shared" ref="V50:AB50" si="18">$V$62*(1-EXP(-$X$62*V48))</f>
        <v>9.9834554583980682E-3</v>
      </c>
      <c r="W50" s="10">
        <f t="shared" si="18"/>
        <v>1.4043699002325084E-2</v>
      </c>
      <c r="X50" s="10">
        <f t="shared" si="18"/>
        <v>1.5694988749116449E-2</v>
      </c>
      <c r="Y50" s="10">
        <f t="shared" si="18"/>
        <v>1.636656369243155E-2</v>
      </c>
      <c r="Z50" s="10">
        <f t="shared" si="18"/>
        <v>1.6639691352410692E-2</v>
      </c>
      <c r="AA50" s="10">
        <f t="shared" si="18"/>
        <v>1.6750771611417144E-2</v>
      </c>
      <c r="AB50" s="10">
        <f t="shared" si="18"/>
        <v>1.6795947643540299E-2</v>
      </c>
      <c r="AC50" s="16" t="s">
        <v>39</v>
      </c>
      <c r="AD50" s="16" t="s">
        <v>40</v>
      </c>
      <c r="AE50" s="16" t="s">
        <v>12</v>
      </c>
    </row>
    <row r="51" spans="21:31" x14ac:dyDescent="0.45">
      <c r="U51" s="27" t="s">
        <v>21</v>
      </c>
      <c r="V51" s="10">
        <f>$V$63*(1-EXP(-$X$63*V48))</f>
        <v>1.8000297621678926E-2</v>
      </c>
      <c r="W51" s="10">
        <f t="shared" ref="W51:AB51" si="19">$V$63*(1-EXP(-$X$63*W48))</f>
        <v>2.5544604374551368E-2</v>
      </c>
      <c r="X51" s="10">
        <f t="shared" si="19"/>
        <v>2.8706583447213389E-2</v>
      </c>
      <c r="Y51" s="10">
        <f t="shared" si="19"/>
        <v>3.0031835983126764E-2</v>
      </c>
      <c r="Z51" s="10">
        <f t="shared" si="19"/>
        <v>3.0587277446711855E-2</v>
      </c>
      <c r="AA51" s="10">
        <f t="shared" si="19"/>
        <v>3.0820074752213267E-2</v>
      </c>
      <c r="AB51" s="10">
        <f t="shared" si="19"/>
        <v>3.0917645043597206E-2</v>
      </c>
      <c r="AC51" s="16" t="s">
        <v>13</v>
      </c>
      <c r="AD51" s="16" t="s">
        <v>43</v>
      </c>
      <c r="AE51" s="16" t="s">
        <v>44</v>
      </c>
    </row>
    <row r="52" spans="21:31" x14ac:dyDescent="0.45">
      <c r="U52" s="27" t="s">
        <v>22</v>
      </c>
      <c r="V52" s="10">
        <f t="shared" ref="V52:AB52" si="20">$V$64*(1-EXP(-$X$64*V48))</f>
        <v>4.0567945527410311E-2</v>
      </c>
      <c r="W52" s="10">
        <f t="shared" si="20"/>
        <v>4.0567958354614936E-2</v>
      </c>
      <c r="X52" s="10">
        <f t="shared" si="20"/>
        <v>4.0567958354618995E-2</v>
      </c>
      <c r="Y52" s="10">
        <f t="shared" si="20"/>
        <v>4.0567958354618995E-2</v>
      </c>
      <c r="Z52" s="10">
        <f t="shared" si="20"/>
        <v>4.0567958354618995E-2</v>
      </c>
      <c r="AA52" s="10">
        <f t="shared" si="20"/>
        <v>4.0567958354618995E-2</v>
      </c>
      <c r="AB52" s="10">
        <f t="shared" si="20"/>
        <v>4.0567958354618995E-2</v>
      </c>
      <c r="AC52" s="16" t="s">
        <v>13</v>
      </c>
      <c r="AD52" s="16" t="s">
        <v>45</v>
      </c>
      <c r="AE52" s="16" t="s">
        <v>46</v>
      </c>
    </row>
    <row r="53" spans="21:31" x14ac:dyDescent="0.45">
      <c r="U53" s="20"/>
      <c r="V53" s="10"/>
      <c r="W53" s="10"/>
      <c r="X53" s="10"/>
      <c r="Y53" s="10"/>
      <c r="Z53" s="10"/>
      <c r="AA53" s="10"/>
      <c r="AB53" s="10"/>
      <c r="AC53" s="10"/>
      <c r="AD53" s="10"/>
      <c r="AE53" s="21"/>
    </row>
    <row r="54" spans="21:31" x14ac:dyDescent="0.45">
      <c r="U54" s="20" t="s">
        <v>60</v>
      </c>
      <c r="V54" s="10"/>
      <c r="W54" s="10"/>
      <c r="X54" s="10"/>
      <c r="Y54" s="10"/>
      <c r="Z54" s="10"/>
      <c r="AA54" s="10"/>
      <c r="AB54" s="10"/>
      <c r="AC54" s="10"/>
      <c r="AD54" s="10"/>
      <c r="AE54" s="21"/>
    </row>
    <row r="55" spans="21:31" x14ac:dyDescent="0.45">
      <c r="U55" s="20"/>
      <c r="V55" s="10">
        <v>0.25</v>
      </c>
      <c r="W55" s="10">
        <v>0.5</v>
      </c>
      <c r="X55" s="10">
        <v>0.75</v>
      </c>
      <c r="Y55" s="10">
        <v>1</v>
      </c>
      <c r="Z55" s="10">
        <v>1.25</v>
      </c>
      <c r="AA55" s="10">
        <v>1.5</v>
      </c>
      <c r="AB55" s="10">
        <v>1.75</v>
      </c>
      <c r="AC55" s="23" t="s">
        <v>58</v>
      </c>
      <c r="AD55" s="10"/>
      <c r="AE55" s="21"/>
    </row>
    <row r="56" spans="21:31" x14ac:dyDescent="0.45">
      <c r="U56" s="27" t="s">
        <v>63</v>
      </c>
      <c r="V56" s="10">
        <f t="shared" ref="V56:AB57" si="21">ABS(V42-V49)^2</f>
        <v>1.4331601253474617E-8</v>
      </c>
      <c r="W56" s="10">
        <f t="shared" si="21"/>
        <v>6.9453947474627157E-9</v>
      </c>
      <c r="X56" s="10">
        <f t="shared" si="21"/>
        <v>8.0799215181701802E-9</v>
      </c>
      <c r="Y56" s="10">
        <f t="shared" si="21"/>
        <v>3.2404164092773025E-7</v>
      </c>
      <c r="Z56" s="10">
        <f t="shared" si="21"/>
        <v>3.3698804646570329E-6</v>
      </c>
      <c r="AA56" s="10">
        <f t="shared" si="21"/>
        <v>2.2639317267276531E-6</v>
      </c>
      <c r="AB56" s="10">
        <f t="shared" si="21"/>
        <v>7.1783022867473918E-6</v>
      </c>
      <c r="AC56" s="10">
        <f>SUM(V56:AB56)</f>
        <v>1.3165513036578915E-5</v>
      </c>
      <c r="AD56" s="10"/>
      <c r="AE56" s="21"/>
    </row>
    <row r="57" spans="21:31" x14ac:dyDescent="0.45">
      <c r="U57" s="27" t="s">
        <v>18</v>
      </c>
      <c r="V57" s="10">
        <f t="shared" si="21"/>
        <v>2.5492176050119097E-7</v>
      </c>
      <c r="W57" s="10">
        <f t="shared" si="21"/>
        <v>6.6363937814107852E-7</v>
      </c>
      <c r="X57" s="10">
        <f t="shared" si="21"/>
        <v>1.2107591085771361E-6</v>
      </c>
      <c r="Y57" s="10">
        <f t="shared" si="21"/>
        <v>2.5479726442797966E-7</v>
      </c>
      <c r="Z57" s="10">
        <f t="shared" si="21"/>
        <v>4.1309440910689676E-6</v>
      </c>
      <c r="AA57" s="10">
        <f t="shared" si="21"/>
        <v>8.928606062365512E-7</v>
      </c>
      <c r="AB57" s="10">
        <f t="shared" si="21"/>
        <v>7.8442596583867057E-6</v>
      </c>
      <c r="AC57" s="10">
        <f>SUM(V57:AB57)</f>
        <v>1.5252181867339609E-5</v>
      </c>
      <c r="AD57" s="10"/>
      <c r="AE57" s="21"/>
    </row>
    <row r="58" spans="21:31" x14ac:dyDescent="0.45">
      <c r="U58" s="27" t="s">
        <v>21</v>
      </c>
      <c r="V58" s="10">
        <f>ABS(V44-V51)^2</f>
        <v>2.5068654892455143E-6</v>
      </c>
      <c r="W58" s="10">
        <f t="shared" ref="W58:AB58" si="22">ABS(W44-W51)^2</f>
        <v>1.4225355773546626E-6</v>
      </c>
      <c r="X58" s="10">
        <f t="shared" si="22"/>
        <v>3.928657250635793E-6</v>
      </c>
      <c r="Y58" s="10">
        <f t="shared" si="22"/>
        <v>7.9496955372522942E-8</v>
      </c>
      <c r="Z58" s="10">
        <f t="shared" si="22"/>
        <v>3.4134325645698069E-6</v>
      </c>
      <c r="AA58" s="10">
        <f t="shared" si="22"/>
        <v>6.3842795291976193E-6</v>
      </c>
      <c r="AB58" s="10">
        <f t="shared" si="22"/>
        <v>7.3793950150365607E-6</v>
      </c>
      <c r="AC58" s="10">
        <f>SUM(V58:AB58)</f>
        <v>2.511466238141248E-5</v>
      </c>
      <c r="AD58" s="10"/>
      <c r="AE58" s="21"/>
    </row>
    <row r="59" spans="21:31" x14ac:dyDescent="0.45">
      <c r="U59" s="27" t="s">
        <v>22</v>
      </c>
      <c r="V59" s="10">
        <f>ABS(V45-V52)^2</f>
        <v>1.2846629045061867E-5</v>
      </c>
      <c r="W59" s="10">
        <f t="shared" ref="W59:AB59" si="23">ABS(W45-W52)^2</f>
        <v>4.4555809967954776E-7</v>
      </c>
      <c r="X59" s="10">
        <f t="shared" si="23"/>
        <v>9.7279473850210156E-5</v>
      </c>
      <c r="Y59" s="10">
        <f t="shared" si="23"/>
        <v>1.3240476854296911E-5</v>
      </c>
      <c r="Z59" s="10">
        <f t="shared" si="23"/>
        <v>8.4355408264732122E-5</v>
      </c>
      <c r="AA59" s="10">
        <f t="shared" si="23"/>
        <v>3.2111613605350685E-5</v>
      </c>
      <c r="AB59" s="10">
        <f t="shared" si="23"/>
        <v>1.914258116673788E-5</v>
      </c>
      <c r="AC59" s="10">
        <f t="shared" ref="AC59" si="24">SUM(V59:AB59)</f>
        <v>2.5942174088606915E-4</v>
      </c>
      <c r="AD59" s="10"/>
      <c r="AE59" s="21"/>
    </row>
    <row r="60" spans="21:31" x14ac:dyDescent="0.45">
      <c r="U60" s="20"/>
      <c r="V60" s="10"/>
      <c r="W60" s="10"/>
      <c r="X60" s="10"/>
      <c r="Y60" s="10"/>
      <c r="Z60" s="10"/>
      <c r="AA60" s="10"/>
      <c r="AB60" s="10"/>
      <c r="AC60" s="10"/>
      <c r="AD60" s="10"/>
      <c r="AE60" s="21"/>
    </row>
    <row r="61" spans="21:31" x14ac:dyDescent="0.45">
      <c r="U61" s="20" t="s">
        <v>55</v>
      </c>
      <c r="V61" s="10">
        <v>1.0299199995706644E-2</v>
      </c>
      <c r="W61" s="10" t="s">
        <v>56</v>
      </c>
      <c r="X61" s="10">
        <v>3.7397144196770307</v>
      </c>
      <c r="Y61" s="28" t="s">
        <v>33</v>
      </c>
      <c r="Z61" s="28" t="s">
        <v>64</v>
      </c>
      <c r="AA61" s="28" t="s">
        <v>10</v>
      </c>
      <c r="AB61" s="10"/>
      <c r="AC61" s="10"/>
      <c r="AD61" s="10"/>
      <c r="AE61" s="21"/>
    </row>
    <row r="62" spans="21:31" x14ac:dyDescent="0.45">
      <c r="U62" s="20" t="s">
        <v>55</v>
      </c>
      <c r="V62" s="10">
        <v>1.6826914911876614E-2</v>
      </c>
      <c r="W62" s="10" t="s">
        <v>56</v>
      </c>
      <c r="X62" s="10">
        <v>3.5987452428387874</v>
      </c>
      <c r="Y62" s="28" t="s">
        <v>35</v>
      </c>
      <c r="Z62" s="28" t="s">
        <v>36</v>
      </c>
      <c r="AA62" s="28" t="s">
        <v>9</v>
      </c>
      <c r="AB62" s="10"/>
      <c r="AC62" s="10"/>
      <c r="AD62" s="10"/>
      <c r="AE62" s="21"/>
    </row>
    <row r="63" spans="21:31" x14ac:dyDescent="0.45">
      <c r="U63" s="20" t="s">
        <v>55</v>
      </c>
      <c r="V63" s="10">
        <v>3.0988044895452815E-2</v>
      </c>
      <c r="W63" s="10" t="s">
        <v>56</v>
      </c>
      <c r="X63" s="10">
        <v>3.4783803438365344</v>
      </c>
      <c r="Y63" s="16" t="s">
        <v>13</v>
      </c>
      <c r="Z63" s="16" t="s">
        <v>43</v>
      </c>
      <c r="AA63" s="16" t="s">
        <v>44</v>
      </c>
      <c r="AB63" s="10"/>
      <c r="AC63" s="10"/>
      <c r="AD63" s="10"/>
      <c r="AE63" s="21"/>
    </row>
    <row r="64" spans="21:31" x14ac:dyDescent="0.45">
      <c r="U64" s="20" t="s">
        <v>55</v>
      </c>
      <c r="V64" s="10">
        <v>4.0567958354618995E-2</v>
      </c>
      <c r="W64" s="10" t="s">
        <v>56</v>
      </c>
      <c r="X64" s="10">
        <v>59.867682066967852</v>
      </c>
      <c r="Y64" s="28" t="s">
        <v>13</v>
      </c>
      <c r="Z64" s="28" t="s">
        <v>45</v>
      </c>
      <c r="AA64" s="28" t="s">
        <v>46</v>
      </c>
      <c r="AB64" s="10"/>
      <c r="AC64" s="10"/>
      <c r="AD64" s="10"/>
      <c r="AE64" s="21"/>
    </row>
    <row r="65" spans="21:31" x14ac:dyDescent="0.45">
      <c r="U65" s="20"/>
      <c r="V65" s="10"/>
      <c r="W65" s="10"/>
      <c r="X65" s="10"/>
      <c r="Y65" s="10"/>
      <c r="Z65" s="10"/>
      <c r="AA65" s="10"/>
      <c r="AB65" s="10" t="s">
        <v>62</v>
      </c>
      <c r="AC65" s="10"/>
      <c r="AD65" s="10"/>
      <c r="AE65" s="21"/>
    </row>
    <row r="66" spans="21:31" x14ac:dyDescent="0.45">
      <c r="U66" s="20" t="s">
        <v>57</v>
      </c>
      <c r="V66" s="10">
        <f>V61*X61</f>
        <v>3.8516066735081747E-2</v>
      </c>
      <c r="W66" s="16" t="s">
        <v>37</v>
      </c>
      <c r="X66" s="16" t="s">
        <v>38</v>
      </c>
      <c r="Y66" s="16" t="s">
        <v>9</v>
      </c>
      <c r="Z66" s="10"/>
      <c r="AA66" s="10"/>
      <c r="AB66" s="10">
        <f>V66/MAX($V$66:$V$68)</f>
        <v>0.35733099262079654</v>
      </c>
      <c r="AC66" s="10"/>
      <c r="AD66" s="10"/>
      <c r="AE66" s="21"/>
    </row>
    <row r="67" spans="21:31" x14ac:dyDescent="0.45">
      <c r="U67" s="20" t="s">
        <v>57</v>
      </c>
      <c r="V67" s="10">
        <f>V62*X62</f>
        <v>6.0555779990769019E-2</v>
      </c>
      <c r="W67" s="16" t="s">
        <v>39</v>
      </c>
      <c r="X67" s="16" t="s">
        <v>40</v>
      </c>
      <c r="Y67" s="16" t="s">
        <v>12</v>
      </c>
      <c r="Z67" s="10"/>
      <c r="AA67" s="10"/>
      <c r="AB67" s="10">
        <f t="shared" ref="AB67:AB68" si="25">V67/MAX($V$66:$V$68)</f>
        <v>0.56180339290250059</v>
      </c>
      <c r="AC67" s="10"/>
      <c r="AD67" s="10"/>
      <c r="AE67" s="21"/>
    </row>
    <row r="68" spans="21:31" x14ac:dyDescent="0.45">
      <c r="U68" s="20" t="s">
        <v>57</v>
      </c>
      <c r="V68" s="10">
        <f>V63*X63</f>
        <v>0.10778820625826713</v>
      </c>
      <c r="W68" s="16" t="s">
        <v>13</v>
      </c>
      <c r="X68" s="16" t="s">
        <v>43</v>
      </c>
      <c r="Y68" s="16" t="s">
        <v>44</v>
      </c>
      <c r="Z68" s="10"/>
      <c r="AA68" s="10"/>
      <c r="AB68" s="10">
        <f t="shared" si="25"/>
        <v>1</v>
      </c>
      <c r="AC68" s="10"/>
      <c r="AD68" s="10"/>
      <c r="AE68" s="21"/>
    </row>
    <row r="69" spans="21:31" x14ac:dyDescent="0.45">
      <c r="U69" s="24" t="s">
        <v>57</v>
      </c>
      <c r="V69" s="25">
        <f>V64*X64</f>
        <v>2.4287096328803224</v>
      </c>
      <c r="W69" s="16" t="s">
        <v>13</v>
      </c>
      <c r="X69" s="16" t="s">
        <v>45</v>
      </c>
      <c r="Y69" s="16" t="s">
        <v>46</v>
      </c>
      <c r="Z69" s="25" t="s">
        <v>65</v>
      </c>
      <c r="AA69" s="25"/>
      <c r="AB69" s="25"/>
      <c r="AC69" s="25"/>
      <c r="AD69" s="25"/>
      <c r="AE69" s="26"/>
    </row>
  </sheetData>
  <conditionalFormatting sqref="V29:AB37">
    <cfRule type="containsText" dxfId="0" priority="1" operator="containsText" text="FALSE">
      <formula>NOT(ISERROR(SEARCH("FALSE",V29)))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158A-3A83-484E-91CE-FE6859D82F7C}">
  <dimension ref="A1:Y154"/>
  <sheetViews>
    <sheetView topLeftCell="A6" zoomScale="163" workbookViewId="0">
      <selection activeCell="E10" sqref="E10"/>
    </sheetView>
  </sheetViews>
  <sheetFormatPr defaultColWidth="8.796875" defaultRowHeight="14.25" x14ac:dyDescent="0.45"/>
  <cols>
    <col min="1" max="1" width="19.1328125" customWidth="1"/>
    <col min="3" max="3" width="16.1328125" customWidth="1"/>
  </cols>
  <sheetData>
    <row r="1" spans="1:25" x14ac:dyDescent="0.45">
      <c r="A1" t="s">
        <v>7</v>
      </c>
    </row>
    <row r="2" spans="1:25" x14ac:dyDescent="0.45">
      <c r="A2" t="s">
        <v>14</v>
      </c>
      <c r="B2" t="s">
        <v>26</v>
      </c>
      <c r="C2" t="s">
        <v>11</v>
      </c>
    </row>
    <row r="3" spans="1:25" x14ac:dyDescent="0.45">
      <c r="A3" s="13" t="s">
        <v>27</v>
      </c>
      <c r="B3" s="13" t="s">
        <v>8</v>
      </c>
      <c r="C3" s="13" t="s">
        <v>28</v>
      </c>
    </row>
    <row r="4" spans="1:25" x14ac:dyDescent="0.45">
      <c r="A4" s="13" t="s">
        <v>29</v>
      </c>
      <c r="B4" s="13" t="s">
        <v>30</v>
      </c>
      <c r="C4" s="13" t="s">
        <v>9</v>
      </c>
    </row>
    <row r="5" spans="1:25" x14ac:dyDescent="0.45">
      <c r="A5" s="13" t="s">
        <v>31</v>
      </c>
      <c r="B5" s="13" t="s">
        <v>32</v>
      </c>
      <c r="C5" s="13" t="s">
        <v>28</v>
      </c>
    </row>
    <row r="6" spans="1:25" x14ac:dyDescent="0.45">
      <c r="A6" s="13" t="s">
        <v>33</v>
      </c>
      <c r="B6" s="13" t="s">
        <v>34</v>
      </c>
      <c r="C6" s="13" t="s">
        <v>10</v>
      </c>
    </row>
    <row r="7" spans="1:25" x14ac:dyDescent="0.45">
      <c r="A7" s="13" t="s">
        <v>35</v>
      </c>
      <c r="B7" s="13" t="s">
        <v>36</v>
      </c>
      <c r="C7" s="13" t="s">
        <v>9</v>
      </c>
    </row>
    <row r="8" spans="1:25" x14ac:dyDescent="0.45">
      <c r="A8" s="13" t="s">
        <v>37</v>
      </c>
      <c r="B8" s="13" t="s">
        <v>38</v>
      </c>
      <c r="C8" s="13" t="s">
        <v>9</v>
      </c>
    </row>
    <row r="9" spans="1:25" x14ac:dyDescent="0.45">
      <c r="A9" s="13" t="s">
        <v>39</v>
      </c>
      <c r="B9" s="13" t="s">
        <v>40</v>
      </c>
      <c r="C9" s="13" t="s">
        <v>12</v>
      </c>
    </row>
    <row r="10" spans="1:25" x14ac:dyDescent="0.45">
      <c r="A10" t="s">
        <v>41</v>
      </c>
      <c r="B10" t="s">
        <v>42</v>
      </c>
      <c r="C10" t="s">
        <v>11</v>
      </c>
    </row>
    <row r="11" spans="1:25" x14ac:dyDescent="0.45">
      <c r="A11" s="13" t="s">
        <v>13</v>
      </c>
      <c r="B11" s="13" t="s">
        <v>43</v>
      </c>
      <c r="C11" s="13" t="s">
        <v>44</v>
      </c>
    </row>
    <row r="12" spans="1:25" x14ac:dyDescent="0.45">
      <c r="A12" s="13" t="s">
        <v>13</v>
      </c>
      <c r="B12" s="13" t="s">
        <v>45</v>
      </c>
      <c r="C12" s="13" t="s">
        <v>46</v>
      </c>
    </row>
    <row r="13" spans="1:25" x14ac:dyDescent="0.45">
      <c r="A13" t="s">
        <v>23</v>
      </c>
      <c r="B13">
        <v>4.9377800000000001</v>
      </c>
    </row>
    <row r="15" spans="1:25" x14ac:dyDescent="0.4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4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19.5" x14ac:dyDescent="0.45">
      <c r="B17" s="5">
        <v>1</v>
      </c>
      <c r="C17" s="1" t="s">
        <v>15</v>
      </c>
      <c r="D17" s="1">
        <v>5.73</v>
      </c>
      <c r="E17" s="6">
        <v>4575.9798000000001</v>
      </c>
      <c r="F17" s="12"/>
      <c r="G17" s="5">
        <v>1</v>
      </c>
      <c r="H17" s="1" t="s">
        <v>15</v>
      </c>
      <c r="I17" s="1">
        <v>6.92</v>
      </c>
      <c r="J17" s="6">
        <v>5147.6121999999996</v>
      </c>
      <c r="L17" s="1" t="s">
        <v>15</v>
      </c>
      <c r="M17">
        <f>(E27-E17)</f>
        <v>472.00150000000031</v>
      </c>
      <c r="N17">
        <f>(J27-J17)</f>
        <v>420.60460000000057</v>
      </c>
      <c r="O17">
        <f>(N17-M17)/J27</f>
        <v>-9.2304056839165698E-3</v>
      </c>
      <c r="R17" s="1" t="s">
        <v>15</v>
      </c>
      <c r="S17">
        <f t="shared" ref="S17:S24" si="0">O17</f>
        <v>-9.2304056839165698E-3</v>
      </c>
      <c r="T17">
        <f t="shared" ref="T17:T24" si="1">O37</f>
        <v>-3.7241436703520331E-3</v>
      </c>
      <c r="U17">
        <f>O57</f>
        <v>-4.0530159217452748E-3</v>
      </c>
      <c r="V17">
        <f>O77</f>
        <v>6.8358443647713535E-3</v>
      </c>
      <c r="W17">
        <f>O97</f>
        <v>1.0653221515928332E-2</v>
      </c>
      <c r="X17">
        <f>O117</f>
        <v>1.4172647100045921E-2</v>
      </c>
      <c r="Y17">
        <f>O137</f>
        <v>8.9995933752588589E-3</v>
      </c>
    </row>
    <row r="18" spans="2:25" ht="19.5" x14ac:dyDescent="0.45">
      <c r="B18" s="5">
        <v>2</v>
      </c>
      <c r="C18" s="1" t="s">
        <v>16</v>
      </c>
      <c r="D18" s="1">
        <v>0.85</v>
      </c>
      <c r="E18" s="6">
        <v>681.54259999999999</v>
      </c>
      <c r="F18" s="12"/>
      <c r="G18" s="5">
        <v>2</v>
      </c>
      <c r="H18" s="1" t="s">
        <v>16</v>
      </c>
      <c r="I18" s="1">
        <v>0.87</v>
      </c>
      <c r="J18" s="6">
        <v>646.59559999999999</v>
      </c>
      <c r="L18" s="1" t="s">
        <v>16</v>
      </c>
      <c r="M18">
        <f t="shared" ref="M18:M24" si="2">(E28-E18)</f>
        <v>145.346</v>
      </c>
      <c r="N18">
        <f t="shared" ref="N18:N24" si="3">(J28-J18)</f>
        <v>112.85490000000004</v>
      </c>
      <c r="O18">
        <f t="shared" ref="O18:O24" si="4">(N18-M18)/J28</f>
        <v>-4.2782380155125262E-2</v>
      </c>
      <c r="R18" s="1" t="s">
        <v>16</v>
      </c>
      <c r="S18">
        <f t="shared" si="0"/>
        <v>-4.2782380155125262E-2</v>
      </c>
      <c r="T18">
        <f t="shared" si="1"/>
        <v>-2.2269736619636139E-2</v>
      </c>
      <c r="U18">
        <f t="shared" ref="U18:U24" si="5">O58</f>
        <v>-3.3824824969815641E-2</v>
      </c>
      <c r="V18">
        <f t="shared" ref="V18:V24" si="6">O78</f>
        <v>-9.5029604924849586E-3</v>
      </c>
      <c r="W18">
        <f t="shared" ref="W18:W24" si="7">O98</f>
        <v>-4.6847192289354873E-3</v>
      </c>
      <c r="X18">
        <f t="shared" ref="X18:X24" si="8">O118</f>
        <v>-2.2958888390021367E-3</v>
      </c>
      <c r="Y18">
        <f t="shared" ref="Y18:Y24" si="9">O138</f>
        <v>-3.402026078686135E-2</v>
      </c>
    </row>
    <row r="19" spans="2:25" ht="19.5" x14ac:dyDescent="0.45">
      <c r="B19" s="5">
        <v>3</v>
      </c>
      <c r="C19" s="1" t="s">
        <v>17</v>
      </c>
      <c r="D19" s="1">
        <v>3.29</v>
      </c>
      <c r="E19" s="6">
        <v>2627.2955000000002</v>
      </c>
      <c r="F19" s="12"/>
      <c r="G19" s="5">
        <v>3</v>
      </c>
      <c r="H19" s="1" t="s">
        <v>17</v>
      </c>
      <c r="I19" s="1">
        <v>3.96</v>
      </c>
      <c r="J19" s="6">
        <v>2947.3045999999999</v>
      </c>
      <c r="L19" s="1" t="s">
        <v>17</v>
      </c>
      <c r="M19">
        <f t="shared" si="2"/>
        <v>401.69639999999981</v>
      </c>
      <c r="N19">
        <f t="shared" si="3"/>
        <v>422.82920000000013</v>
      </c>
      <c r="O19">
        <f t="shared" si="4"/>
        <v>6.2706115703775071E-3</v>
      </c>
      <c r="R19" s="1" t="s">
        <v>17</v>
      </c>
      <c r="S19">
        <f t="shared" si="0"/>
        <v>6.2706115703775071E-3</v>
      </c>
      <c r="T19">
        <f t="shared" si="1"/>
        <v>2.7113600547552092E-2</v>
      </c>
      <c r="U19">
        <f t="shared" si="5"/>
        <v>2.6915247019323813E-2</v>
      </c>
      <c r="V19">
        <f t="shared" si="6"/>
        <v>3.2363943655246384E-2</v>
      </c>
      <c r="W19">
        <f t="shared" si="7"/>
        <v>4.1938531176054727E-2</v>
      </c>
      <c r="X19">
        <f t="shared" si="8"/>
        <v>4.3406771333876534E-2</v>
      </c>
      <c r="Y19">
        <f t="shared" si="9"/>
        <v>3.6194415103756393E-2</v>
      </c>
    </row>
    <row r="20" spans="2:25" ht="19.5" x14ac:dyDescent="0.45">
      <c r="B20" s="5">
        <v>4</v>
      </c>
      <c r="C20" s="1" t="s">
        <v>18</v>
      </c>
      <c r="D20" s="1">
        <v>11.73</v>
      </c>
      <c r="E20" s="6">
        <v>9372.2533999999996</v>
      </c>
      <c r="F20" s="12"/>
      <c r="G20" s="5">
        <v>4</v>
      </c>
      <c r="H20" s="1" t="s">
        <v>18</v>
      </c>
      <c r="I20" s="1">
        <v>14.25</v>
      </c>
      <c r="J20" s="6">
        <v>10598.8058</v>
      </c>
      <c r="L20" s="1" t="s">
        <v>18</v>
      </c>
      <c r="M20">
        <f t="shared" si="2"/>
        <v>743.47459999999955</v>
      </c>
      <c r="N20">
        <f t="shared" si="3"/>
        <v>855.45260000000053</v>
      </c>
      <c r="O20">
        <f t="shared" si="4"/>
        <v>9.7761021350802578E-3</v>
      </c>
      <c r="R20" s="1" t="s">
        <v>18</v>
      </c>
      <c r="S20">
        <f t="shared" si="0"/>
        <v>9.7761021350802578E-3</v>
      </c>
      <c r="T20">
        <f t="shared" si="1"/>
        <v>1.7126268989932428E-2</v>
      </c>
      <c r="U20">
        <f t="shared" si="5"/>
        <v>2.1569598915538064E-2</v>
      </c>
      <c r="V20">
        <f t="shared" si="6"/>
        <v>2.6401632002732999E-2</v>
      </c>
      <c r="W20">
        <f t="shared" si="7"/>
        <v>3.1154778612947201E-2</v>
      </c>
      <c r="X20">
        <f t="shared" si="8"/>
        <v>3.0074849495479328E-2</v>
      </c>
      <c r="Y20">
        <f t="shared" si="9"/>
        <v>3.2629824503214777E-2</v>
      </c>
    </row>
    <row r="21" spans="2:25" ht="19.5" x14ac:dyDescent="0.45">
      <c r="B21" s="5">
        <v>5</v>
      </c>
      <c r="C21" s="1" t="s">
        <v>19</v>
      </c>
      <c r="D21" s="1">
        <v>9.1</v>
      </c>
      <c r="E21" s="6">
        <v>7268.6027999999997</v>
      </c>
      <c r="F21" s="12"/>
      <c r="G21" s="5">
        <v>5</v>
      </c>
      <c r="H21" s="1" t="s">
        <v>19</v>
      </c>
      <c r="I21" s="1">
        <v>11.05</v>
      </c>
      <c r="J21" s="6">
        <v>8223.1021999999994</v>
      </c>
      <c r="L21" s="1" t="s">
        <v>19</v>
      </c>
      <c r="M21">
        <f t="shared" si="2"/>
        <v>648.6230000000005</v>
      </c>
      <c r="N21">
        <f t="shared" si="3"/>
        <v>710.5588000000007</v>
      </c>
      <c r="O21">
        <f t="shared" si="4"/>
        <v>6.932857649288483E-3</v>
      </c>
      <c r="R21" s="1" t="s">
        <v>19</v>
      </c>
      <c r="S21">
        <f t="shared" si="0"/>
        <v>6.932857649288483E-3</v>
      </c>
      <c r="T21">
        <f t="shared" si="1"/>
        <v>1.4902284715026935E-2</v>
      </c>
      <c r="U21">
        <f t="shared" si="5"/>
        <v>1.7988808693000274E-2</v>
      </c>
      <c r="V21">
        <f t="shared" si="6"/>
        <v>2.2224410207235454E-2</v>
      </c>
      <c r="W21">
        <f t="shared" si="7"/>
        <v>2.6479031878426863E-2</v>
      </c>
      <c r="X21">
        <f t="shared" si="8"/>
        <v>2.6700438784862633E-2</v>
      </c>
      <c r="Y21">
        <f t="shared" si="9"/>
        <v>3.067897181100137E-2</v>
      </c>
    </row>
    <row r="22" spans="2:25" ht="19.5" x14ac:dyDescent="0.45">
      <c r="B22" s="5">
        <v>6</v>
      </c>
      <c r="C22" s="1" t="s">
        <v>20</v>
      </c>
      <c r="D22" s="1">
        <v>6.3</v>
      </c>
      <c r="E22" s="6">
        <v>5032.9210000000003</v>
      </c>
      <c r="F22" s="12"/>
      <c r="G22" s="5">
        <v>6</v>
      </c>
      <c r="H22" s="1" t="s">
        <v>20</v>
      </c>
      <c r="I22" s="1">
        <v>7.83</v>
      </c>
      <c r="J22" s="6">
        <v>5826.7344000000003</v>
      </c>
      <c r="L22" s="1" t="s">
        <v>20</v>
      </c>
      <c r="M22">
        <f t="shared" si="2"/>
        <v>564.41579999999976</v>
      </c>
      <c r="N22">
        <f t="shared" si="3"/>
        <v>640.21540000000005</v>
      </c>
      <c r="O22">
        <f t="shared" si="4"/>
        <v>1.1721074439142899E-2</v>
      </c>
      <c r="R22" s="1" t="s">
        <v>20</v>
      </c>
      <c r="S22">
        <f t="shared" si="0"/>
        <v>1.1721074439142899E-2</v>
      </c>
      <c r="T22">
        <f t="shared" si="1"/>
        <v>1.9828344759657158E-2</v>
      </c>
      <c r="U22">
        <f t="shared" si="5"/>
        <v>2.6679752521807334E-2</v>
      </c>
      <c r="V22">
        <f t="shared" si="6"/>
        <v>3.1609885998079519E-2</v>
      </c>
      <c r="W22">
        <f t="shared" si="7"/>
        <v>3.6600859143498705E-2</v>
      </c>
      <c r="X22">
        <f t="shared" si="8"/>
        <v>3.8107633766493933E-2</v>
      </c>
      <c r="Y22">
        <f t="shared" si="9"/>
        <v>4.4068214884387412E-2</v>
      </c>
    </row>
    <row r="23" spans="2:25" ht="19.5" x14ac:dyDescent="0.45">
      <c r="B23" s="5">
        <v>7</v>
      </c>
      <c r="C23" s="1" t="s">
        <v>21</v>
      </c>
      <c r="D23" s="1">
        <v>10.95</v>
      </c>
      <c r="E23" s="6">
        <v>8746.5098999999991</v>
      </c>
      <c r="F23" s="12"/>
      <c r="G23" s="5">
        <v>7</v>
      </c>
      <c r="H23" s="1" t="s">
        <v>21</v>
      </c>
      <c r="I23" s="1">
        <v>14.15</v>
      </c>
      <c r="J23" s="6">
        <v>10523.1981</v>
      </c>
      <c r="L23" s="1" t="s">
        <v>21</v>
      </c>
      <c r="M23">
        <f t="shared" si="2"/>
        <v>1619.9315000000006</v>
      </c>
      <c r="N23">
        <f t="shared" si="3"/>
        <v>1919.1117000000013</v>
      </c>
      <c r="O23">
        <f t="shared" si="4"/>
        <v>2.4045390671754586E-2</v>
      </c>
      <c r="R23" s="1" t="s">
        <v>21</v>
      </c>
      <c r="S23">
        <f t="shared" si="0"/>
        <v>2.4045390671754586E-2</v>
      </c>
      <c r="T23">
        <f t="shared" si="1"/>
        <v>3.3807180937572873E-2</v>
      </c>
      <c r="U23">
        <f t="shared" si="5"/>
        <v>4.3586437108103844E-2</v>
      </c>
      <c r="V23">
        <f t="shared" si="6"/>
        <v>4.7514099311419158E-2</v>
      </c>
      <c r="W23">
        <f t="shared" si="7"/>
        <v>5.2975269159701154E-2</v>
      </c>
      <c r="X23">
        <f t="shared" si="8"/>
        <v>5.4209760070263846E-2</v>
      </c>
      <c r="Y23">
        <f t="shared" si="9"/>
        <v>6.1406007963052942E-2</v>
      </c>
    </row>
    <row r="24" spans="2:25" ht="19.5" x14ac:dyDescent="0.45">
      <c r="B24" s="7">
        <v>8</v>
      </c>
      <c r="C24" s="8" t="s">
        <v>22</v>
      </c>
      <c r="D24" s="8">
        <v>3.07</v>
      </c>
      <c r="E24" s="9">
        <v>2450.4803000000002</v>
      </c>
      <c r="F24" s="12"/>
      <c r="G24" s="7">
        <v>8</v>
      </c>
      <c r="H24" s="8" t="s">
        <v>22</v>
      </c>
      <c r="I24" s="8">
        <v>3.96</v>
      </c>
      <c r="J24" s="9">
        <v>2948.7275</v>
      </c>
      <c r="L24" s="8" t="s">
        <v>22</v>
      </c>
      <c r="M24">
        <f t="shared" si="2"/>
        <v>512.62039999999979</v>
      </c>
      <c r="N24">
        <f t="shared" si="3"/>
        <v>648.26929999999993</v>
      </c>
      <c r="O24">
        <f t="shared" si="4"/>
        <v>3.7711709946475387E-2</v>
      </c>
      <c r="R24" s="8" t="s">
        <v>22</v>
      </c>
      <c r="S24">
        <f t="shared" si="0"/>
        <v>3.7711709946475387E-2</v>
      </c>
      <c r="T24">
        <f t="shared" si="1"/>
        <v>4.2925289834747214E-2</v>
      </c>
      <c r="U24">
        <f t="shared" si="5"/>
        <v>5.8982232502082739E-2</v>
      </c>
      <c r="V24">
        <f t="shared" si="6"/>
        <v>6.2173022903821845E-2</v>
      </c>
      <c r="W24">
        <f t="shared" si="7"/>
        <v>6.7046145412991115E-2</v>
      </c>
      <c r="X24">
        <f t="shared" si="8"/>
        <v>6.2125708620459782E-2</v>
      </c>
      <c r="Y24">
        <f t="shared" si="9"/>
        <v>8.3612105191888178E-2</v>
      </c>
    </row>
    <row r="25" spans="2:25" x14ac:dyDescent="0.45">
      <c r="B25" s="10">
        <v>0.25</v>
      </c>
      <c r="C25" s="10" t="s">
        <v>5</v>
      </c>
      <c r="D25" s="10" t="s">
        <v>4</v>
      </c>
      <c r="E25" s="10"/>
      <c r="F25" s="10"/>
      <c r="G25" s="10">
        <v>0.25</v>
      </c>
      <c r="H25" s="10" t="s">
        <v>5</v>
      </c>
      <c r="I25" s="10" t="s">
        <v>6</v>
      </c>
      <c r="J25" s="10"/>
    </row>
    <row r="26" spans="2:25" x14ac:dyDescent="0.45">
      <c r="B26" s="2"/>
      <c r="C26" s="3" t="s">
        <v>0</v>
      </c>
      <c r="D26" s="3" t="s">
        <v>1</v>
      </c>
      <c r="E26" s="4" t="s">
        <v>2</v>
      </c>
      <c r="F26" s="10"/>
      <c r="G26" s="2"/>
      <c r="H26" s="3" t="s">
        <v>0</v>
      </c>
      <c r="I26" s="3" t="s">
        <v>1</v>
      </c>
      <c r="J26" s="4" t="s">
        <v>2</v>
      </c>
    </row>
    <row r="27" spans="2:25" ht="19.5" x14ac:dyDescent="0.45">
      <c r="B27" s="5">
        <v>1</v>
      </c>
      <c r="C27" s="1" t="s">
        <v>15</v>
      </c>
      <c r="D27" s="1">
        <v>5.17</v>
      </c>
      <c r="E27" s="6">
        <v>5047.9813000000004</v>
      </c>
      <c r="F27" s="10"/>
      <c r="G27" s="5">
        <v>1</v>
      </c>
      <c r="H27" s="1" t="s">
        <v>15</v>
      </c>
      <c r="I27" s="1">
        <v>6.25</v>
      </c>
      <c r="J27" s="6">
        <v>5568.2168000000001</v>
      </c>
    </row>
    <row r="28" spans="2:25" ht="19.5" x14ac:dyDescent="0.45">
      <c r="B28" s="5">
        <v>2</v>
      </c>
      <c r="C28" s="1" t="s">
        <v>16</v>
      </c>
      <c r="D28" s="1">
        <v>0.85</v>
      </c>
      <c r="E28" s="6">
        <v>826.8886</v>
      </c>
      <c r="F28" s="10"/>
      <c r="G28" s="5">
        <v>2</v>
      </c>
      <c r="H28" s="1" t="s">
        <v>16</v>
      </c>
      <c r="I28" s="1">
        <v>0.85</v>
      </c>
      <c r="J28" s="6">
        <v>759.45050000000003</v>
      </c>
    </row>
    <row r="29" spans="2:25" ht="19.5" x14ac:dyDescent="0.45">
      <c r="B29" s="5">
        <v>3</v>
      </c>
      <c r="C29" s="1" t="s">
        <v>17</v>
      </c>
      <c r="D29" s="1">
        <v>3.1</v>
      </c>
      <c r="E29" s="6">
        <v>3028.9919</v>
      </c>
      <c r="F29" s="10"/>
      <c r="G29" s="5">
        <v>3</v>
      </c>
      <c r="H29" s="1" t="s">
        <v>17</v>
      </c>
      <c r="I29" s="1">
        <v>3.78</v>
      </c>
      <c r="J29" s="6">
        <v>3370.1338000000001</v>
      </c>
    </row>
    <row r="30" spans="2:25" ht="19.5" x14ac:dyDescent="0.45">
      <c r="B30" s="5">
        <v>4</v>
      </c>
      <c r="C30" s="1" t="s">
        <v>18</v>
      </c>
      <c r="D30" s="1">
        <v>10.37</v>
      </c>
      <c r="E30" s="6">
        <v>10115.727999999999</v>
      </c>
      <c r="F30" s="10"/>
      <c r="G30" s="5">
        <v>4</v>
      </c>
      <c r="H30" s="1" t="s">
        <v>18</v>
      </c>
      <c r="I30" s="1">
        <v>12.85</v>
      </c>
      <c r="J30" s="6">
        <v>11454.258400000001</v>
      </c>
    </row>
    <row r="31" spans="2:25" ht="19.5" x14ac:dyDescent="0.45">
      <c r="B31" s="5">
        <v>5</v>
      </c>
      <c r="C31" s="1" t="s">
        <v>19</v>
      </c>
      <c r="D31" s="1">
        <v>8.11</v>
      </c>
      <c r="E31" s="6">
        <v>7917.2258000000002</v>
      </c>
      <c r="F31" s="10"/>
      <c r="G31" s="5">
        <v>5</v>
      </c>
      <c r="H31" s="1" t="s">
        <v>19</v>
      </c>
      <c r="I31" s="1">
        <v>10.02</v>
      </c>
      <c r="J31" s="6">
        <v>8933.6610000000001</v>
      </c>
    </row>
    <row r="32" spans="2:25" ht="19.5" x14ac:dyDescent="0.45">
      <c r="B32" s="5">
        <v>6</v>
      </c>
      <c r="C32" s="1" t="s">
        <v>20</v>
      </c>
      <c r="D32" s="1">
        <v>5.74</v>
      </c>
      <c r="E32" s="6">
        <v>5597.3368</v>
      </c>
      <c r="F32" s="10"/>
      <c r="G32" s="5">
        <v>6</v>
      </c>
      <c r="H32" s="1" t="s">
        <v>20</v>
      </c>
      <c r="I32" s="1">
        <v>7.25</v>
      </c>
      <c r="J32" s="6">
        <v>6466.9498000000003</v>
      </c>
    </row>
    <row r="33" spans="2:15" ht="19.5" x14ac:dyDescent="0.45">
      <c r="B33" s="5">
        <v>7</v>
      </c>
      <c r="C33" s="1" t="s">
        <v>21</v>
      </c>
      <c r="D33" s="1">
        <v>10.62</v>
      </c>
      <c r="E33" s="6">
        <v>10366.4414</v>
      </c>
      <c r="F33" s="10"/>
      <c r="G33" s="5">
        <v>7</v>
      </c>
      <c r="H33" s="1" t="s">
        <v>21</v>
      </c>
      <c r="I33" s="1">
        <v>13.96</v>
      </c>
      <c r="J33" s="6">
        <v>12442.309800000001</v>
      </c>
    </row>
    <row r="34" spans="2:15" ht="19.5" x14ac:dyDescent="0.45">
      <c r="B34" s="7">
        <v>8</v>
      </c>
      <c r="C34" s="8" t="s">
        <v>22</v>
      </c>
      <c r="D34" s="8">
        <v>3.04</v>
      </c>
      <c r="E34" s="9">
        <v>2963.1007</v>
      </c>
      <c r="F34" s="10"/>
      <c r="G34" s="7">
        <v>8</v>
      </c>
      <c r="H34" s="8" t="s">
        <v>22</v>
      </c>
      <c r="I34" s="8">
        <v>4.04</v>
      </c>
      <c r="J34" s="9">
        <v>3596.9967999999999</v>
      </c>
    </row>
    <row r="35" spans="2:15" x14ac:dyDescent="0.45">
      <c r="B35" s="10">
        <v>0.5</v>
      </c>
      <c r="C35" s="10" t="s">
        <v>3</v>
      </c>
      <c r="D35" s="10" t="s">
        <v>4</v>
      </c>
      <c r="E35" s="10"/>
      <c r="F35" s="10"/>
      <c r="G35" s="10">
        <v>0.5</v>
      </c>
      <c r="H35" s="10" t="s">
        <v>3</v>
      </c>
      <c r="I35" s="10" t="s">
        <v>6</v>
      </c>
      <c r="J35" s="10"/>
    </row>
    <row r="36" spans="2:15" x14ac:dyDescent="0.45">
      <c r="B36" s="2"/>
      <c r="C36" s="3" t="s">
        <v>0</v>
      </c>
      <c r="D36" s="3" t="s">
        <v>1</v>
      </c>
      <c r="E36" s="4" t="s">
        <v>2</v>
      </c>
      <c r="F36" s="10"/>
      <c r="G36" s="2"/>
      <c r="H36" s="3" t="s">
        <v>0</v>
      </c>
      <c r="I36" s="3" t="s">
        <v>1</v>
      </c>
      <c r="J36" s="4" t="s">
        <v>2</v>
      </c>
      <c r="L36" s="14" t="s">
        <v>48</v>
      </c>
      <c r="M36" t="s">
        <v>4</v>
      </c>
      <c r="N36" t="s">
        <v>6</v>
      </c>
      <c r="O36" t="s">
        <v>47</v>
      </c>
    </row>
    <row r="37" spans="2:15" ht="19.5" x14ac:dyDescent="0.45">
      <c r="B37" s="5">
        <v>1</v>
      </c>
      <c r="C37" s="1" t="s">
        <v>15</v>
      </c>
      <c r="D37" s="1">
        <v>7.16</v>
      </c>
      <c r="E37" s="6">
        <v>4340.2844999999998</v>
      </c>
      <c r="F37" s="10"/>
      <c r="G37" s="5">
        <v>1</v>
      </c>
      <c r="H37" s="1" t="s">
        <v>15</v>
      </c>
      <c r="I37" s="1">
        <v>7.23</v>
      </c>
      <c r="J37" s="6">
        <v>4907.6270000000004</v>
      </c>
      <c r="L37" s="1" t="s">
        <v>15</v>
      </c>
      <c r="M37">
        <f>(E47-E37)</f>
        <v>782.78960000000006</v>
      </c>
      <c r="N37">
        <f>(J47-J37)</f>
        <v>761.67629999999917</v>
      </c>
      <c r="O37">
        <f>(N37-M37)/J47</f>
        <v>-3.7241436703520331E-3</v>
      </c>
    </row>
    <row r="38" spans="2:15" ht="19.5" x14ac:dyDescent="0.45">
      <c r="B38" s="5">
        <v>2</v>
      </c>
      <c r="C38" s="1" t="s">
        <v>16</v>
      </c>
      <c r="D38" s="1">
        <v>1.01</v>
      </c>
      <c r="E38" s="6">
        <v>612.3451</v>
      </c>
      <c r="F38" s="10"/>
      <c r="G38" s="5">
        <v>2</v>
      </c>
      <c r="H38" s="1" t="s">
        <v>16</v>
      </c>
      <c r="I38" s="1">
        <v>0.85</v>
      </c>
      <c r="J38" s="6">
        <v>573.47199999999998</v>
      </c>
      <c r="L38" s="1" t="s">
        <v>16</v>
      </c>
      <c r="M38">
        <f t="shared" ref="M38:M44" si="10">(E48-E38)</f>
        <v>227.649</v>
      </c>
      <c r="N38">
        <f t="shared" ref="N38:N44" si="11">(J48-J38)</f>
        <v>210.19690000000003</v>
      </c>
      <c r="O38">
        <f t="shared" ref="O38:O44" si="12">(N38-M38)/J48</f>
        <v>-2.2269736619636139E-2</v>
      </c>
    </row>
    <row r="39" spans="2:15" ht="19.5" x14ac:dyDescent="0.45">
      <c r="B39" s="5">
        <v>3</v>
      </c>
      <c r="C39" s="1" t="s">
        <v>17</v>
      </c>
      <c r="D39" s="1">
        <v>3.97</v>
      </c>
      <c r="E39" s="6">
        <v>2408.8672999999999</v>
      </c>
      <c r="F39" s="10"/>
      <c r="G39" s="5">
        <v>3</v>
      </c>
      <c r="H39" s="1" t="s">
        <v>17</v>
      </c>
      <c r="I39" s="1">
        <v>3.95</v>
      </c>
      <c r="J39" s="6">
        <v>2682.1185</v>
      </c>
      <c r="L39" s="1" t="s">
        <v>17</v>
      </c>
      <c r="M39">
        <f t="shared" si="10"/>
        <v>703.73680000000013</v>
      </c>
      <c r="N39">
        <f t="shared" si="11"/>
        <v>798.09799999999996</v>
      </c>
      <c r="O39">
        <f t="shared" si="12"/>
        <v>2.7113600547552092E-2</v>
      </c>
    </row>
    <row r="40" spans="2:15" ht="19.5" x14ac:dyDescent="0.45">
      <c r="B40" s="5">
        <v>4</v>
      </c>
      <c r="C40" s="1" t="s">
        <v>18</v>
      </c>
      <c r="D40" s="1">
        <v>14.76</v>
      </c>
      <c r="E40" s="6">
        <v>8947.2633000000005</v>
      </c>
      <c r="F40" s="10"/>
      <c r="G40" s="5">
        <v>4</v>
      </c>
      <c r="H40" s="1" t="s">
        <v>18</v>
      </c>
      <c r="I40" s="1">
        <v>14.93</v>
      </c>
      <c r="J40" s="6">
        <v>10127.3706</v>
      </c>
      <c r="L40" s="1" t="s">
        <v>18</v>
      </c>
      <c r="M40">
        <f t="shared" si="10"/>
        <v>1355.3423000000003</v>
      </c>
      <c r="N40">
        <f t="shared" si="11"/>
        <v>1555.4249999999993</v>
      </c>
      <c r="O40">
        <f t="shared" si="12"/>
        <v>1.7126268989932428E-2</v>
      </c>
    </row>
    <row r="41" spans="2:15" ht="19.5" x14ac:dyDescent="0.45">
      <c r="B41" s="5">
        <v>5</v>
      </c>
      <c r="C41" s="1" t="s">
        <v>19</v>
      </c>
      <c r="D41" s="1">
        <v>11.53</v>
      </c>
      <c r="E41" s="6">
        <v>6987.5582999999997</v>
      </c>
      <c r="F41" s="10"/>
      <c r="G41" s="5">
        <v>5</v>
      </c>
      <c r="H41" s="1" t="s">
        <v>19</v>
      </c>
      <c r="I41" s="1">
        <v>11.68</v>
      </c>
      <c r="J41" s="6">
        <v>7926.8068999999996</v>
      </c>
      <c r="L41" s="1" t="s">
        <v>19</v>
      </c>
      <c r="M41">
        <f t="shared" si="10"/>
        <v>1148.9546</v>
      </c>
      <c r="N41">
        <f t="shared" si="11"/>
        <v>1286.2502000000004</v>
      </c>
      <c r="O41">
        <f t="shared" si="12"/>
        <v>1.4902284715026935E-2</v>
      </c>
    </row>
    <row r="42" spans="2:15" ht="19.5" x14ac:dyDescent="0.45">
      <c r="B42" s="5">
        <v>6</v>
      </c>
      <c r="C42" s="1" t="s">
        <v>20</v>
      </c>
      <c r="D42" s="1">
        <v>7.9</v>
      </c>
      <c r="E42" s="6">
        <v>4791.4517999999998</v>
      </c>
      <c r="F42" s="10"/>
      <c r="G42" s="5">
        <v>6</v>
      </c>
      <c r="H42" s="1" t="s">
        <v>20</v>
      </c>
      <c r="I42" s="1">
        <v>8.2100000000000009</v>
      </c>
      <c r="J42" s="6">
        <v>5572.7879000000003</v>
      </c>
      <c r="L42" s="1" t="s">
        <v>20</v>
      </c>
      <c r="M42">
        <f t="shared" si="10"/>
        <v>986.59580000000005</v>
      </c>
      <c r="N42">
        <f t="shared" si="11"/>
        <v>1119.2885999999999</v>
      </c>
      <c r="O42">
        <f t="shared" si="12"/>
        <v>1.9828344759657158E-2</v>
      </c>
    </row>
    <row r="43" spans="2:15" ht="19.5" x14ac:dyDescent="0.45">
      <c r="B43" s="5">
        <v>7</v>
      </c>
      <c r="C43" s="1" t="s">
        <v>21</v>
      </c>
      <c r="D43" s="1">
        <v>13.04</v>
      </c>
      <c r="E43" s="6">
        <v>7905.9618</v>
      </c>
      <c r="F43" s="10"/>
      <c r="G43" s="5">
        <v>7</v>
      </c>
      <c r="H43" s="1" t="s">
        <v>21</v>
      </c>
      <c r="I43" s="1">
        <v>14.18</v>
      </c>
      <c r="J43" s="6">
        <v>9618.6831000000002</v>
      </c>
      <c r="L43" s="1" t="s">
        <v>21</v>
      </c>
      <c r="M43">
        <f t="shared" si="10"/>
        <v>2696.5840999999991</v>
      </c>
      <c r="N43">
        <f t="shared" si="11"/>
        <v>3127.4964999999993</v>
      </c>
      <c r="O43">
        <f t="shared" si="12"/>
        <v>3.3807180937572873E-2</v>
      </c>
    </row>
    <row r="44" spans="2:15" ht="19.5" x14ac:dyDescent="0.45">
      <c r="B44" s="7">
        <v>8</v>
      </c>
      <c r="C44" s="8" t="s">
        <v>22</v>
      </c>
      <c r="D44" s="8">
        <v>3.62</v>
      </c>
      <c r="E44" s="9">
        <v>2192.5920999999998</v>
      </c>
      <c r="F44" s="10"/>
      <c r="G44" s="7">
        <v>8</v>
      </c>
      <c r="H44" s="8" t="s">
        <v>22</v>
      </c>
      <c r="I44" s="8">
        <v>3.97</v>
      </c>
      <c r="J44" s="9">
        <v>2690.7458999999999</v>
      </c>
      <c r="L44" s="8" t="s">
        <v>22</v>
      </c>
      <c r="M44">
        <f t="shared" si="10"/>
        <v>859.28500000000031</v>
      </c>
      <c r="N44">
        <f t="shared" si="11"/>
        <v>1018.5057000000002</v>
      </c>
      <c r="O44">
        <f t="shared" si="12"/>
        <v>4.2925289834747214E-2</v>
      </c>
    </row>
    <row r="45" spans="2:15" x14ac:dyDescent="0.45">
      <c r="B45" s="10">
        <v>0.5</v>
      </c>
      <c r="C45" s="10" t="s">
        <v>5</v>
      </c>
      <c r="D45" s="10" t="s">
        <v>4</v>
      </c>
      <c r="E45" s="10"/>
      <c r="F45" s="10"/>
      <c r="G45" s="10">
        <v>0.5</v>
      </c>
      <c r="H45" s="10" t="s">
        <v>5</v>
      </c>
      <c r="I45" s="10" t="s">
        <v>6</v>
      </c>
      <c r="J45" s="10"/>
    </row>
    <row r="46" spans="2:15" x14ac:dyDescent="0.45">
      <c r="B46" s="2"/>
      <c r="C46" s="3" t="s">
        <v>0</v>
      </c>
      <c r="D46" s="3" t="s">
        <v>1</v>
      </c>
      <c r="E46" s="4" t="s">
        <v>2</v>
      </c>
      <c r="F46" s="10"/>
      <c r="G46" s="2"/>
      <c r="H46" s="3" t="s">
        <v>0</v>
      </c>
      <c r="I46" s="3" t="s">
        <v>1</v>
      </c>
      <c r="J46" s="4" t="s">
        <v>2</v>
      </c>
    </row>
    <row r="47" spans="2:15" ht="19.5" x14ac:dyDescent="0.45">
      <c r="B47" s="5">
        <v>1</v>
      </c>
      <c r="C47" s="1" t="s">
        <v>15</v>
      </c>
      <c r="D47" s="1">
        <v>5.0199999999999996</v>
      </c>
      <c r="E47" s="6">
        <v>5123.0740999999998</v>
      </c>
      <c r="F47" s="10"/>
      <c r="G47" s="5">
        <v>1</v>
      </c>
      <c r="H47" s="1" t="s">
        <v>15</v>
      </c>
      <c r="I47" s="1">
        <v>6.2</v>
      </c>
      <c r="J47" s="6">
        <v>5669.3032999999996</v>
      </c>
    </row>
    <row r="48" spans="2:15" ht="19.5" x14ac:dyDescent="0.45">
      <c r="B48" s="5">
        <v>2</v>
      </c>
      <c r="C48" s="1" t="s">
        <v>16</v>
      </c>
      <c r="D48" s="1">
        <v>0.82</v>
      </c>
      <c r="E48" s="6">
        <v>839.9941</v>
      </c>
      <c r="F48" s="10"/>
      <c r="G48" s="5">
        <v>2</v>
      </c>
      <c r="H48" s="1" t="s">
        <v>16</v>
      </c>
      <c r="I48" s="1">
        <v>0.86</v>
      </c>
      <c r="J48" s="6">
        <v>783.66890000000001</v>
      </c>
    </row>
    <row r="49" spans="2:15" ht="19.5" x14ac:dyDescent="0.45">
      <c r="B49" s="5">
        <v>3</v>
      </c>
      <c r="C49" s="1" t="s">
        <v>17</v>
      </c>
      <c r="D49" s="1">
        <v>3.05</v>
      </c>
      <c r="E49" s="6">
        <v>3112.6041</v>
      </c>
      <c r="F49" s="10"/>
      <c r="G49" s="5">
        <v>3</v>
      </c>
      <c r="H49" s="1" t="s">
        <v>17</v>
      </c>
      <c r="I49" s="1">
        <v>3.8</v>
      </c>
      <c r="J49" s="6">
        <v>3480.2165</v>
      </c>
    </row>
    <row r="50" spans="2:15" ht="19.5" x14ac:dyDescent="0.45">
      <c r="B50" s="5">
        <v>4</v>
      </c>
      <c r="C50" s="1" t="s">
        <v>18</v>
      </c>
      <c r="D50" s="1">
        <v>10.09</v>
      </c>
      <c r="E50" s="6">
        <v>10302.605600000001</v>
      </c>
      <c r="F50" s="10"/>
      <c r="G50" s="5">
        <v>4</v>
      </c>
      <c r="H50" s="1" t="s">
        <v>18</v>
      </c>
      <c r="I50" s="1">
        <v>12.77</v>
      </c>
      <c r="J50" s="6">
        <v>11682.795599999999</v>
      </c>
    </row>
    <row r="51" spans="2:15" ht="19.5" x14ac:dyDescent="0.45">
      <c r="B51" s="5">
        <v>5</v>
      </c>
      <c r="C51" s="1" t="s">
        <v>19</v>
      </c>
      <c r="D51" s="1">
        <v>7.97</v>
      </c>
      <c r="E51" s="6">
        <v>8136.5128999999997</v>
      </c>
      <c r="F51" s="10"/>
      <c r="G51" s="5">
        <v>5</v>
      </c>
      <c r="H51" s="1" t="s">
        <v>19</v>
      </c>
      <c r="I51" s="1">
        <v>10.07</v>
      </c>
      <c r="J51" s="6">
        <v>9213.0571</v>
      </c>
    </row>
    <row r="52" spans="2:15" ht="19.5" x14ac:dyDescent="0.45">
      <c r="B52" s="5">
        <v>6</v>
      </c>
      <c r="C52" s="1" t="s">
        <v>20</v>
      </c>
      <c r="D52" s="1">
        <v>5.66</v>
      </c>
      <c r="E52" s="6">
        <v>5778.0475999999999</v>
      </c>
      <c r="F52" s="10"/>
      <c r="G52" s="5">
        <v>6</v>
      </c>
      <c r="H52" s="1" t="s">
        <v>20</v>
      </c>
      <c r="I52" s="1">
        <v>7.31</v>
      </c>
      <c r="J52" s="6">
        <v>6692.0765000000001</v>
      </c>
    </row>
    <row r="53" spans="2:15" ht="19.5" x14ac:dyDescent="0.45">
      <c r="B53" s="5">
        <v>7</v>
      </c>
      <c r="C53" s="1" t="s">
        <v>21</v>
      </c>
      <c r="D53" s="1">
        <v>10.39</v>
      </c>
      <c r="E53" s="6">
        <v>10602.545899999999</v>
      </c>
      <c r="F53" s="10"/>
      <c r="G53" s="5">
        <v>7</v>
      </c>
      <c r="H53" s="1" t="s">
        <v>21</v>
      </c>
      <c r="I53" s="1">
        <v>13.93</v>
      </c>
      <c r="J53" s="6">
        <v>12746.179599999999</v>
      </c>
    </row>
    <row r="54" spans="2:15" ht="19.5" x14ac:dyDescent="0.45">
      <c r="B54" s="7">
        <v>8</v>
      </c>
      <c r="C54" s="8" t="s">
        <v>22</v>
      </c>
      <c r="D54" s="8">
        <v>2.99</v>
      </c>
      <c r="E54" s="9">
        <v>3051.8771000000002</v>
      </c>
      <c r="F54" s="10"/>
      <c r="G54" s="7">
        <v>8</v>
      </c>
      <c r="H54" s="8" t="s">
        <v>22</v>
      </c>
      <c r="I54" s="8">
        <v>4.05</v>
      </c>
      <c r="J54" s="9">
        <v>3709.2516000000001</v>
      </c>
    </row>
    <row r="55" spans="2:15" x14ac:dyDescent="0.45">
      <c r="B55" s="10">
        <v>0.75</v>
      </c>
      <c r="C55" s="10" t="s">
        <v>3</v>
      </c>
      <c r="D55" s="10" t="s">
        <v>4</v>
      </c>
      <c r="E55" s="10"/>
      <c r="F55" s="10"/>
      <c r="G55" s="10">
        <v>0.75</v>
      </c>
      <c r="H55" s="10" t="s">
        <v>3</v>
      </c>
      <c r="I55" s="10" t="s">
        <v>6</v>
      </c>
      <c r="J55" s="10"/>
    </row>
    <row r="56" spans="2:15" x14ac:dyDescent="0.45">
      <c r="B56" s="2"/>
      <c r="C56" s="3" t="s">
        <v>0</v>
      </c>
      <c r="D56" s="3" t="s">
        <v>1</v>
      </c>
      <c r="E56" s="4" t="s">
        <v>2</v>
      </c>
      <c r="F56" s="10"/>
      <c r="G56" s="2"/>
      <c r="H56" s="3" t="s">
        <v>0</v>
      </c>
      <c r="I56" s="3" t="s">
        <v>1</v>
      </c>
      <c r="J56" s="4" t="s">
        <v>2</v>
      </c>
      <c r="L56" s="14" t="s">
        <v>48</v>
      </c>
      <c r="M56" t="s">
        <v>4</v>
      </c>
      <c r="N56" t="s">
        <v>6</v>
      </c>
      <c r="O56" t="s">
        <v>47</v>
      </c>
    </row>
    <row r="57" spans="2:15" ht="19.5" x14ac:dyDescent="0.45">
      <c r="B57" s="5">
        <v>1</v>
      </c>
      <c r="C57" s="1" t="s">
        <v>15</v>
      </c>
      <c r="D57" s="1">
        <v>7.27</v>
      </c>
      <c r="E57" s="6">
        <v>4138.8244999999997</v>
      </c>
      <c r="F57" s="10"/>
      <c r="G57" s="5">
        <v>1</v>
      </c>
      <c r="H57" s="1" t="s">
        <v>15</v>
      </c>
      <c r="I57" s="1">
        <v>7.85</v>
      </c>
      <c r="J57" s="6">
        <v>4713.1261999999997</v>
      </c>
      <c r="L57" s="1" t="s">
        <v>15</v>
      </c>
      <c r="M57">
        <f>(E67-E57)</f>
        <v>1060.7629000000006</v>
      </c>
      <c r="N57">
        <f>(J67-J57)</f>
        <v>1037.4557000000004</v>
      </c>
      <c r="O57">
        <f>(N57-M57)/J67</f>
        <v>-4.0530159217452748E-3</v>
      </c>
    </row>
    <row r="58" spans="2:15" ht="19.5" x14ac:dyDescent="0.45">
      <c r="B58" s="5">
        <v>2</v>
      </c>
      <c r="C58" s="1" t="s">
        <v>16</v>
      </c>
      <c r="D58" s="1">
        <v>0.98</v>
      </c>
      <c r="E58" s="6">
        <v>556.44060000000002</v>
      </c>
      <c r="F58" s="10"/>
      <c r="G58" s="5">
        <v>2</v>
      </c>
      <c r="H58" s="1" t="s">
        <v>16</v>
      </c>
      <c r="I58" s="1">
        <v>0.88</v>
      </c>
      <c r="J58" s="6">
        <v>525.67700000000002</v>
      </c>
      <c r="L58" s="1" t="s">
        <v>16</v>
      </c>
      <c r="M58">
        <f t="shared" ref="M58:M64" si="13">(E68-E58)</f>
        <v>307.97370000000001</v>
      </c>
      <c r="N58">
        <f t="shared" ref="N58:N64" si="14">(J68-J58)</f>
        <v>280.69819999999993</v>
      </c>
      <c r="O58">
        <f t="shared" ref="O58:O64" si="15">(N58-M58)/J68</f>
        <v>-3.3824824969815641E-2</v>
      </c>
    </row>
    <row r="59" spans="2:15" ht="19.5" x14ac:dyDescent="0.45">
      <c r="B59" s="5">
        <v>3</v>
      </c>
      <c r="C59" s="1" t="s">
        <v>17</v>
      </c>
      <c r="D59" s="1">
        <v>3.95</v>
      </c>
      <c r="E59" s="6">
        <v>2247.5315999999998</v>
      </c>
      <c r="F59" s="10"/>
      <c r="G59" s="5">
        <v>3</v>
      </c>
      <c r="H59" s="1" t="s">
        <v>17</v>
      </c>
      <c r="I59" s="1">
        <v>4.22</v>
      </c>
      <c r="J59" s="6">
        <v>2532.4038</v>
      </c>
      <c r="L59" s="1" t="s">
        <v>17</v>
      </c>
      <c r="M59">
        <f t="shared" si="13"/>
        <v>941.69200000000001</v>
      </c>
      <c r="N59">
        <f t="shared" si="14"/>
        <v>1037.7844999999998</v>
      </c>
      <c r="O59">
        <f t="shared" si="15"/>
        <v>2.6915247019323813E-2</v>
      </c>
    </row>
    <row r="60" spans="2:15" ht="19.5" x14ac:dyDescent="0.45">
      <c r="B60" s="5">
        <v>4</v>
      </c>
      <c r="C60" s="1" t="s">
        <v>18</v>
      </c>
      <c r="D60" s="1">
        <v>15.16</v>
      </c>
      <c r="E60" s="6">
        <v>8628.0512999999992</v>
      </c>
      <c r="F60" s="10"/>
      <c r="G60" s="5">
        <v>4</v>
      </c>
      <c r="H60" s="1" t="s">
        <v>18</v>
      </c>
      <c r="I60" s="1">
        <v>16.239999999999998</v>
      </c>
      <c r="J60" s="6">
        <v>9752.4285999999993</v>
      </c>
      <c r="L60" s="1" t="s">
        <v>18</v>
      </c>
      <c r="M60">
        <f t="shared" si="13"/>
        <v>1822.9222000000009</v>
      </c>
      <c r="N60">
        <f t="shared" si="14"/>
        <v>2078.1020000000008</v>
      </c>
      <c r="O60">
        <f t="shared" si="15"/>
        <v>2.1569598915538064E-2</v>
      </c>
    </row>
    <row r="61" spans="2:15" ht="19.5" x14ac:dyDescent="0.45">
      <c r="B61" s="5">
        <v>5</v>
      </c>
      <c r="C61" s="1" t="s">
        <v>19</v>
      </c>
      <c r="D61" s="1">
        <v>11.9</v>
      </c>
      <c r="E61" s="6">
        <v>6770.1091999999999</v>
      </c>
      <c r="F61" s="10"/>
      <c r="G61" s="5">
        <v>5</v>
      </c>
      <c r="H61" s="1" t="s">
        <v>19</v>
      </c>
      <c r="I61" s="1">
        <v>12.78</v>
      </c>
      <c r="J61" s="6">
        <v>7671.4507999999996</v>
      </c>
      <c r="L61" s="1" t="s">
        <v>19</v>
      </c>
      <c r="M61">
        <f t="shared" si="13"/>
        <v>1531.8589999999995</v>
      </c>
      <c r="N61">
        <f t="shared" si="14"/>
        <v>1700.4483000000009</v>
      </c>
      <c r="O61">
        <f t="shared" si="15"/>
        <v>1.7988808693000274E-2</v>
      </c>
    </row>
    <row r="62" spans="2:15" ht="19.5" x14ac:dyDescent="0.45">
      <c r="B62" s="5">
        <v>6</v>
      </c>
      <c r="C62" s="1" t="s">
        <v>20</v>
      </c>
      <c r="D62" s="1">
        <v>8.1</v>
      </c>
      <c r="E62" s="6">
        <v>4607.8433000000005</v>
      </c>
      <c r="F62" s="10"/>
      <c r="G62" s="5">
        <v>6</v>
      </c>
      <c r="H62" s="1" t="s">
        <v>20</v>
      </c>
      <c r="I62" s="1">
        <v>8.9</v>
      </c>
      <c r="J62" s="6">
        <v>5344.6302999999998</v>
      </c>
      <c r="L62" s="1" t="s">
        <v>20</v>
      </c>
      <c r="M62">
        <f t="shared" si="13"/>
        <v>1301.4319999999998</v>
      </c>
      <c r="N62">
        <f t="shared" si="14"/>
        <v>1483.6077000000005</v>
      </c>
      <c r="O62">
        <f t="shared" si="15"/>
        <v>2.6679752521807334E-2</v>
      </c>
    </row>
    <row r="63" spans="2:15" ht="19.5" x14ac:dyDescent="0.45">
      <c r="B63" s="5">
        <v>7</v>
      </c>
      <c r="C63" s="1" t="s">
        <v>21</v>
      </c>
      <c r="D63" s="1">
        <v>13.02</v>
      </c>
      <c r="E63" s="6">
        <v>7407.9092000000001</v>
      </c>
      <c r="F63" s="10"/>
      <c r="G63" s="5">
        <v>7</v>
      </c>
      <c r="H63" s="1" t="s">
        <v>21</v>
      </c>
      <c r="I63" s="1">
        <v>14.99</v>
      </c>
      <c r="J63" s="6">
        <v>9000.5332999999991</v>
      </c>
      <c r="L63" s="1" t="s">
        <v>21</v>
      </c>
      <c r="M63">
        <f t="shared" si="13"/>
        <v>3361.0769</v>
      </c>
      <c r="N63">
        <f t="shared" si="14"/>
        <v>3924.4300000000003</v>
      </c>
      <c r="O63">
        <f t="shared" si="15"/>
        <v>4.3586437108103844E-2</v>
      </c>
    </row>
    <row r="64" spans="2:15" ht="19.5" x14ac:dyDescent="0.45">
      <c r="B64" s="7">
        <v>8</v>
      </c>
      <c r="C64" s="8" t="s">
        <v>22</v>
      </c>
      <c r="D64" s="8">
        <v>3.62</v>
      </c>
      <c r="E64" s="9">
        <v>2061.5504000000001</v>
      </c>
      <c r="F64" s="10"/>
      <c r="G64" s="7">
        <v>8</v>
      </c>
      <c r="H64" s="8" t="s">
        <v>22</v>
      </c>
      <c r="I64" s="8">
        <v>4.1500000000000004</v>
      </c>
      <c r="J64" s="9">
        <v>2490.7512000000002</v>
      </c>
      <c r="L64" s="8" t="s">
        <v>22</v>
      </c>
      <c r="M64">
        <f t="shared" si="13"/>
        <v>1039.8017</v>
      </c>
      <c r="N64">
        <f t="shared" si="14"/>
        <v>1261.0938999999998</v>
      </c>
      <c r="O64">
        <f t="shared" si="15"/>
        <v>5.8982232502082739E-2</v>
      </c>
    </row>
    <row r="65" spans="2:15" x14ac:dyDescent="0.45">
      <c r="B65" s="10">
        <v>0.75</v>
      </c>
      <c r="C65" s="10" t="s">
        <v>5</v>
      </c>
      <c r="D65" s="10" t="s">
        <v>4</v>
      </c>
      <c r="E65" s="10"/>
      <c r="F65" s="10"/>
      <c r="G65" s="10">
        <v>0.75</v>
      </c>
      <c r="H65" s="10" t="s">
        <v>5</v>
      </c>
      <c r="I65" s="10" t="s">
        <v>6</v>
      </c>
      <c r="J65" s="10"/>
    </row>
    <row r="66" spans="2:15" x14ac:dyDescent="0.45">
      <c r="B66" s="2"/>
      <c r="C66" s="3" t="s">
        <v>0</v>
      </c>
      <c r="D66" s="3" t="s">
        <v>1</v>
      </c>
      <c r="E66" s="4" t="s">
        <v>2</v>
      </c>
      <c r="F66" s="10"/>
      <c r="G66" s="2"/>
      <c r="H66" s="3" t="s">
        <v>0</v>
      </c>
      <c r="I66" s="3" t="s">
        <v>1</v>
      </c>
      <c r="J66" s="4" t="s">
        <v>2</v>
      </c>
    </row>
    <row r="67" spans="2:15" ht="19.5" x14ac:dyDescent="0.45">
      <c r="B67" s="5">
        <v>1</v>
      </c>
      <c r="C67" s="1" t="s">
        <v>15</v>
      </c>
      <c r="D67" s="1">
        <v>5.01</v>
      </c>
      <c r="E67" s="6">
        <v>5199.5874000000003</v>
      </c>
      <c r="F67" s="10"/>
      <c r="G67" s="5">
        <v>1</v>
      </c>
      <c r="H67" s="1" t="s">
        <v>15</v>
      </c>
      <c r="I67" s="1">
        <v>6.19</v>
      </c>
      <c r="J67" s="6">
        <v>5750.5819000000001</v>
      </c>
    </row>
    <row r="68" spans="2:15" ht="19.5" x14ac:dyDescent="0.45">
      <c r="B68" s="5">
        <v>2</v>
      </c>
      <c r="C68" s="1" t="s">
        <v>16</v>
      </c>
      <c r="D68" s="1">
        <v>0.83</v>
      </c>
      <c r="E68" s="6">
        <v>864.41430000000003</v>
      </c>
      <c r="F68" s="10"/>
      <c r="G68" s="5">
        <v>2</v>
      </c>
      <c r="H68" s="1" t="s">
        <v>16</v>
      </c>
      <c r="I68" s="1">
        <v>0.87</v>
      </c>
      <c r="J68" s="6">
        <v>806.37519999999995</v>
      </c>
    </row>
    <row r="69" spans="2:15" ht="19.5" x14ac:dyDescent="0.45">
      <c r="B69" s="5">
        <v>3</v>
      </c>
      <c r="C69" s="1" t="s">
        <v>17</v>
      </c>
      <c r="D69" s="1">
        <v>3.07</v>
      </c>
      <c r="E69" s="6">
        <v>3189.2235999999998</v>
      </c>
      <c r="F69" s="10"/>
      <c r="G69" s="5">
        <v>3</v>
      </c>
      <c r="H69" s="1" t="s">
        <v>17</v>
      </c>
      <c r="I69" s="1">
        <v>3.84</v>
      </c>
      <c r="J69" s="6">
        <v>3570.1882999999998</v>
      </c>
    </row>
    <row r="70" spans="2:15" ht="19.5" x14ac:dyDescent="0.45">
      <c r="B70" s="5">
        <v>4</v>
      </c>
      <c r="C70" s="1" t="s">
        <v>18</v>
      </c>
      <c r="D70" s="1">
        <v>10.06</v>
      </c>
      <c r="E70" s="6">
        <v>10450.9735</v>
      </c>
      <c r="F70" s="10"/>
      <c r="G70" s="5">
        <v>4</v>
      </c>
      <c r="H70" s="1" t="s">
        <v>18</v>
      </c>
      <c r="I70" s="1">
        <v>12.73</v>
      </c>
      <c r="J70" s="6">
        <v>11830.5306</v>
      </c>
    </row>
    <row r="71" spans="2:15" ht="19.5" x14ac:dyDescent="0.45">
      <c r="B71" s="5">
        <v>5</v>
      </c>
      <c r="C71" s="1" t="s">
        <v>19</v>
      </c>
      <c r="D71" s="1">
        <v>7.99</v>
      </c>
      <c r="E71" s="6">
        <v>8301.9681999999993</v>
      </c>
      <c r="F71" s="10"/>
      <c r="G71" s="5">
        <v>5</v>
      </c>
      <c r="H71" s="1" t="s">
        <v>19</v>
      </c>
      <c r="I71" s="1">
        <v>10.08</v>
      </c>
      <c r="J71" s="6">
        <v>9371.8991000000005</v>
      </c>
    </row>
    <row r="72" spans="2:15" ht="19.5" x14ac:dyDescent="0.45">
      <c r="B72" s="5">
        <v>6</v>
      </c>
      <c r="C72" s="1" t="s">
        <v>20</v>
      </c>
      <c r="D72" s="1">
        <v>5.69</v>
      </c>
      <c r="E72" s="6">
        <v>5909.2753000000002</v>
      </c>
      <c r="F72" s="10"/>
      <c r="G72" s="5">
        <v>6</v>
      </c>
      <c r="H72" s="1" t="s">
        <v>20</v>
      </c>
      <c r="I72" s="1">
        <v>7.35</v>
      </c>
      <c r="J72" s="6">
        <v>6828.2380000000003</v>
      </c>
    </row>
    <row r="73" spans="2:15" ht="19.5" x14ac:dyDescent="0.45">
      <c r="B73" s="5">
        <v>7</v>
      </c>
      <c r="C73" s="1" t="s">
        <v>21</v>
      </c>
      <c r="D73" s="1">
        <v>10.37</v>
      </c>
      <c r="E73" s="6">
        <v>10768.9861</v>
      </c>
      <c r="F73" s="10"/>
      <c r="G73" s="5">
        <v>7</v>
      </c>
      <c r="H73" s="1" t="s">
        <v>21</v>
      </c>
      <c r="I73" s="1">
        <v>13.91</v>
      </c>
      <c r="J73" s="6">
        <v>12924.963299999999</v>
      </c>
    </row>
    <row r="74" spans="2:15" ht="19.5" x14ac:dyDescent="0.45">
      <c r="B74" s="7">
        <v>8</v>
      </c>
      <c r="C74" s="8" t="s">
        <v>22</v>
      </c>
      <c r="D74" s="8">
        <v>2.99</v>
      </c>
      <c r="E74" s="9">
        <v>3101.3521000000001</v>
      </c>
      <c r="F74" s="10"/>
      <c r="G74" s="7">
        <v>8</v>
      </c>
      <c r="H74" s="8" t="s">
        <v>22</v>
      </c>
      <c r="I74" s="8">
        <v>4.04</v>
      </c>
      <c r="J74" s="9">
        <v>3751.8451</v>
      </c>
    </row>
    <row r="75" spans="2:15" x14ac:dyDescent="0.45">
      <c r="B75" s="10">
        <v>1</v>
      </c>
      <c r="C75" s="10" t="s">
        <v>3</v>
      </c>
      <c r="D75" s="10" t="s">
        <v>4</v>
      </c>
      <c r="E75" s="10"/>
      <c r="F75" s="10"/>
      <c r="G75" s="10">
        <v>1</v>
      </c>
      <c r="H75" s="10" t="s">
        <v>3</v>
      </c>
      <c r="I75" s="10" t="s">
        <v>6</v>
      </c>
      <c r="J75" s="10"/>
    </row>
    <row r="76" spans="2:15" x14ac:dyDescent="0.45">
      <c r="B76" s="2"/>
      <c r="C76" s="3" t="s">
        <v>0</v>
      </c>
      <c r="D76" s="3" t="s">
        <v>1</v>
      </c>
      <c r="E76" s="4" t="s">
        <v>2</v>
      </c>
      <c r="F76" s="10"/>
      <c r="G76" s="2"/>
      <c r="H76" s="3" t="s">
        <v>0</v>
      </c>
      <c r="I76" s="3" t="s">
        <v>1</v>
      </c>
      <c r="J76" s="4" t="s">
        <v>2</v>
      </c>
      <c r="L76" s="14" t="s">
        <v>48</v>
      </c>
      <c r="M76" t="s">
        <v>4</v>
      </c>
      <c r="N76" t="s">
        <v>6</v>
      </c>
      <c r="O76" t="s">
        <v>47</v>
      </c>
    </row>
    <row r="77" spans="2:15" ht="19.5" x14ac:dyDescent="0.45">
      <c r="B77" s="5">
        <v>1</v>
      </c>
      <c r="C77" s="1" t="s">
        <v>15</v>
      </c>
      <c r="D77" s="1">
        <v>7.3</v>
      </c>
      <c r="E77" s="6">
        <v>4006.4371999999998</v>
      </c>
      <c r="F77" s="10"/>
      <c r="G77" s="5">
        <v>1</v>
      </c>
      <c r="H77" s="1" t="s">
        <v>15</v>
      </c>
      <c r="I77" s="1">
        <v>9.1</v>
      </c>
      <c r="J77" s="6">
        <v>4557.2147999999997</v>
      </c>
      <c r="L77" s="1" t="s">
        <v>15</v>
      </c>
      <c r="M77">
        <f>(E87-E77)</f>
        <v>1199.5054999999998</v>
      </c>
      <c r="N77">
        <f>(J87-J77)</f>
        <v>1239.1284000000005</v>
      </c>
      <c r="O77">
        <f>(N77-M77)/J87</f>
        <v>6.8358443647713535E-3</v>
      </c>
    </row>
    <row r="78" spans="2:15" ht="19.5" x14ac:dyDescent="0.45">
      <c r="B78" s="5">
        <v>2</v>
      </c>
      <c r="C78" s="1" t="s">
        <v>16</v>
      </c>
      <c r="D78" s="1">
        <v>0.96</v>
      </c>
      <c r="E78" s="6">
        <v>529.51509999999996</v>
      </c>
      <c r="F78" s="10"/>
      <c r="G78" s="5">
        <v>2</v>
      </c>
      <c r="H78" s="1" t="s">
        <v>16</v>
      </c>
      <c r="I78" s="1">
        <v>0.98</v>
      </c>
      <c r="J78" s="6">
        <v>490.94479999999999</v>
      </c>
      <c r="L78" s="1" t="s">
        <v>16</v>
      </c>
      <c r="M78">
        <f t="shared" ref="M78:M84" si="16">(E88-E78)</f>
        <v>333.57280000000003</v>
      </c>
      <c r="N78">
        <f t="shared" ref="N78:N84" si="17">(J88-J78)</f>
        <v>325.81119999999999</v>
      </c>
      <c r="O78">
        <f t="shared" ref="O78:O84" si="18">(N78-M78)/J88</f>
        <v>-9.5029604924849586E-3</v>
      </c>
    </row>
    <row r="79" spans="2:15" ht="19.5" x14ac:dyDescent="0.45">
      <c r="B79" s="5">
        <v>3</v>
      </c>
      <c r="C79" s="1" t="s">
        <v>17</v>
      </c>
      <c r="D79" s="1">
        <v>3.92</v>
      </c>
      <c r="E79" s="6">
        <v>2154.5551999999998</v>
      </c>
      <c r="F79" s="10"/>
      <c r="G79" s="5">
        <v>3</v>
      </c>
      <c r="H79" s="1" t="s">
        <v>17</v>
      </c>
      <c r="I79" s="1">
        <v>4.83</v>
      </c>
      <c r="J79" s="6">
        <v>2415.8890000000001</v>
      </c>
      <c r="L79" s="1" t="s">
        <v>17</v>
      </c>
      <c r="M79">
        <f t="shared" si="16"/>
        <v>1053.4170000000004</v>
      </c>
      <c r="N79">
        <f t="shared" si="17"/>
        <v>1169.4528</v>
      </c>
      <c r="O79">
        <f t="shared" si="18"/>
        <v>3.2363943655246384E-2</v>
      </c>
    </row>
    <row r="80" spans="2:15" ht="19.5" x14ac:dyDescent="0.45">
      <c r="B80" s="5">
        <v>4</v>
      </c>
      <c r="C80" s="1" t="s">
        <v>18</v>
      </c>
      <c r="D80" s="1">
        <v>15.27</v>
      </c>
      <c r="E80" s="6">
        <v>8386.8965000000007</v>
      </c>
      <c r="F80" s="10"/>
      <c r="G80" s="5">
        <v>4</v>
      </c>
      <c r="H80" s="1" t="s">
        <v>18</v>
      </c>
      <c r="I80" s="1">
        <v>18.899999999999999</v>
      </c>
      <c r="J80" s="6">
        <v>9463.3636999999999</v>
      </c>
      <c r="L80" s="1" t="s">
        <v>18</v>
      </c>
      <c r="M80">
        <f t="shared" si="16"/>
        <v>2125.6827999999987</v>
      </c>
      <c r="N80">
        <f t="shared" si="17"/>
        <v>2439.9496999999992</v>
      </c>
      <c r="O80">
        <f t="shared" si="18"/>
        <v>2.6401632002732999E-2</v>
      </c>
    </row>
    <row r="81" spans="2:15" ht="19.5" x14ac:dyDescent="0.45">
      <c r="B81" s="5">
        <v>5</v>
      </c>
      <c r="C81" s="1" t="s">
        <v>19</v>
      </c>
      <c r="D81" s="1">
        <v>12.01</v>
      </c>
      <c r="E81" s="6">
        <v>6596.1958000000004</v>
      </c>
      <c r="F81" s="10"/>
      <c r="G81" s="5">
        <v>5</v>
      </c>
      <c r="H81" s="1" t="s">
        <v>19</v>
      </c>
      <c r="I81" s="1">
        <v>14.92</v>
      </c>
      <c r="J81" s="6">
        <v>7469.4937</v>
      </c>
      <c r="L81" s="1" t="s">
        <v>19</v>
      </c>
      <c r="M81">
        <f t="shared" si="16"/>
        <v>1781.0060000000003</v>
      </c>
      <c r="N81">
        <f t="shared" si="17"/>
        <v>1991.2658000000001</v>
      </c>
      <c r="O81">
        <f t="shared" si="18"/>
        <v>2.2224410207235454E-2</v>
      </c>
    </row>
    <row r="82" spans="2:15" ht="19.5" x14ac:dyDescent="0.45">
      <c r="B82" s="5">
        <v>6</v>
      </c>
      <c r="C82" s="1" t="s">
        <v>20</v>
      </c>
      <c r="D82" s="1">
        <v>8.1199999999999992</v>
      </c>
      <c r="E82" s="6">
        <v>4458.6142</v>
      </c>
      <c r="F82" s="10"/>
      <c r="G82" s="5">
        <v>6</v>
      </c>
      <c r="H82" s="1" t="s">
        <v>20</v>
      </c>
      <c r="I82" s="1">
        <v>10.33</v>
      </c>
      <c r="J82" s="6">
        <v>5172.1796000000004</v>
      </c>
      <c r="L82" s="1" t="s">
        <v>20</v>
      </c>
      <c r="M82">
        <f t="shared" si="16"/>
        <v>1515.5203000000001</v>
      </c>
      <c r="N82">
        <f t="shared" si="17"/>
        <v>1733.8180999999995</v>
      </c>
      <c r="O82">
        <f t="shared" si="18"/>
        <v>3.1609885998079519E-2</v>
      </c>
    </row>
    <row r="83" spans="2:15" ht="19.5" x14ac:dyDescent="0.45">
      <c r="B83" s="5">
        <v>7</v>
      </c>
      <c r="C83" s="1" t="s">
        <v>21</v>
      </c>
      <c r="D83" s="1">
        <v>12.85</v>
      </c>
      <c r="E83" s="6">
        <v>7054.0051999999996</v>
      </c>
      <c r="F83" s="10"/>
      <c r="G83" s="5">
        <v>7</v>
      </c>
      <c r="H83" s="1" t="s">
        <v>21</v>
      </c>
      <c r="I83" s="1">
        <v>17.190000000000001</v>
      </c>
      <c r="J83" s="6">
        <v>8605.0043000000005</v>
      </c>
      <c r="L83" s="1" t="s">
        <v>21</v>
      </c>
      <c r="M83">
        <f t="shared" si="16"/>
        <v>3814.7011000000002</v>
      </c>
      <c r="N83">
        <f t="shared" si="17"/>
        <v>4434.2494999999999</v>
      </c>
      <c r="O83">
        <f t="shared" si="18"/>
        <v>4.7514099311419158E-2</v>
      </c>
    </row>
    <row r="84" spans="2:15" ht="19.5" x14ac:dyDescent="0.45">
      <c r="B84" s="7">
        <v>8</v>
      </c>
      <c r="C84" s="8" t="s">
        <v>22</v>
      </c>
      <c r="D84" s="8">
        <v>3.56</v>
      </c>
      <c r="E84" s="9">
        <v>1957.0023000000001</v>
      </c>
      <c r="F84" s="10"/>
      <c r="G84" s="7">
        <v>8</v>
      </c>
      <c r="H84" s="8" t="s">
        <v>22</v>
      </c>
      <c r="I84" s="8">
        <v>4.76</v>
      </c>
      <c r="J84" s="9">
        <v>2381.6279</v>
      </c>
      <c r="L84" s="8" t="s">
        <v>22</v>
      </c>
      <c r="M84">
        <f t="shared" si="16"/>
        <v>1180.4103</v>
      </c>
      <c r="N84">
        <f t="shared" si="17"/>
        <v>1416.5547999999999</v>
      </c>
      <c r="O84">
        <f t="shared" si="18"/>
        <v>6.2173022903821845E-2</v>
      </c>
    </row>
    <row r="85" spans="2:15" x14ac:dyDescent="0.45">
      <c r="B85" s="10">
        <v>1</v>
      </c>
      <c r="C85" s="10" t="s">
        <v>5</v>
      </c>
      <c r="D85" s="10" t="s">
        <v>4</v>
      </c>
      <c r="E85" s="10"/>
      <c r="F85" s="10"/>
      <c r="G85" s="10">
        <v>1</v>
      </c>
      <c r="H85" s="10" t="s">
        <v>5</v>
      </c>
      <c r="I85" s="10" t="s">
        <v>6</v>
      </c>
      <c r="J85" s="10"/>
    </row>
    <row r="86" spans="2:15" x14ac:dyDescent="0.4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</row>
    <row r="87" spans="2:15" ht="19.5" x14ac:dyDescent="0.45">
      <c r="B87" s="5">
        <v>1</v>
      </c>
      <c r="C87" s="1" t="s">
        <v>15</v>
      </c>
      <c r="D87" s="1">
        <v>4.97</v>
      </c>
      <c r="E87" s="6">
        <v>5205.9426999999996</v>
      </c>
      <c r="F87" s="10"/>
      <c r="G87" s="5">
        <v>1</v>
      </c>
      <c r="H87" s="1" t="s">
        <v>15</v>
      </c>
      <c r="I87" s="1">
        <v>6.18</v>
      </c>
      <c r="J87" s="6">
        <v>5796.3432000000003</v>
      </c>
    </row>
    <row r="88" spans="2:15" ht="19.5" x14ac:dyDescent="0.45">
      <c r="B88" s="5">
        <v>2</v>
      </c>
      <c r="C88" s="1" t="s">
        <v>16</v>
      </c>
      <c r="D88" s="1">
        <v>0.82</v>
      </c>
      <c r="E88" s="6">
        <v>863.08789999999999</v>
      </c>
      <c r="F88" s="10"/>
      <c r="G88" s="5">
        <v>2</v>
      </c>
      <c r="H88" s="1" t="s">
        <v>16</v>
      </c>
      <c r="I88" s="1">
        <v>0.87</v>
      </c>
      <c r="J88" s="6">
        <v>816.75599999999997</v>
      </c>
    </row>
    <row r="89" spans="2:15" ht="19.5" x14ac:dyDescent="0.45">
      <c r="B89" s="5">
        <v>3</v>
      </c>
      <c r="C89" s="1" t="s">
        <v>17</v>
      </c>
      <c r="D89" s="1">
        <v>3.06</v>
      </c>
      <c r="E89" s="6">
        <v>3207.9722000000002</v>
      </c>
      <c r="F89" s="10"/>
      <c r="G89" s="5">
        <v>3</v>
      </c>
      <c r="H89" s="1" t="s">
        <v>17</v>
      </c>
      <c r="I89" s="1">
        <v>3.82</v>
      </c>
      <c r="J89" s="6">
        <v>3585.3418000000001</v>
      </c>
    </row>
    <row r="90" spans="2:15" ht="19.5" x14ac:dyDescent="0.45">
      <c r="B90" s="5">
        <v>4</v>
      </c>
      <c r="C90" s="1" t="s">
        <v>18</v>
      </c>
      <c r="D90" s="1">
        <v>10.039999999999999</v>
      </c>
      <c r="E90" s="6">
        <v>10512.579299999999</v>
      </c>
      <c r="F90" s="10"/>
      <c r="G90" s="5">
        <v>4</v>
      </c>
      <c r="H90" s="1" t="s">
        <v>18</v>
      </c>
      <c r="I90" s="1">
        <v>12.7</v>
      </c>
      <c r="J90" s="6">
        <v>11903.313399999999</v>
      </c>
    </row>
    <row r="91" spans="2:15" ht="19.5" x14ac:dyDescent="0.45">
      <c r="B91" s="5">
        <v>5</v>
      </c>
      <c r="C91" s="1" t="s">
        <v>19</v>
      </c>
      <c r="D91" s="1">
        <v>8</v>
      </c>
      <c r="E91" s="6">
        <v>8377.2018000000007</v>
      </c>
      <c r="F91" s="10"/>
      <c r="G91" s="5">
        <v>5</v>
      </c>
      <c r="H91" s="1" t="s">
        <v>19</v>
      </c>
      <c r="I91" s="1">
        <v>10.09</v>
      </c>
      <c r="J91" s="6">
        <v>9460.7595000000001</v>
      </c>
    </row>
    <row r="92" spans="2:15" ht="19.5" x14ac:dyDescent="0.45">
      <c r="B92" s="5">
        <v>6</v>
      </c>
      <c r="C92" s="1" t="s">
        <v>20</v>
      </c>
      <c r="D92" s="1">
        <v>5.71</v>
      </c>
      <c r="E92" s="6">
        <v>5974.1345000000001</v>
      </c>
      <c r="F92" s="10"/>
      <c r="G92" s="5">
        <v>6</v>
      </c>
      <c r="H92" s="1" t="s">
        <v>20</v>
      </c>
      <c r="I92" s="1">
        <v>7.37</v>
      </c>
      <c r="J92" s="6">
        <v>6905.9976999999999</v>
      </c>
    </row>
    <row r="93" spans="2:15" ht="19.5" x14ac:dyDescent="0.45">
      <c r="B93" s="5">
        <v>7</v>
      </c>
      <c r="C93" s="1" t="s">
        <v>21</v>
      </c>
      <c r="D93" s="1">
        <v>10.38</v>
      </c>
      <c r="E93" s="6">
        <v>10868.7063</v>
      </c>
      <c r="F93" s="10"/>
      <c r="G93" s="5">
        <v>7</v>
      </c>
      <c r="H93" s="1" t="s">
        <v>21</v>
      </c>
      <c r="I93" s="1">
        <v>13.91</v>
      </c>
      <c r="J93" s="6">
        <v>13039.2538</v>
      </c>
    </row>
    <row r="94" spans="2:15" ht="19.5" x14ac:dyDescent="0.45">
      <c r="B94" s="7">
        <v>8</v>
      </c>
      <c r="C94" s="8" t="s">
        <v>22</v>
      </c>
      <c r="D94" s="8">
        <v>3</v>
      </c>
      <c r="E94" s="9">
        <v>3137.4126000000001</v>
      </c>
      <c r="F94" s="10"/>
      <c r="G94" s="7">
        <v>8</v>
      </c>
      <c r="H94" s="8" t="s">
        <v>22</v>
      </c>
      <c r="I94" s="8">
        <v>4.05</v>
      </c>
      <c r="J94" s="9">
        <v>3798.1826999999998</v>
      </c>
    </row>
    <row r="95" spans="2:15" x14ac:dyDescent="0.45">
      <c r="B95" s="10">
        <v>1.25</v>
      </c>
      <c r="C95" s="10" t="s">
        <v>3</v>
      </c>
      <c r="D95" s="10" t="s">
        <v>4</v>
      </c>
      <c r="E95" s="10"/>
      <c r="F95" s="10"/>
      <c r="G95" s="10">
        <v>1.25</v>
      </c>
      <c r="H95" s="10" t="s">
        <v>3</v>
      </c>
      <c r="I95" s="10" t="s">
        <v>6</v>
      </c>
      <c r="J95" s="10"/>
    </row>
    <row r="96" spans="2:15" x14ac:dyDescent="0.45">
      <c r="B96" s="2"/>
      <c r="C96" s="3" t="s">
        <v>0</v>
      </c>
      <c r="D96" s="3" t="s">
        <v>1</v>
      </c>
      <c r="E96" s="4" t="s">
        <v>2</v>
      </c>
      <c r="F96" s="10"/>
      <c r="G96" s="2"/>
      <c r="H96" s="3" t="s">
        <v>0</v>
      </c>
      <c r="I96" s="3" t="s">
        <v>1</v>
      </c>
      <c r="J96" s="4" t="s">
        <v>2</v>
      </c>
      <c r="L96" s="14" t="s">
        <v>48</v>
      </c>
      <c r="M96" t="s">
        <v>4</v>
      </c>
      <c r="N96" t="s">
        <v>6</v>
      </c>
      <c r="O96" t="s">
        <v>47</v>
      </c>
    </row>
    <row r="97" spans="2:15" ht="19.5" x14ac:dyDescent="0.45">
      <c r="B97" s="5">
        <v>1</v>
      </c>
      <c r="C97" s="1" t="s">
        <v>15</v>
      </c>
      <c r="D97" s="1">
        <v>7.75</v>
      </c>
      <c r="E97" s="6">
        <v>3888.3568</v>
      </c>
      <c r="F97" s="10"/>
      <c r="G97" s="5">
        <v>1</v>
      </c>
      <c r="H97" s="1" t="s">
        <v>15</v>
      </c>
      <c r="I97" s="1">
        <v>9.1199999999999992</v>
      </c>
      <c r="J97" s="6">
        <v>4430.9511000000002</v>
      </c>
      <c r="L97" s="1" t="s">
        <v>15</v>
      </c>
      <c r="M97">
        <f>(E107-E97)</f>
        <v>1354.0394000000001</v>
      </c>
      <c r="N97">
        <f>(J107-J97)</f>
        <v>1416.3317999999999</v>
      </c>
      <c r="O97">
        <f>(N97-M97)/J107</f>
        <v>1.0653221515928332E-2</v>
      </c>
    </row>
    <row r="98" spans="2:15" ht="19.5" x14ac:dyDescent="0.45">
      <c r="B98" s="5">
        <v>2</v>
      </c>
      <c r="C98" s="1" t="s">
        <v>16</v>
      </c>
      <c r="D98" s="1">
        <v>1.01</v>
      </c>
      <c r="E98" s="6">
        <v>505.89210000000003</v>
      </c>
      <c r="F98" s="10"/>
      <c r="G98" s="5">
        <v>2</v>
      </c>
      <c r="H98" s="1" t="s">
        <v>16</v>
      </c>
      <c r="I98" s="1">
        <v>0.97</v>
      </c>
      <c r="J98" s="6">
        <v>471.40010000000001</v>
      </c>
      <c r="L98" s="1" t="s">
        <v>16</v>
      </c>
      <c r="M98">
        <f t="shared" ref="M98:M104" si="19">(E108-E98)</f>
        <v>360.76889999999992</v>
      </c>
      <c r="N98">
        <f t="shared" ref="N98:N104" si="20">(J108-J98)</f>
        <v>356.88859999999994</v>
      </c>
      <c r="O98">
        <f t="shared" ref="O98:O104" si="21">(N98-M98)/J108</f>
        <v>-4.6847192289354873E-3</v>
      </c>
    </row>
    <row r="99" spans="2:15" ht="19.5" x14ac:dyDescent="0.45">
      <c r="B99" s="5">
        <v>3</v>
      </c>
      <c r="C99" s="1" t="s">
        <v>17</v>
      </c>
      <c r="D99" s="1">
        <v>4.1500000000000004</v>
      </c>
      <c r="E99" s="6">
        <v>2080.3056000000001</v>
      </c>
      <c r="F99" s="10"/>
      <c r="G99" s="5">
        <v>3</v>
      </c>
      <c r="H99" s="1" t="s">
        <v>17</v>
      </c>
      <c r="I99" s="1">
        <v>4.82</v>
      </c>
      <c r="J99" s="6">
        <v>2342.8679999999999</v>
      </c>
      <c r="L99" s="1" t="s">
        <v>17</v>
      </c>
      <c r="M99">
        <f t="shared" si="19"/>
        <v>1153.5231999999996</v>
      </c>
      <c r="N99">
        <f t="shared" si="20"/>
        <v>1306.5754999999999</v>
      </c>
      <c r="O99">
        <f t="shared" si="21"/>
        <v>4.1938531176054727E-2</v>
      </c>
    </row>
    <row r="100" spans="2:15" ht="19.5" x14ac:dyDescent="0.45">
      <c r="B100" s="5">
        <v>4</v>
      </c>
      <c r="C100" s="1" t="s">
        <v>18</v>
      </c>
      <c r="D100" s="1">
        <v>16.329999999999998</v>
      </c>
      <c r="E100" s="6">
        <v>8194.5359000000008</v>
      </c>
      <c r="F100" s="10"/>
      <c r="G100" s="5">
        <v>4</v>
      </c>
      <c r="H100" s="1" t="s">
        <v>18</v>
      </c>
      <c r="I100" s="1">
        <v>19.02</v>
      </c>
      <c r="J100" s="6">
        <v>9239.9313999999995</v>
      </c>
      <c r="L100" s="1" t="s">
        <v>18</v>
      </c>
      <c r="M100">
        <f t="shared" si="19"/>
        <v>2385.7620999999999</v>
      </c>
      <c r="N100">
        <f t="shared" si="20"/>
        <v>2759.6050000000014</v>
      </c>
      <c r="O100">
        <f t="shared" si="21"/>
        <v>3.1154778612947201E-2</v>
      </c>
    </row>
    <row r="101" spans="2:15" ht="19.5" x14ac:dyDescent="0.45">
      <c r="B101" s="5">
        <v>5</v>
      </c>
      <c r="C101" s="1" t="s">
        <v>19</v>
      </c>
      <c r="D101" s="1">
        <v>12.84</v>
      </c>
      <c r="E101" s="6">
        <v>6442.3447999999999</v>
      </c>
      <c r="F101" s="10"/>
      <c r="G101" s="5">
        <v>5</v>
      </c>
      <c r="H101" s="1" t="s">
        <v>19</v>
      </c>
      <c r="I101" s="1">
        <v>15.02</v>
      </c>
      <c r="J101" s="6">
        <v>7298.6188000000002</v>
      </c>
      <c r="L101" s="1" t="s">
        <v>19</v>
      </c>
      <c r="M101">
        <f t="shared" si="19"/>
        <v>2007.0487999999996</v>
      </c>
      <c r="N101">
        <f t="shared" si="20"/>
        <v>2260.1558999999997</v>
      </c>
      <c r="O101">
        <f t="shared" si="21"/>
        <v>2.6479031878426863E-2</v>
      </c>
    </row>
    <row r="102" spans="2:15" ht="19.5" x14ac:dyDescent="0.45">
      <c r="B102" s="5">
        <v>6</v>
      </c>
      <c r="C102" s="1" t="s">
        <v>20</v>
      </c>
      <c r="D102" s="1">
        <v>8.6300000000000008</v>
      </c>
      <c r="E102" s="6">
        <v>4328.1821</v>
      </c>
      <c r="F102" s="10"/>
      <c r="G102" s="5">
        <v>6</v>
      </c>
      <c r="H102" s="1" t="s">
        <v>20</v>
      </c>
      <c r="I102" s="1">
        <v>10.33</v>
      </c>
      <c r="J102" s="6">
        <v>5017.1100999999999</v>
      </c>
      <c r="L102" s="1" t="s">
        <v>20</v>
      </c>
      <c r="M102">
        <f t="shared" si="19"/>
        <v>1710.4192999999996</v>
      </c>
      <c r="N102">
        <f t="shared" si="20"/>
        <v>1966.0074000000004</v>
      </c>
      <c r="O102">
        <f t="shared" si="21"/>
        <v>3.6600859143498705E-2</v>
      </c>
    </row>
    <row r="103" spans="2:15" ht="19.5" x14ac:dyDescent="0.45">
      <c r="B103" s="5">
        <v>7</v>
      </c>
      <c r="C103" s="1" t="s">
        <v>21</v>
      </c>
      <c r="D103" s="1">
        <v>13.55</v>
      </c>
      <c r="E103" s="6">
        <v>6798.3725000000004</v>
      </c>
      <c r="F103" s="10"/>
      <c r="G103" s="5">
        <v>7</v>
      </c>
      <c r="H103" s="1" t="s">
        <v>21</v>
      </c>
      <c r="I103" s="1">
        <v>17.05</v>
      </c>
      <c r="J103" s="6">
        <v>8284.4338000000007</v>
      </c>
      <c r="L103" s="1" t="s">
        <v>21</v>
      </c>
      <c r="M103">
        <f t="shared" si="19"/>
        <v>4162.5024000000003</v>
      </c>
      <c r="N103">
        <f t="shared" si="20"/>
        <v>4858.7669999999998</v>
      </c>
      <c r="O103">
        <f t="shared" si="21"/>
        <v>5.2975269159701154E-2</v>
      </c>
    </row>
    <row r="104" spans="2:15" ht="19.5" x14ac:dyDescent="0.45">
      <c r="B104" s="7">
        <v>8</v>
      </c>
      <c r="C104" s="8" t="s">
        <v>22</v>
      </c>
      <c r="D104" s="8">
        <v>3.75</v>
      </c>
      <c r="E104" s="9">
        <v>1883.4185</v>
      </c>
      <c r="F104" s="10"/>
      <c r="G104" s="7">
        <v>8</v>
      </c>
      <c r="H104" s="8" t="s">
        <v>22</v>
      </c>
      <c r="I104" s="8">
        <v>4.66</v>
      </c>
      <c r="J104" s="9">
        <v>2266.1538999999998</v>
      </c>
      <c r="L104" s="8" t="s">
        <v>22</v>
      </c>
      <c r="M104">
        <f t="shared" si="19"/>
        <v>1292.0208</v>
      </c>
      <c r="N104">
        <f t="shared" si="20"/>
        <v>1547.7268000000004</v>
      </c>
      <c r="O104">
        <f t="shared" si="21"/>
        <v>6.7046145412991115E-2</v>
      </c>
    </row>
    <row r="105" spans="2:15" x14ac:dyDescent="0.45">
      <c r="B105" s="10">
        <v>1.25</v>
      </c>
      <c r="C105" s="10" t="s">
        <v>5</v>
      </c>
      <c r="D105" s="10" t="s">
        <v>4</v>
      </c>
      <c r="E105" s="10"/>
      <c r="F105" s="10"/>
      <c r="G105" s="10">
        <v>1.25</v>
      </c>
      <c r="H105" s="10" t="s">
        <v>5</v>
      </c>
      <c r="I105" s="10" t="s">
        <v>6</v>
      </c>
      <c r="J105" s="10"/>
    </row>
    <row r="106" spans="2:15" x14ac:dyDescent="0.45">
      <c r="B106" s="2"/>
      <c r="C106" s="3" t="s">
        <v>0</v>
      </c>
      <c r="D106" s="3" t="s">
        <v>1</v>
      </c>
      <c r="E106" s="4" t="s">
        <v>2</v>
      </c>
      <c r="F106" s="10"/>
      <c r="G106" s="2"/>
      <c r="H106" s="3" t="s">
        <v>0</v>
      </c>
      <c r="I106" s="3" t="s">
        <v>1</v>
      </c>
      <c r="J106" s="4" t="s">
        <v>2</v>
      </c>
    </row>
    <row r="107" spans="2:15" ht="19.5" x14ac:dyDescent="0.45">
      <c r="B107" s="5">
        <v>1</v>
      </c>
      <c r="C107" s="1" t="s">
        <v>15</v>
      </c>
      <c r="D107" s="1">
        <v>6.16</v>
      </c>
      <c r="E107" s="6">
        <v>5242.3962000000001</v>
      </c>
      <c r="F107" s="10"/>
      <c r="G107" s="5">
        <v>1</v>
      </c>
      <c r="H107" s="1" t="s">
        <v>15</v>
      </c>
      <c r="I107" s="1">
        <v>6.18</v>
      </c>
      <c r="J107" s="6">
        <v>5847.2829000000002</v>
      </c>
    </row>
    <row r="108" spans="2:15" ht="19.5" x14ac:dyDescent="0.45">
      <c r="B108" s="5">
        <v>2</v>
      </c>
      <c r="C108" s="1" t="s">
        <v>16</v>
      </c>
      <c r="D108" s="1">
        <v>1.02</v>
      </c>
      <c r="E108" s="6">
        <v>866.66099999999994</v>
      </c>
      <c r="F108" s="10"/>
      <c r="G108" s="5">
        <v>2</v>
      </c>
      <c r="H108" s="1" t="s">
        <v>16</v>
      </c>
      <c r="I108" s="1">
        <v>0.88</v>
      </c>
      <c r="J108" s="6">
        <v>828.28869999999995</v>
      </c>
    </row>
    <row r="109" spans="2:15" ht="19.5" x14ac:dyDescent="0.45">
      <c r="B109" s="5">
        <v>3</v>
      </c>
      <c r="C109" s="1" t="s">
        <v>17</v>
      </c>
      <c r="D109" s="1">
        <v>3.8</v>
      </c>
      <c r="E109" s="6">
        <v>3233.8287999999998</v>
      </c>
      <c r="F109" s="10"/>
      <c r="G109" s="5">
        <v>3</v>
      </c>
      <c r="H109" s="1" t="s">
        <v>17</v>
      </c>
      <c r="I109" s="1">
        <v>3.86</v>
      </c>
      <c r="J109" s="6">
        <v>3649.4434999999999</v>
      </c>
    </row>
    <row r="110" spans="2:15" ht="19.5" x14ac:dyDescent="0.45">
      <c r="B110" s="5">
        <v>4</v>
      </c>
      <c r="C110" s="1" t="s">
        <v>18</v>
      </c>
      <c r="D110" s="1">
        <v>12.42</v>
      </c>
      <c r="E110" s="6">
        <v>10580.298000000001</v>
      </c>
      <c r="F110" s="10"/>
      <c r="G110" s="5">
        <v>4</v>
      </c>
      <c r="H110" s="1" t="s">
        <v>18</v>
      </c>
      <c r="I110" s="1">
        <v>12.68</v>
      </c>
      <c r="J110" s="6">
        <v>11999.536400000001</v>
      </c>
    </row>
    <row r="111" spans="2:15" ht="19.5" x14ac:dyDescent="0.45">
      <c r="B111" s="5">
        <v>5</v>
      </c>
      <c r="C111" s="1" t="s">
        <v>19</v>
      </c>
      <c r="D111" s="1">
        <v>9.92</v>
      </c>
      <c r="E111" s="6">
        <v>8449.3935999999994</v>
      </c>
      <c r="F111" s="10"/>
      <c r="G111" s="5">
        <v>5</v>
      </c>
      <c r="H111" s="1" t="s">
        <v>19</v>
      </c>
      <c r="I111" s="1">
        <v>10.1</v>
      </c>
      <c r="J111" s="6">
        <v>9558.7746999999999</v>
      </c>
    </row>
    <row r="112" spans="2:15" ht="19.5" x14ac:dyDescent="0.45">
      <c r="B112" s="5">
        <v>6</v>
      </c>
      <c r="C112" s="1" t="s">
        <v>20</v>
      </c>
      <c r="D112" s="1">
        <v>7.09</v>
      </c>
      <c r="E112" s="6">
        <v>6038.6013999999996</v>
      </c>
      <c r="F112" s="10"/>
      <c r="G112" s="5">
        <v>6</v>
      </c>
      <c r="H112" s="1" t="s">
        <v>20</v>
      </c>
      <c r="I112" s="1">
        <v>7.38</v>
      </c>
      <c r="J112" s="6">
        <v>6983.1175000000003</v>
      </c>
    </row>
    <row r="113" spans="2:15" ht="19.5" x14ac:dyDescent="0.45">
      <c r="B113" s="5">
        <v>7</v>
      </c>
      <c r="C113" s="1" t="s">
        <v>21</v>
      </c>
      <c r="D113" s="1">
        <v>12.87</v>
      </c>
      <c r="E113" s="6">
        <v>10960.874900000001</v>
      </c>
      <c r="F113" s="10"/>
      <c r="G113" s="5">
        <v>7</v>
      </c>
      <c r="H113" s="1" t="s">
        <v>21</v>
      </c>
      <c r="I113" s="1">
        <v>13.89</v>
      </c>
      <c r="J113" s="6">
        <v>13143.200800000001</v>
      </c>
    </row>
    <row r="114" spans="2:15" ht="19.5" x14ac:dyDescent="0.45">
      <c r="B114" s="7">
        <v>8</v>
      </c>
      <c r="C114" s="8" t="s">
        <v>22</v>
      </c>
      <c r="D114" s="8">
        <v>3.73</v>
      </c>
      <c r="E114" s="9">
        <v>3175.4393</v>
      </c>
      <c r="F114" s="10"/>
      <c r="G114" s="7">
        <v>8</v>
      </c>
      <c r="H114" s="8" t="s">
        <v>22</v>
      </c>
      <c r="I114" s="8">
        <v>4.03</v>
      </c>
      <c r="J114" s="9">
        <v>3813.8807000000002</v>
      </c>
    </row>
    <row r="115" spans="2:15" x14ac:dyDescent="0.45">
      <c r="B115" s="10">
        <v>1.5</v>
      </c>
      <c r="C115" s="10" t="s">
        <v>3</v>
      </c>
      <c r="D115" s="10" t="s">
        <v>4</v>
      </c>
      <c r="E115" s="10"/>
      <c r="F115" s="10"/>
      <c r="G115" s="10">
        <v>1.5</v>
      </c>
      <c r="H115" s="10" t="s">
        <v>3</v>
      </c>
      <c r="I115" s="10" t="s">
        <v>6</v>
      </c>
      <c r="J115" s="10"/>
    </row>
    <row r="116" spans="2:15" x14ac:dyDescent="0.45">
      <c r="B116" s="2"/>
      <c r="C116" s="3" t="s">
        <v>0</v>
      </c>
      <c r="D116" s="3" t="s">
        <v>1</v>
      </c>
      <c r="E116" s="4" t="s">
        <v>2</v>
      </c>
      <c r="F116" s="10"/>
      <c r="G116" s="2"/>
      <c r="H116" s="3" t="s">
        <v>0</v>
      </c>
      <c r="I116" s="3" t="s">
        <v>1</v>
      </c>
      <c r="J116" s="4" t="s">
        <v>2</v>
      </c>
      <c r="L116" s="14" t="s">
        <v>48</v>
      </c>
      <c r="M116" t="s">
        <v>4</v>
      </c>
      <c r="N116" t="s">
        <v>6</v>
      </c>
      <c r="O116" t="s">
        <v>47</v>
      </c>
    </row>
    <row r="117" spans="2:15" ht="19.5" x14ac:dyDescent="0.45">
      <c r="B117" s="5">
        <v>1</v>
      </c>
      <c r="C117" s="1" t="s">
        <v>15</v>
      </c>
      <c r="D117" s="1">
        <v>7.07</v>
      </c>
      <c r="E117" s="6">
        <v>3802.9333999999999</v>
      </c>
      <c r="F117" s="10"/>
      <c r="G117" s="5">
        <v>1</v>
      </c>
      <c r="H117" s="1" t="s">
        <v>15</v>
      </c>
      <c r="I117" s="1">
        <v>7.99</v>
      </c>
      <c r="J117" s="6">
        <v>4340.3122000000003</v>
      </c>
      <c r="L117" s="1" t="s">
        <v>15</v>
      </c>
      <c r="M117">
        <f>(E127-E117)</f>
        <v>1463.9439000000002</v>
      </c>
      <c r="N117">
        <f>(J127-J117)</f>
        <v>1547.3881999999994</v>
      </c>
      <c r="O117">
        <f>(N117-M117)/J127</f>
        <v>1.4172647100045921E-2</v>
      </c>
    </row>
    <row r="118" spans="2:15" ht="19.5" x14ac:dyDescent="0.45">
      <c r="B118" s="5">
        <v>2</v>
      </c>
      <c r="C118" s="1" t="s">
        <v>16</v>
      </c>
      <c r="D118" s="1">
        <v>0.91</v>
      </c>
      <c r="E118" s="6">
        <v>492.18290000000002</v>
      </c>
      <c r="F118" s="10"/>
      <c r="G118" s="5">
        <v>2</v>
      </c>
      <c r="H118" s="1" t="s">
        <v>16</v>
      </c>
      <c r="I118" s="1">
        <v>0.85</v>
      </c>
      <c r="J118" s="6">
        <v>461.93150000000003</v>
      </c>
      <c r="L118" s="1" t="s">
        <v>16</v>
      </c>
      <c r="M118">
        <f t="shared" ref="M118:M124" si="22">(E128-E118)</f>
        <v>381.46100000000001</v>
      </c>
      <c r="N118">
        <f t="shared" ref="N118:N124" si="23">(J128-J118)</f>
        <v>379.52909999999997</v>
      </c>
      <c r="O118">
        <f t="shared" ref="O118:O124" si="24">(N118-M118)/J128</f>
        <v>-2.2958888390021367E-3</v>
      </c>
    </row>
    <row r="119" spans="2:15" ht="19.5" x14ac:dyDescent="0.45">
      <c r="B119" s="5">
        <v>3</v>
      </c>
      <c r="C119" s="1" t="s">
        <v>17</v>
      </c>
      <c r="D119" s="1">
        <v>3.79</v>
      </c>
      <c r="E119" s="6">
        <v>2041.2847999999999</v>
      </c>
      <c r="F119" s="10"/>
      <c r="G119" s="5">
        <v>3</v>
      </c>
      <c r="H119" s="1" t="s">
        <v>17</v>
      </c>
      <c r="I119" s="1">
        <v>4.24</v>
      </c>
      <c r="J119" s="6">
        <v>2304.1322</v>
      </c>
      <c r="L119" s="1" t="s">
        <v>17</v>
      </c>
      <c r="M119">
        <f t="shared" si="22"/>
        <v>1214.4005000000002</v>
      </c>
      <c r="N119">
        <f t="shared" si="23"/>
        <v>1374.0589</v>
      </c>
      <c r="O119">
        <f t="shared" si="24"/>
        <v>4.3406771333876534E-2</v>
      </c>
    </row>
    <row r="120" spans="2:15" ht="19.5" x14ac:dyDescent="0.45">
      <c r="B120" s="5">
        <v>4</v>
      </c>
      <c r="C120" s="1" t="s">
        <v>18</v>
      </c>
      <c r="D120" s="1">
        <v>14.97</v>
      </c>
      <c r="E120" s="6">
        <v>8053.8507</v>
      </c>
      <c r="F120" s="10"/>
      <c r="G120" s="5">
        <v>4</v>
      </c>
      <c r="H120" s="1" t="s">
        <v>18</v>
      </c>
      <c r="I120" s="1">
        <v>16.760000000000002</v>
      </c>
      <c r="J120" s="6">
        <v>9103.7721999999994</v>
      </c>
      <c r="L120" s="1" t="s">
        <v>18</v>
      </c>
      <c r="M120">
        <f t="shared" si="22"/>
        <v>2589.0814999999993</v>
      </c>
      <c r="N120">
        <f t="shared" si="23"/>
        <v>2951.6464000000014</v>
      </c>
      <c r="O120">
        <f t="shared" si="24"/>
        <v>3.0074849495479328E-2</v>
      </c>
    </row>
    <row r="121" spans="2:15" ht="19.5" x14ac:dyDescent="0.45">
      <c r="B121" s="5">
        <v>5</v>
      </c>
      <c r="C121" s="1" t="s">
        <v>19</v>
      </c>
      <c r="D121" s="1">
        <v>11.76</v>
      </c>
      <c r="E121" s="6">
        <v>6327.5571</v>
      </c>
      <c r="F121" s="10"/>
      <c r="G121" s="5">
        <v>5</v>
      </c>
      <c r="H121" s="1" t="s">
        <v>19</v>
      </c>
      <c r="I121" s="1">
        <v>13.21</v>
      </c>
      <c r="J121" s="6">
        <v>7174.4741000000004</v>
      </c>
      <c r="L121" s="1" t="s">
        <v>19</v>
      </c>
      <c r="M121">
        <f t="shared" si="22"/>
        <v>2191.0180999999993</v>
      </c>
      <c r="N121">
        <f t="shared" si="23"/>
        <v>2447.9407999999994</v>
      </c>
      <c r="O121">
        <f t="shared" si="24"/>
        <v>2.6700438784862633E-2</v>
      </c>
    </row>
    <row r="122" spans="2:15" ht="19.5" x14ac:dyDescent="0.45">
      <c r="B122" s="5">
        <v>6</v>
      </c>
      <c r="C122" s="1" t="s">
        <v>20</v>
      </c>
      <c r="D122" s="1">
        <v>7.87</v>
      </c>
      <c r="E122" s="6">
        <v>4233.6869999999999</v>
      </c>
      <c r="F122" s="10"/>
      <c r="G122" s="5">
        <v>6</v>
      </c>
      <c r="H122" s="1" t="s">
        <v>20</v>
      </c>
      <c r="I122" s="1">
        <v>9.0399999999999991</v>
      </c>
      <c r="J122" s="6">
        <v>4910.6021000000001</v>
      </c>
      <c r="L122" s="1" t="s">
        <v>20</v>
      </c>
      <c r="M122">
        <f t="shared" si="22"/>
        <v>1857.3657000000003</v>
      </c>
      <c r="N122">
        <f t="shared" si="23"/>
        <v>2125.4947000000002</v>
      </c>
      <c r="O122">
        <f t="shared" si="24"/>
        <v>3.8107633766493933E-2</v>
      </c>
    </row>
    <row r="123" spans="2:15" ht="19.5" x14ac:dyDescent="0.45">
      <c r="B123" s="5">
        <v>7</v>
      </c>
      <c r="C123" s="1" t="s">
        <v>21</v>
      </c>
      <c r="D123" s="1">
        <v>12.27</v>
      </c>
      <c r="E123" s="6">
        <v>6601.6914999999999</v>
      </c>
      <c r="F123" s="10"/>
      <c r="G123" s="5">
        <v>7</v>
      </c>
      <c r="H123" s="1" t="s">
        <v>21</v>
      </c>
      <c r="I123" s="1">
        <v>14.85</v>
      </c>
      <c r="J123" s="6">
        <v>8063.5168999999996</v>
      </c>
      <c r="L123" s="1" t="s">
        <v>21</v>
      </c>
      <c r="M123">
        <f t="shared" si="22"/>
        <v>4443.1724000000004</v>
      </c>
      <c r="N123">
        <f t="shared" si="23"/>
        <v>5160.0170000000007</v>
      </c>
      <c r="O123">
        <f t="shared" si="24"/>
        <v>5.4209760070263846E-2</v>
      </c>
    </row>
    <row r="124" spans="2:15" ht="19.5" x14ac:dyDescent="0.45">
      <c r="B124" s="7">
        <v>8</v>
      </c>
      <c r="C124" s="8" t="s">
        <v>22</v>
      </c>
      <c r="D124" s="8">
        <v>3.37</v>
      </c>
      <c r="E124" s="9">
        <v>1812.8110999999999</v>
      </c>
      <c r="F124" s="10"/>
      <c r="G124" s="7">
        <v>8</v>
      </c>
      <c r="H124" s="8" t="s">
        <v>22</v>
      </c>
      <c r="I124" s="8">
        <v>4.05</v>
      </c>
      <c r="J124" s="9">
        <v>2197.6768999999999</v>
      </c>
      <c r="L124" s="8" t="s">
        <v>22</v>
      </c>
      <c r="M124">
        <f t="shared" si="22"/>
        <v>1400.1172999999999</v>
      </c>
      <c r="N124">
        <f t="shared" si="23"/>
        <v>1638.4387000000002</v>
      </c>
      <c r="O124">
        <f t="shared" si="24"/>
        <v>6.2125708620459782E-2</v>
      </c>
    </row>
    <row r="125" spans="2:15" x14ac:dyDescent="0.45">
      <c r="B125" s="10">
        <v>1.5</v>
      </c>
      <c r="C125" s="10" t="s">
        <v>5</v>
      </c>
      <c r="D125" s="10" t="s">
        <v>4</v>
      </c>
      <c r="E125" s="10"/>
      <c r="F125" s="10"/>
      <c r="G125" s="10">
        <v>1.5</v>
      </c>
      <c r="H125" s="10" t="s">
        <v>5</v>
      </c>
      <c r="I125" s="10" t="s">
        <v>6</v>
      </c>
      <c r="J125" s="10"/>
    </row>
    <row r="126" spans="2:15" x14ac:dyDescent="0.4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</row>
    <row r="127" spans="2:15" ht="19.5" x14ac:dyDescent="0.45">
      <c r="B127" s="5">
        <v>1</v>
      </c>
      <c r="C127" s="1" t="s">
        <v>15</v>
      </c>
      <c r="D127" s="1">
        <v>4.95</v>
      </c>
      <c r="E127" s="6">
        <v>5266.8773000000001</v>
      </c>
      <c r="F127" s="10"/>
      <c r="G127" s="5">
        <v>1</v>
      </c>
      <c r="H127" s="1" t="s">
        <v>15</v>
      </c>
      <c r="I127" s="1">
        <v>6.18</v>
      </c>
      <c r="J127" s="6">
        <v>5887.7003999999997</v>
      </c>
    </row>
    <row r="128" spans="2:15" ht="19.5" x14ac:dyDescent="0.45">
      <c r="B128" s="5">
        <v>2</v>
      </c>
      <c r="C128" s="1" t="s">
        <v>16</v>
      </c>
      <c r="D128" s="1">
        <v>0.82</v>
      </c>
      <c r="E128" s="6">
        <v>873.64390000000003</v>
      </c>
      <c r="F128" s="10"/>
      <c r="G128" s="5">
        <v>2</v>
      </c>
      <c r="H128" s="1" t="s">
        <v>16</v>
      </c>
      <c r="I128" s="1">
        <v>0.88</v>
      </c>
      <c r="J128" s="6">
        <v>841.4606</v>
      </c>
    </row>
    <row r="129" spans="2:15" ht="19.5" x14ac:dyDescent="0.45">
      <c r="B129" s="5">
        <v>3</v>
      </c>
      <c r="C129" s="1" t="s">
        <v>17</v>
      </c>
      <c r="D129" s="1">
        <v>3.06</v>
      </c>
      <c r="E129" s="6">
        <v>3255.6853000000001</v>
      </c>
      <c r="F129" s="10"/>
      <c r="G129" s="5">
        <v>3</v>
      </c>
      <c r="H129" s="1" t="s">
        <v>17</v>
      </c>
      <c r="I129" s="1">
        <v>3.86</v>
      </c>
      <c r="J129" s="6">
        <v>3678.1911</v>
      </c>
    </row>
    <row r="130" spans="2:15" ht="19.5" x14ac:dyDescent="0.45">
      <c r="B130" s="5">
        <v>4</v>
      </c>
      <c r="C130" s="1" t="s">
        <v>18</v>
      </c>
      <c r="D130" s="1">
        <v>10.01</v>
      </c>
      <c r="E130" s="6">
        <v>10642.932199999999</v>
      </c>
      <c r="F130" s="10"/>
      <c r="G130" s="5">
        <v>4</v>
      </c>
      <c r="H130" s="1" t="s">
        <v>18</v>
      </c>
      <c r="I130" s="1">
        <v>12.66</v>
      </c>
      <c r="J130" s="6">
        <v>12055.418600000001</v>
      </c>
    </row>
    <row r="131" spans="2:15" ht="19.5" x14ac:dyDescent="0.45">
      <c r="B131" s="5">
        <v>5</v>
      </c>
      <c r="C131" s="1" t="s">
        <v>19</v>
      </c>
      <c r="D131" s="1">
        <v>8.01</v>
      </c>
      <c r="E131" s="6">
        <v>8518.5751999999993</v>
      </c>
      <c r="F131" s="10"/>
      <c r="G131" s="5">
        <v>5</v>
      </c>
      <c r="H131" s="1" t="s">
        <v>19</v>
      </c>
      <c r="I131" s="1">
        <v>10.11</v>
      </c>
      <c r="J131" s="6">
        <v>9622.4148999999998</v>
      </c>
    </row>
    <row r="132" spans="2:15" ht="19.5" x14ac:dyDescent="0.45">
      <c r="B132" s="5">
        <v>6</v>
      </c>
      <c r="C132" s="1" t="s">
        <v>20</v>
      </c>
      <c r="D132" s="1">
        <v>5.73</v>
      </c>
      <c r="E132" s="6">
        <v>6091.0527000000002</v>
      </c>
      <c r="F132" s="10"/>
      <c r="G132" s="5">
        <v>6</v>
      </c>
      <c r="H132" s="1" t="s">
        <v>20</v>
      </c>
      <c r="I132" s="1">
        <v>7.39</v>
      </c>
      <c r="J132" s="6">
        <v>7036.0968000000003</v>
      </c>
    </row>
    <row r="133" spans="2:15" ht="19.5" x14ac:dyDescent="0.45">
      <c r="B133" s="5">
        <v>7</v>
      </c>
      <c r="C133" s="1" t="s">
        <v>21</v>
      </c>
      <c r="D133" s="1">
        <v>10.39</v>
      </c>
      <c r="E133" s="6">
        <v>11044.8639</v>
      </c>
      <c r="F133" s="10"/>
      <c r="G133" s="5">
        <v>7</v>
      </c>
      <c r="H133" s="1" t="s">
        <v>21</v>
      </c>
      <c r="I133" s="1">
        <v>13.89</v>
      </c>
      <c r="J133" s="6">
        <v>13223.5339</v>
      </c>
    </row>
    <row r="134" spans="2:15" ht="19.5" x14ac:dyDescent="0.45">
      <c r="B134" s="7">
        <v>8</v>
      </c>
      <c r="C134" s="8" t="s">
        <v>22</v>
      </c>
      <c r="D134" s="8">
        <v>3.02</v>
      </c>
      <c r="E134" s="9">
        <v>3212.9283999999998</v>
      </c>
      <c r="F134" s="10"/>
      <c r="G134" s="7">
        <v>8</v>
      </c>
      <c r="H134" s="8" t="s">
        <v>22</v>
      </c>
      <c r="I134" s="8">
        <v>4.03</v>
      </c>
      <c r="J134" s="9">
        <v>3836.1156000000001</v>
      </c>
    </row>
    <row r="135" spans="2:15" x14ac:dyDescent="0.45">
      <c r="B135" s="10">
        <v>1.75</v>
      </c>
      <c r="C135" s="10" t="s">
        <v>3</v>
      </c>
      <c r="D135" s="10" t="s">
        <v>4</v>
      </c>
      <c r="E135" s="10"/>
      <c r="F135" s="10"/>
      <c r="G135" s="10">
        <v>1.75</v>
      </c>
      <c r="H135" s="10" t="s">
        <v>3</v>
      </c>
      <c r="I135" s="10" t="s">
        <v>6</v>
      </c>
      <c r="J135" s="10"/>
    </row>
    <row r="136" spans="2:15" x14ac:dyDescent="0.45">
      <c r="B136" s="2"/>
      <c r="C136" s="3" t="s">
        <v>0</v>
      </c>
      <c r="D136" s="3" t="s">
        <v>1</v>
      </c>
      <c r="E136" s="4" t="s">
        <v>2</v>
      </c>
      <c r="F136" s="10"/>
      <c r="G136" s="2"/>
      <c r="H136" s="3" t="s">
        <v>0</v>
      </c>
      <c r="I136" s="3" t="s">
        <v>1</v>
      </c>
      <c r="J136" s="4" t="s">
        <v>2</v>
      </c>
      <c r="L136" s="14" t="s">
        <v>48</v>
      </c>
      <c r="M136" t="s">
        <v>4</v>
      </c>
      <c r="N136" t="s">
        <v>6</v>
      </c>
      <c r="O136" t="s">
        <v>47</v>
      </c>
    </row>
    <row r="137" spans="2:15" ht="19.5" x14ac:dyDescent="0.45">
      <c r="B137" s="5">
        <v>1</v>
      </c>
      <c r="C137" s="1" t="s">
        <v>15</v>
      </c>
      <c r="D137" s="1">
        <v>7.94</v>
      </c>
      <c r="E137" s="6">
        <v>3726.4603000000002</v>
      </c>
      <c r="F137" s="10"/>
      <c r="G137" s="5">
        <v>1</v>
      </c>
      <c r="H137" s="1" t="s">
        <v>15</v>
      </c>
      <c r="I137" s="1">
        <v>8.02</v>
      </c>
      <c r="J137" s="6">
        <v>4281.8719000000001</v>
      </c>
      <c r="L137" s="1" t="s">
        <v>15</v>
      </c>
      <c r="M137">
        <f>(E147-E137)</f>
        <v>1577.7377999999994</v>
      </c>
      <c r="N137">
        <f>(J147-J137)</f>
        <v>1630.9507999999996</v>
      </c>
      <c r="O137">
        <f>(N137-M137)/J147</f>
        <v>8.9995933752588589E-3</v>
      </c>
    </row>
    <row r="138" spans="2:15" ht="19.5" x14ac:dyDescent="0.45">
      <c r="B138" s="5">
        <v>2</v>
      </c>
      <c r="C138" s="1" t="s">
        <v>16</v>
      </c>
      <c r="D138" s="1">
        <v>1.01</v>
      </c>
      <c r="E138" s="6">
        <v>472.39170000000001</v>
      </c>
      <c r="F138" s="10"/>
      <c r="G138" s="5">
        <v>2</v>
      </c>
      <c r="H138" s="1" t="s">
        <v>16</v>
      </c>
      <c r="I138" s="1">
        <v>0.85</v>
      </c>
      <c r="J138" s="6">
        <v>451.8175</v>
      </c>
      <c r="L138" s="1" t="s">
        <v>16</v>
      </c>
      <c r="M138">
        <f t="shared" ref="M138:M144" si="25">(E148-E138)</f>
        <v>421.19650000000001</v>
      </c>
      <c r="N138">
        <f t="shared" ref="N138:N144" si="26">(J148-J138)</f>
        <v>392.47350000000006</v>
      </c>
      <c r="O138">
        <f t="shared" ref="O138:O144" si="27">(N138-M138)/J148</f>
        <v>-3.402026078686135E-2</v>
      </c>
    </row>
    <row r="139" spans="2:15" ht="19.5" x14ac:dyDescent="0.45">
      <c r="B139" s="5">
        <v>3</v>
      </c>
      <c r="C139" s="1" t="s">
        <v>17</v>
      </c>
      <c r="D139" s="1">
        <v>4.24</v>
      </c>
      <c r="E139" s="6">
        <v>1989.5459000000001</v>
      </c>
      <c r="F139" s="10"/>
      <c r="G139" s="5">
        <v>3</v>
      </c>
      <c r="H139" s="1" t="s">
        <v>17</v>
      </c>
      <c r="I139" s="1">
        <v>4.24</v>
      </c>
      <c r="J139" s="6">
        <v>2262.4391000000001</v>
      </c>
      <c r="L139" s="1" t="s">
        <v>17</v>
      </c>
      <c r="M139">
        <f t="shared" si="25"/>
        <v>1303.2039</v>
      </c>
      <c r="N139">
        <f t="shared" si="26"/>
        <v>1437.1068</v>
      </c>
      <c r="O139">
        <f t="shared" si="27"/>
        <v>3.6194415103756393E-2</v>
      </c>
    </row>
    <row r="140" spans="2:15" ht="19.5" x14ac:dyDescent="0.45">
      <c r="B140" s="5">
        <v>4</v>
      </c>
      <c r="C140" s="1" t="s">
        <v>18</v>
      </c>
      <c r="D140" s="1">
        <v>16.93</v>
      </c>
      <c r="E140" s="6">
        <v>7945.0686999999998</v>
      </c>
      <c r="F140" s="10"/>
      <c r="G140" s="5">
        <v>4</v>
      </c>
      <c r="H140" s="1" t="s">
        <v>18</v>
      </c>
      <c r="I140" s="1">
        <v>16.8</v>
      </c>
      <c r="J140" s="6">
        <v>8973.7158999999992</v>
      </c>
      <c r="L140" s="1" t="s">
        <v>18</v>
      </c>
      <c r="M140">
        <f t="shared" si="25"/>
        <v>2724.8260000000009</v>
      </c>
      <c r="N140">
        <f t="shared" si="26"/>
        <v>3119.4230000000007</v>
      </c>
      <c r="O140">
        <f t="shared" si="27"/>
        <v>3.2629824503214777E-2</v>
      </c>
    </row>
    <row r="141" spans="2:15" ht="19.5" x14ac:dyDescent="0.45">
      <c r="B141" s="5">
        <v>5</v>
      </c>
      <c r="C141" s="1" t="s">
        <v>19</v>
      </c>
      <c r="D141" s="1">
        <v>13.3</v>
      </c>
      <c r="E141" s="6">
        <v>6240.0645000000004</v>
      </c>
      <c r="F141" s="10"/>
      <c r="G141" s="5">
        <v>5</v>
      </c>
      <c r="H141" s="1" t="s">
        <v>19</v>
      </c>
      <c r="I141" s="1">
        <v>13.22</v>
      </c>
      <c r="J141" s="6">
        <v>7061.0002000000004</v>
      </c>
      <c r="L141" s="1" t="s">
        <v>19</v>
      </c>
      <c r="M141">
        <f t="shared" si="25"/>
        <v>2309.9436999999998</v>
      </c>
      <c r="N141">
        <f t="shared" si="26"/>
        <v>2606.5337</v>
      </c>
      <c r="O141">
        <f t="shared" si="27"/>
        <v>3.067897181100137E-2</v>
      </c>
    </row>
    <row r="142" spans="2:15" ht="19.5" x14ac:dyDescent="0.45">
      <c r="B142" s="5">
        <v>6</v>
      </c>
      <c r="C142" s="1" t="s">
        <v>20</v>
      </c>
      <c r="D142" s="1">
        <v>8.8800000000000008</v>
      </c>
      <c r="E142" s="6">
        <v>4164.2561999999998</v>
      </c>
      <c r="F142" s="10"/>
      <c r="G142" s="5">
        <v>6</v>
      </c>
      <c r="H142" s="1" t="s">
        <v>20</v>
      </c>
      <c r="I142" s="1">
        <v>9.02</v>
      </c>
      <c r="J142" s="6">
        <v>4819.0388999999996</v>
      </c>
      <c r="L142" s="1" t="s">
        <v>20</v>
      </c>
      <c r="M142">
        <f t="shared" si="25"/>
        <v>1945.0262000000002</v>
      </c>
      <c r="N142">
        <f t="shared" si="26"/>
        <v>2256.8479000000007</v>
      </c>
      <c r="O142">
        <f t="shared" si="27"/>
        <v>4.4068214884387412E-2</v>
      </c>
    </row>
    <row r="143" spans="2:15" ht="19.5" x14ac:dyDescent="0.45">
      <c r="B143" s="5">
        <v>7</v>
      </c>
      <c r="C143" s="1" t="s">
        <v>21</v>
      </c>
      <c r="D143" s="1">
        <v>13.85</v>
      </c>
      <c r="E143" s="6">
        <v>6498.3379000000004</v>
      </c>
      <c r="F143" s="10"/>
      <c r="G143" s="5">
        <v>7</v>
      </c>
      <c r="H143" s="1" t="s">
        <v>21</v>
      </c>
      <c r="I143" s="1">
        <v>14.81</v>
      </c>
      <c r="J143" s="6">
        <v>7909.4957000000004</v>
      </c>
      <c r="L143" s="1" t="s">
        <v>21</v>
      </c>
      <c r="M143">
        <f t="shared" si="25"/>
        <v>4557.0900999999994</v>
      </c>
      <c r="N143">
        <f t="shared" si="26"/>
        <v>5372.6964999999991</v>
      </c>
      <c r="O143">
        <f t="shared" si="27"/>
        <v>6.1406007963052942E-2</v>
      </c>
    </row>
    <row r="144" spans="2:15" ht="19.5" x14ac:dyDescent="0.45">
      <c r="B144" s="7">
        <v>8</v>
      </c>
      <c r="C144" s="8" t="s">
        <v>22</v>
      </c>
      <c r="D144" s="8">
        <v>3.85</v>
      </c>
      <c r="E144" s="9">
        <v>1808.3821</v>
      </c>
      <c r="F144" s="10"/>
      <c r="G144" s="7">
        <v>8</v>
      </c>
      <c r="H144" s="8" t="s">
        <v>22</v>
      </c>
      <c r="I144" s="8">
        <v>4.04</v>
      </c>
      <c r="J144" s="9">
        <v>2156.7777999999998</v>
      </c>
      <c r="L144" s="8" t="s">
        <v>22</v>
      </c>
      <c r="M144">
        <f t="shared" si="25"/>
        <v>1366.9984000000002</v>
      </c>
      <c r="N144">
        <f t="shared" si="26"/>
        <v>1688.5111000000002</v>
      </c>
      <c r="O144">
        <f t="shared" si="27"/>
        <v>8.3612105191888178E-2</v>
      </c>
    </row>
    <row r="145" spans="2:10" x14ac:dyDescent="0.45">
      <c r="B145" s="10">
        <v>1.75</v>
      </c>
      <c r="C145" s="10" t="s">
        <v>5</v>
      </c>
      <c r="D145" s="10" t="s">
        <v>4</v>
      </c>
      <c r="E145" s="10"/>
      <c r="F145" s="10"/>
      <c r="G145" s="10">
        <v>1.75</v>
      </c>
      <c r="H145" s="10" t="s">
        <v>5</v>
      </c>
      <c r="I145" s="10" t="s">
        <v>6</v>
      </c>
      <c r="J145" s="10"/>
    </row>
    <row r="146" spans="2:10" x14ac:dyDescent="0.45">
      <c r="B146" s="2"/>
      <c r="C146" s="3" t="s">
        <v>0</v>
      </c>
      <c r="D146" s="3" t="s">
        <v>1</v>
      </c>
      <c r="E146" s="4" t="s">
        <v>2</v>
      </c>
      <c r="F146" s="10"/>
      <c r="G146" s="2"/>
      <c r="H146" s="3" t="s">
        <v>0</v>
      </c>
      <c r="I146" s="3" t="s">
        <v>1</v>
      </c>
      <c r="J146" s="4" t="s">
        <v>2</v>
      </c>
    </row>
    <row r="147" spans="2:10" ht="19.5" x14ac:dyDescent="0.45">
      <c r="B147" s="5">
        <v>1</v>
      </c>
      <c r="C147" s="1" t="s">
        <v>15</v>
      </c>
      <c r="D147" s="1">
        <v>4.97</v>
      </c>
      <c r="E147" s="6">
        <v>5304.1980999999996</v>
      </c>
      <c r="F147" s="10"/>
      <c r="G147" s="5">
        <v>1</v>
      </c>
      <c r="H147" s="1" t="s">
        <v>15</v>
      </c>
      <c r="I147" s="1">
        <v>6.18</v>
      </c>
      <c r="J147" s="6">
        <v>5912.8226999999997</v>
      </c>
    </row>
    <row r="148" spans="2:10" ht="19.5" x14ac:dyDescent="0.45">
      <c r="B148" s="5">
        <v>2</v>
      </c>
      <c r="C148" s="1" t="s">
        <v>16</v>
      </c>
      <c r="D148" s="1">
        <v>0.84</v>
      </c>
      <c r="E148" s="6">
        <v>893.58820000000003</v>
      </c>
      <c r="F148" s="10"/>
      <c r="G148" s="5">
        <v>2</v>
      </c>
      <c r="H148" s="1" t="s">
        <v>16</v>
      </c>
      <c r="I148" s="1">
        <v>0.88</v>
      </c>
      <c r="J148" s="6">
        <v>844.29100000000005</v>
      </c>
    </row>
    <row r="149" spans="2:10" ht="19.5" x14ac:dyDescent="0.45">
      <c r="B149" s="5">
        <v>3</v>
      </c>
      <c r="C149" s="1" t="s">
        <v>17</v>
      </c>
      <c r="D149" s="1">
        <v>3.09</v>
      </c>
      <c r="E149" s="6">
        <v>3292.7498000000001</v>
      </c>
      <c r="F149" s="10"/>
      <c r="G149" s="5">
        <v>3</v>
      </c>
      <c r="H149" s="1" t="s">
        <v>17</v>
      </c>
      <c r="I149" s="1">
        <v>3.87</v>
      </c>
      <c r="J149" s="6">
        <v>3699.5459000000001</v>
      </c>
    </row>
    <row r="150" spans="2:10" ht="19.5" x14ac:dyDescent="0.45">
      <c r="B150" s="5">
        <v>4</v>
      </c>
      <c r="C150" s="1" t="s">
        <v>18</v>
      </c>
      <c r="D150" s="1">
        <v>10.01</v>
      </c>
      <c r="E150" s="6">
        <v>10669.894700000001</v>
      </c>
      <c r="F150" s="10"/>
      <c r="G150" s="5">
        <v>4</v>
      </c>
      <c r="H150" s="1" t="s">
        <v>18</v>
      </c>
      <c r="I150" s="1">
        <v>12.65</v>
      </c>
      <c r="J150" s="6">
        <v>12093.1389</v>
      </c>
    </row>
    <row r="151" spans="2:10" ht="19.5" x14ac:dyDescent="0.45">
      <c r="B151" s="5">
        <v>5</v>
      </c>
      <c r="C151" s="1" t="s">
        <v>19</v>
      </c>
      <c r="D151" s="1">
        <v>8.02</v>
      </c>
      <c r="E151" s="6">
        <v>8550.0082000000002</v>
      </c>
      <c r="F151" s="10"/>
      <c r="G151" s="5">
        <v>5</v>
      </c>
      <c r="H151" s="1" t="s">
        <v>19</v>
      </c>
      <c r="I151" s="1">
        <v>10.11</v>
      </c>
      <c r="J151" s="6">
        <v>9667.5339000000004</v>
      </c>
    </row>
    <row r="152" spans="2:10" ht="19.5" x14ac:dyDescent="0.45">
      <c r="B152" s="5">
        <v>6</v>
      </c>
      <c r="C152" s="1" t="s">
        <v>20</v>
      </c>
      <c r="D152" s="1">
        <v>5.73</v>
      </c>
      <c r="E152" s="6">
        <v>6109.2824000000001</v>
      </c>
      <c r="F152" s="10"/>
      <c r="G152" s="5">
        <v>6</v>
      </c>
      <c r="H152" s="1" t="s">
        <v>20</v>
      </c>
      <c r="I152" s="1">
        <v>7.4</v>
      </c>
      <c r="J152" s="6">
        <v>7075.8868000000002</v>
      </c>
    </row>
    <row r="153" spans="2:10" ht="19.5" x14ac:dyDescent="0.45">
      <c r="B153" s="5">
        <v>7</v>
      </c>
      <c r="C153" s="1" t="s">
        <v>21</v>
      </c>
      <c r="D153" s="1">
        <v>10.37</v>
      </c>
      <c r="E153" s="6">
        <v>11055.428</v>
      </c>
      <c r="F153" s="10"/>
      <c r="G153" s="5">
        <v>7</v>
      </c>
      <c r="H153" s="1" t="s">
        <v>21</v>
      </c>
      <c r="I153" s="1">
        <v>13.89</v>
      </c>
      <c r="J153" s="6">
        <v>13282.1922</v>
      </c>
    </row>
    <row r="154" spans="2:10" ht="19.5" x14ac:dyDescent="0.45">
      <c r="B154" s="7">
        <v>8</v>
      </c>
      <c r="C154" s="8" t="s">
        <v>22</v>
      </c>
      <c r="D154" s="8">
        <v>2.98</v>
      </c>
      <c r="E154" s="9">
        <v>3175.3805000000002</v>
      </c>
      <c r="G154" s="7">
        <v>8</v>
      </c>
      <c r="H154" s="8" t="s">
        <v>22</v>
      </c>
      <c r="I154" s="8">
        <v>4.0199999999999996</v>
      </c>
      <c r="J154" s="9">
        <v>3845.2889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DD40-445E-4BCA-ABFD-FBEE36BA3149}">
  <dimension ref="A1:Y138"/>
  <sheetViews>
    <sheetView topLeftCell="A119" workbookViewId="0">
      <selection activeCell="H130" sqref="H130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B2" t="s">
        <v>66</v>
      </c>
    </row>
    <row r="3" spans="1:25" x14ac:dyDescent="0.45">
      <c r="A3">
        <v>0.89</v>
      </c>
      <c r="B3" t="s">
        <v>11</v>
      </c>
    </row>
    <row r="4" spans="1:25" x14ac:dyDescent="0.45">
      <c r="A4">
        <v>1.07</v>
      </c>
      <c r="B4" t="s">
        <v>11</v>
      </c>
    </row>
    <row r="5" spans="1:25" x14ac:dyDescent="0.45">
      <c r="A5">
        <v>3.23</v>
      </c>
      <c r="B5" t="s">
        <v>67</v>
      </c>
    </row>
    <row r="6" spans="1:25" x14ac:dyDescent="0.45">
      <c r="A6">
        <v>3.68</v>
      </c>
      <c r="B6" t="s">
        <v>68</v>
      </c>
    </row>
    <row r="7" spans="1:25" x14ac:dyDescent="0.45">
      <c r="A7">
        <v>3.82</v>
      </c>
      <c r="B7" t="s">
        <v>69</v>
      </c>
    </row>
    <row r="8" spans="1:25" x14ac:dyDescent="0.45">
      <c r="A8">
        <v>4.08</v>
      </c>
      <c r="B8" t="s">
        <v>70</v>
      </c>
    </row>
    <row r="9" spans="1:25" x14ac:dyDescent="0.45">
      <c r="A9">
        <v>4.3</v>
      </c>
      <c r="B9" t="s">
        <v>68</v>
      </c>
    </row>
    <row r="10" spans="1:25" ht="16.5" customHeight="1" x14ac:dyDescent="0.45"/>
    <row r="13" spans="1:25" x14ac:dyDescent="0.4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4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19.5" x14ac:dyDescent="0.45">
      <c r="B15" s="5">
        <v>1</v>
      </c>
      <c r="C15" s="1" t="s">
        <v>71</v>
      </c>
      <c r="D15" s="1">
        <v>2.0699999999999998</v>
      </c>
      <c r="E15" s="6">
        <v>35040.732499999998</v>
      </c>
      <c r="F15" s="12"/>
      <c r="G15" s="5">
        <v>1</v>
      </c>
      <c r="H15" s="1" t="s">
        <v>71</v>
      </c>
      <c r="I15" s="1">
        <v>2.0499999999999998</v>
      </c>
      <c r="J15" s="6">
        <v>35275.861400000002</v>
      </c>
      <c r="L15" s="1" t="s">
        <v>71</v>
      </c>
      <c r="M15">
        <f t="shared" ref="M15:M21" si="0">(E24-E15)</f>
        <v>1385.9121999999988</v>
      </c>
      <c r="N15">
        <f t="shared" ref="N15:N21" si="1">(J24-J15)</f>
        <v>1531.2379999999976</v>
      </c>
      <c r="O15">
        <f t="shared" ref="O15:O21" si="2">(N15-M15)/J24</f>
        <v>3.9483089504194595E-3</v>
      </c>
      <c r="Q15" t="s">
        <v>68</v>
      </c>
      <c r="R15" s="1" t="s">
        <v>71</v>
      </c>
      <c r="S15">
        <f t="shared" ref="S15:S21" si="3">O15</f>
        <v>3.9483089504194595E-3</v>
      </c>
      <c r="T15">
        <f t="shared" ref="T15:T21" si="4">O33</f>
        <v>2.1486618727214785E-3</v>
      </c>
      <c r="U15">
        <f t="shared" ref="U15:U21" si="5">O51</f>
        <v>1.7000421996641086E-4</v>
      </c>
      <c r="V15">
        <f t="shared" ref="V15:V21" si="6">O69</f>
        <v>3.1957011522770668E-3</v>
      </c>
      <c r="W15">
        <f t="shared" ref="W15:W21" si="7">O87</f>
        <v>3.7020345724590939E-3</v>
      </c>
      <c r="X15">
        <f t="shared" ref="X15:X21" si="8">O105</f>
        <v>4.2147194709391926E-3</v>
      </c>
      <c r="Y15">
        <f t="shared" ref="Y15:Y21" si="9">O123</f>
        <v>4.4089919988929702E-3</v>
      </c>
    </row>
    <row r="16" spans="1:25" ht="19.5" x14ac:dyDescent="0.45">
      <c r="B16" s="5">
        <v>2</v>
      </c>
      <c r="C16" s="1" t="s">
        <v>72</v>
      </c>
      <c r="D16" s="1">
        <v>1.99</v>
      </c>
      <c r="E16" s="6">
        <v>33642.832399999999</v>
      </c>
      <c r="F16" s="12"/>
      <c r="G16" s="5">
        <v>2</v>
      </c>
      <c r="H16" s="1" t="s">
        <v>72</v>
      </c>
      <c r="I16" s="1">
        <v>1.99</v>
      </c>
      <c r="J16" s="6">
        <v>34313.014799999997</v>
      </c>
      <c r="L16" s="1" t="s">
        <v>72</v>
      </c>
      <c r="M16">
        <f t="shared" si="0"/>
        <v>3646.0907999999981</v>
      </c>
      <c r="N16">
        <f t="shared" si="1"/>
        <v>3482.5909000000029</v>
      </c>
      <c r="O16">
        <f t="shared" si="2"/>
        <v>-4.3258970711506613E-3</v>
      </c>
      <c r="Q16" t="s">
        <v>70</v>
      </c>
      <c r="R16" s="1" t="s">
        <v>72</v>
      </c>
      <c r="S16">
        <f t="shared" si="3"/>
        <v>-4.3258970711506613E-3</v>
      </c>
      <c r="T16">
        <f t="shared" si="4"/>
        <v>2.3981439824651177E-3</v>
      </c>
      <c r="U16">
        <f t="shared" si="5"/>
        <v>3.0627545166586343E-3</v>
      </c>
      <c r="V16">
        <f t="shared" si="6"/>
        <v>4.9955830764209742E-3</v>
      </c>
      <c r="W16">
        <f t="shared" si="7"/>
        <v>4.8641663929491685E-3</v>
      </c>
      <c r="X16">
        <f t="shared" si="8"/>
        <v>4.7120678553476568E-3</v>
      </c>
      <c r="Y16">
        <f t="shared" si="9"/>
        <v>5.1665488100602463E-3</v>
      </c>
    </row>
    <row r="17" spans="2:25" ht="19.5" x14ac:dyDescent="0.45">
      <c r="B17" s="5">
        <v>3</v>
      </c>
      <c r="C17" s="1" t="s">
        <v>73</v>
      </c>
      <c r="D17" s="1">
        <v>1.97</v>
      </c>
      <c r="E17" s="6">
        <v>33370.436900000001</v>
      </c>
      <c r="F17" s="12"/>
      <c r="G17" s="5">
        <v>3</v>
      </c>
      <c r="H17" s="1" t="s">
        <v>73</v>
      </c>
      <c r="I17" s="1">
        <v>1.97</v>
      </c>
      <c r="J17" s="6">
        <v>33888.579100000003</v>
      </c>
      <c r="L17" s="1" t="s">
        <v>73</v>
      </c>
      <c r="M17">
        <f t="shared" si="0"/>
        <v>4086.9827000000005</v>
      </c>
      <c r="N17">
        <f t="shared" si="1"/>
        <v>4030.6515999999974</v>
      </c>
      <c r="O17">
        <f t="shared" si="2"/>
        <v>-1.4855549271468491E-3</v>
      </c>
      <c r="Q17" t="s">
        <v>69</v>
      </c>
      <c r="R17" s="1" t="s">
        <v>73</v>
      </c>
      <c r="S17">
        <f t="shared" si="3"/>
        <v>-1.4855549271468491E-3</v>
      </c>
      <c r="T17">
        <f t="shared" si="4"/>
        <v>2.4302378301362553E-3</v>
      </c>
      <c r="U17">
        <f t="shared" si="5"/>
        <v>2.9868939762530723E-3</v>
      </c>
      <c r="V17">
        <f t="shared" si="6"/>
        <v>4.3268943665906168E-3</v>
      </c>
      <c r="W17">
        <f t="shared" si="7"/>
        <v>4.8656212611540095E-3</v>
      </c>
      <c r="X17">
        <f t="shared" si="8"/>
        <v>5.8978104105602358E-3</v>
      </c>
      <c r="Y17">
        <f t="shared" si="9"/>
        <v>6.3902432627288772E-3</v>
      </c>
    </row>
    <row r="18" spans="2:25" ht="19.5" x14ac:dyDescent="0.45">
      <c r="B18" s="5">
        <v>4</v>
      </c>
      <c r="C18" s="1" t="s">
        <v>74</v>
      </c>
      <c r="D18" s="1">
        <v>1.91</v>
      </c>
      <c r="E18" s="6">
        <v>32392.377199999999</v>
      </c>
      <c r="F18" s="12"/>
      <c r="G18" s="5">
        <v>4</v>
      </c>
      <c r="H18" s="1" t="s">
        <v>74</v>
      </c>
      <c r="I18" s="1">
        <v>1.89</v>
      </c>
      <c r="J18" s="6">
        <v>32506.510300000002</v>
      </c>
      <c r="L18" s="1" t="s">
        <v>74</v>
      </c>
      <c r="M18">
        <f t="shared" si="0"/>
        <v>807.15489999999772</v>
      </c>
      <c r="N18">
        <f t="shared" si="1"/>
        <v>882.38169999999809</v>
      </c>
      <c r="O18">
        <f t="shared" si="2"/>
        <v>2.253048708534574E-3</v>
      </c>
      <c r="Q18" t="s">
        <v>68</v>
      </c>
      <c r="R18" s="1" t="s">
        <v>74</v>
      </c>
      <c r="S18">
        <f t="shared" si="3"/>
        <v>2.253048708534574E-3</v>
      </c>
      <c r="T18">
        <f t="shared" si="4"/>
        <v>2.4480666665624637E-3</v>
      </c>
      <c r="U18">
        <f t="shared" si="5"/>
        <v>2.1872164829098775E-3</v>
      </c>
      <c r="V18">
        <f t="shared" si="6"/>
        <v>2.6507438760675016E-3</v>
      </c>
      <c r="W18">
        <f t="shared" si="7"/>
        <v>2.219477804576998E-3</v>
      </c>
      <c r="X18">
        <f t="shared" si="8"/>
        <v>1.6960479957531835E-3</v>
      </c>
      <c r="Y18">
        <f t="shared" si="9"/>
        <v>4.4497278410679181E-3</v>
      </c>
    </row>
    <row r="19" spans="2:25" ht="19.5" x14ac:dyDescent="0.45">
      <c r="B19" s="5">
        <v>5</v>
      </c>
      <c r="C19" s="1" t="s">
        <v>75</v>
      </c>
      <c r="D19" s="1">
        <v>8.9</v>
      </c>
      <c r="E19" s="6">
        <v>150784.11600000001</v>
      </c>
      <c r="F19" s="12"/>
      <c r="G19" s="5">
        <v>5</v>
      </c>
      <c r="H19" s="1" t="s">
        <v>75</v>
      </c>
      <c r="I19" s="1">
        <v>8.92</v>
      </c>
      <c r="J19" s="6">
        <v>153506.5582</v>
      </c>
      <c r="L19" s="1" t="s">
        <v>75</v>
      </c>
      <c r="M19">
        <f t="shared" si="0"/>
        <v>2005.8686999999918</v>
      </c>
      <c r="N19">
        <f t="shared" si="1"/>
        <v>1652.1181999999972</v>
      </c>
      <c r="O19">
        <f t="shared" si="2"/>
        <v>-2.2799272861030585E-3</v>
      </c>
      <c r="Q19" t="s">
        <v>67</v>
      </c>
      <c r="R19" s="1" t="s">
        <v>75</v>
      </c>
      <c r="S19">
        <f t="shared" si="3"/>
        <v>-2.2799272861030585E-3</v>
      </c>
      <c r="T19">
        <f t="shared" si="4"/>
        <v>1.2894063226743056E-3</v>
      </c>
      <c r="U19">
        <f t="shared" si="5"/>
        <v>2.4424919413401241E-3</v>
      </c>
      <c r="V19">
        <f t="shared" si="6"/>
        <v>2.4018789484244211E-3</v>
      </c>
      <c r="W19">
        <f t="shared" si="7"/>
        <v>2.8314825146553034E-3</v>
      </c>
      <c r="X19">
        <f t="shared" si="8"/>
        <v>2.5514738830816446E-3</v>
      </c>
      <c r="Y19">
        <f t="shared" si="9"/>
        <v>3.2695142016569432E-3</v>
      </c>
    </row>
    <row r="20" spans="2:25" ht="19.5" x14ac:dyDescent="0.45">
      <c r="B20" s="5">
        <v>6</v>
      </c>
      <c r="C20" s="1" t="s">
        <v>76</v>
      </c>
      <c r="D20" s="1">
        <v>0.79</v>
      </c>
      <c r="E20" s="6">
        <v>13416.5514</v>
      </c>
      <c r="F20" s="12"/>
      <c r="G20" s="5">
        <v>6</v>
      </c>
      <c r="H20" s="1" t="s">
        <v>76</v>
      </c>
      <c r="I20" s="1">
        <v>0.8</v>
      </c>
      <c r="J20" s="6">
        <v>13709.4712</v>
      </c>
      <c r="L20" s="1" t="s">
        <v>76</v>
      </c>
      <c r="M20">
        <f t="shared" si="0"/>
        <v>2863.8639000000003</v>
      </c>
      <c r="N20">
        <f t="shared" si="1"/>
        <v>2820.9834999999985</v>
      </c>
      <c r="O20">
        <f t="shared" si="2"/>
        <v>-2.5940242285048478E-3</v>
      </c>
      <c r="Q20" t="s">
        <v>11</v>
      </c>
      <c r="R20" s="1" t="s">
        <v>76</v>
      </c>
      <c r="S20">
        <f t="shared" si="3"/>
        <v>-2.5940242285048478E-3</v>
      </c>
      <c r="T20">
        <f t="shared" si="4"/>
        <v>3.3096478212452296E-3</v>
      </c>
      <c r="U20">
        <f t="shared" si="5"/>
        <v>4.7892651090835105E-3</v>
      </c>
      <c r="V20">
        <f t="shared" si="6"/>
        <v>4.5113582622123951E-3</v>
      </c>
      <c r="W20">
        <f t="shared" si="7"/>
        <v>5.7024046863565284E-3</v>
      </c>
      <c r="X20">
        <f t="shared" si="8"/>
        <v>6.9172713724534231E-3</v>
      </c>
      <c r="Y20">
        <f t="shared" si="9"/>
        <v>6.6427508805914177E-3</v>
      </c>
    </row>
    <row r="21" spans="2:25" ht="19.5" x14ac:dyDescent="0.45">
      <c r="B21" s="7">
        <v>7</v>
      </c>
      <c r="C21" s="8" t="s">
        <v>77</v>
      </c>
      <c r="D21" s="8">
        <v>1.37</v>
      </c>
      <c r="E21" s="9">
        <v>23178.5743</v>
      </c>
      <c r="F21" s="12"/>
      <c r="G21" s="7">
        <v>7</v>
      </c>
      <c r="H21" s="8" t="s">
        <v>77</v>
      </c>
      <c r="I21" s="8">
        <v>1.37</v>
      </c>
      <c r="J21" s="9">
        <v>23603.110499999999</v>
      </c>
      <c r="L21" s="8" t="s">
        <v>77</v>
      </c>
      <c r="M21">
        <f t="shared" si="0"/>
        <v>4995.1320999999989</v>
      </c>
      <c r="N21">
        <f t="shared" si="1"/>
        <v>4911.154300000002</v>
      </c>
      <c r="O21">
        <f t="shared" si="2"/>
        <v>-2.9451153865975507E-3</v>
      </c>
      <c r="Q21" t="s">
        <v>11</v>
      </c>
      <c r="R21" s="8" t="s">
        <v>77</v>
      </c>
      <c r="S21">
        <f t="shared" si="3"/>
        <v>-2.9451153865975507E-3</v>
      </c>
      <c r="T21">
        <f t="shared" si="4"/>
        <v>4.0336673156537925E-3</v>
      </c>
      <c r="U21">
        <f t="shared" si="5"/>
        <v>6.9357954211763401E-3</v>
      </c>
      <c r="V21">
        <f t="shared" si="6"/>
        <v>5.0386241634193417E-3</v>
      </c>
      <c r="W21">
        <f t="shared" si="7"/>
        <v>5.0669533106410952E-3</v>
      </c>
      <c r="X21">
        <f t="shared" si="8"/>
        <v>6.0485408877852765E-3</v>
      </c>
      <c r="Y21">
        <f t="shared" si="9"/>
        <v>7.290693337271217E-3</v>
      </c>
    </row>
    <row r="22" spans="2:25" x14ac:dyDescent="0.4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4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19.5" x14ac:dyDescent="0.45">
      <c r="B24" s="5">
        <v>1</v>
      </c>
      <c r="C24" s="1" t="s">
        <v>71</v>
      </c>
      <c r="D24" s="1">
        <v>2.13</v>
      </c>
      <c r="E24" s="6">
        <v>36426.644699999997</v>
      </c>
      <c r="F24" s="10"/>
      <c r="G24" s="5">
        <v>1</v>
      </c>
      <c r="H24" s="1" t="s">
        <v>71</v>
      </c>
      <c r="I24" s="1">
        <v>2.13</v>
      </c>
      <c r="J24" s="6">
        <v>36807.099399999999</v>
      </c>
    </row>
    <row r="25" spans="2:25" ht="19.5" x14ac:dyDescent="0.45">
      <c r="B25" s="5">
        <v>2</v>
      </c>
      <c r="C25" s="1" t="s">
        <v>72</v>
      </c>
      <c r="D25" s="1">
        <v>2.1800000000000002</v>
      </c>
      <c r="E25" s="6">
        <v>37288.923199999997</v>
      </c>
      <c r="F25" s="10"/>
      <c r="G25" s="5">
        <v>2</v>
      </c>
      <c r="H25" s="1" t="s">
        <v>72</v>
      </c>
      <c r="I25" s="1">
        <v>2.1800000000000002</v>
      </c>
      <c r="J25" s="6">
        <v>37795.6057</v>
      </c>
    </row>
    <row r="26" spans="2:25" ht="19.5" x14ac:dyDescent="0.45">
      <c r="B26" s="5">
        <v>3</v>
      </c>
      <c r="C26" s="1" t="s">
        <v>73</v>
      </c>
      <c r="D26" s="1">
        <v>2.19</v>
      </c>
      <c r="E26" s="6">
        <v>37457.419600000001</v>
      </c>
      <c r="F26" s="10"/>
      <c r="G26" s="5">
        <v>3</v>
      </c>
      <c r="H26" s="1" t="s">
        <v>73</v>
      </c>
      <c r="I26" s="1">
        <v>2.19</v>
      </c>
      <c r="J26" s="6">
        <v>37919.2307</v>
      </c>
    </row>
    <row r="27" spans="2:25" ht="19.5" x14ac:dyDescent="0.45">
      <c r="B27" s="5">
        <v>4</v>
      </c>
      <c r="C27" s="1" t="s">
        <v>74</v>
      </c>
      <c r="D27" s="1">
        <v>1.94</v>
      </c>
      <c r="E27" s="6">
        <v>33199.532099999997</v>
      </c>
      <c r="F27" s="10"/>
      <c r="G27" s="5">
        <v>4</v>
      </c>
      <c r="H27" s="1" t="s">
        <v>74</v>
      </c>
      <c r="I27" s="1">
        <v>1.93</v>
      </c>
      <c r="J27" s="6">
        <v>33388.892</v>
      </c>
    </row>
    <row r="28" spans="2:25" ht="19.5" x14ac:dyDescent="0.45">
      <c r="B28" s="5">
        <v>5</v>
      </c>
      <c r="C28" s="1" t="s">
        <v>75</v>
      </c>
      <c r="D28" s="1">
        <v>8.9499999999999993</v>
      </c>
      <c r="E28" s="6">
        <v>152789.9847</v>
      </c>
      <c r="F28" s="10"/>
      <c r="G28" s="5">
        <v>5</v>
      </c>
      <c r="H28" s="1" t="s">
        <v>75</v>
      </c>
      <c r="I28" s="1">
        <v>8.9700000000000006</v>
      </c>
      <c r="J28" s="6">
        <v>155158.6764</v>
      </c>
    </row>
    <row r="29" spans="2:25" ht="19.5" x14ac:dyDescent="0.45">
      <c r="B29" s="5">
        <v>6</v>
      </c>
      <c r="C29" s="1" t="s">
        <v>76</v>
      </c>
      <c r="D29" s="1">
        <v>0.95</v>
      </c>
      <c r="E29" s="6">
        <v>16280.415300000001</v>
      </c>
      <c r="F29" s="10"/>
      <c r="G29" s="5">
        <v>6</v>
      </c>
      <c r="H29" s="1" t="s">
        <v>76</v>
      </c>
      <c r="I29" s="1">
        <v>0.96</v>
      </c>
      <c r="J29" s="6">
        <v>16530.454699999998</v>
      </c>
    </row>
    <row r="30" spans="2:25" ht="19.5" x14ac:dyDescent="0.45">
      <c r="B30" s="7">
        <v>7</v>
      </c>
      <c r="C30" s="8" t="s">
        <v>77</v>
      </c>
      <c r="D30" s="8">
        <v>1.65</v>
      </c>
      <c r="E30" s="9">
        <v>28173.706399999999</v>
      </c>
      <c r="F30" s="10"/>
      <c r="G30" s="7">
        <v>7</v>
      </c>
      <c r="H30" s="8" t="s">
        <v>77</v>
      </c>
      <c r="I30" s="8">
        <v>1.65</v>
      </c>
      <c r="J30" s="9">
        <v>28514.264800000001</v>
      </c>
    </row>
    <row r="31" spans="2:25" x14ac:dyDescent="0.4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4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19.5" x14ac:dyDescent="0.45">
      <c r="B33" s="5">
        <v>1</v>
      </c>
      <c r="C33" s="1" t="s">
        <v>71</v>
      </c>
      <c r="D33" s="1">
        <v>2.99</v>
      </c>
      <c r="E33" s="6">
        <v>33567.910499999998</v>
      </c>
      <c r="F33" s="10"/>
      <c r="G33" s="5">
        <v>1</v>
      </c>
      <c r="H33" s="1" t="s">
        <v>71</v>
      </c>
      <c r="I33" s="1">
        <v>2.98</v>
      </c>
      <c r="J33" s="6">
        <v>33836.062899999997</v>
      </c>
      <c r="L33" s="1" t="s">
        <v>71</v>
      </c>
      <c r="M33">
        <f t="shared" ref="M33:M39" si="10">(E42-E33)</f>
        <v>2948.0920000000042</v>
      </c>
      <c r="N33">
        <f t="shared" ref="N33:N39" si="11">(J42-J33)</f>
        <v>3027.2989000000016</v>
      </c>
      <c r="O33">
        <f t="shared" ref="O33:O39" si="12">(N33-M33)/J42</f>
        <v>2.1486618727214785E-3</v>
      </c>
    </row>
    <row r="34" spans="2:15" ht="19.5" x14ac:dyDescent="0.45">
      <c r="B34" s="5">
        <v>2</v>
      </c>
      <c r="C34" s="1" t="s">
        <v>72</v>
      </c>
      <c r="D34" s="1">
        <v>2.65</v>
      </c>
      <c r="E34" s="6">
        <v>29846.2611</v>
      </c>
      <c r="F34" s="10"/>
      <c r="G34" s="5">
        <v>2</v>
      </c>
      <c r="H34" s="1" t="s">
        <v>72</v>
      </c>
      <c r="I34" s="1">
        <v>2.65</v>
      </c>
      <c r="J34" s="6">
        <v>30107.687300000001</v>
      </c>
      <c r="L34" s="1" t="s">
        <v>72</v>
      </c>
      <c r="M34">
        <f t="shared" si="10"/>
        <v>7416.3220000000038</v>
      </c>
      <c r="N34">
        <f t="shared" si="11"/>
        <v>7506.5263000000014</v>
      </c>
      <c r="O34">
        <f t="shared" si="12"/>
        <v>2.3981439824651177E-3</v>
      </c>
    </row>
    <row r="35" spans="2:15" ht="19.5" x14ac:dyDescent="0.45">
      <c r="B35" s="5">
        <v>3</v>
      </c>
      <c r="C35" s="1" t="s">
        <v>73</v>
      </c>
      <c r="D35" s="1">
        <v>2.62</v>
      </c>
      <c r="E35" s="6">
        <v>29481.986199999999</v>
      </c>
      <c r="F35" s="10"/>
      <c r="G35" s="5">
        <v>3</v>
      </c>
      <c r="H35" s="1" t="s">
        <v>73</v>
      </c>
      <c r="I35" s="1">
        <v>2.62</v>
      </c>
      <c r="J35" s="6">
        <v>29715.217799999999</v>
      </c>
      <c r="L35" s="1" t="s">
        <v>73</v>
      </c>
      <c r="M35">
        <f t="shared" si="10"/>
        <v>7999.2857999999978</v>
      </c>
      <c r="N35">
        <f t="shared" si="11"/>
        <v>8091.164300000004</v>
      </c>
      <c r="O35">
        <f t="shared" si="12"/>
        <v>2.4302378301362553E-3</v>
      </c>
    </row>
    <row r="36" spans="2:15" ht="19.5" x14ac:dyDescent="0.45">
      <c r="B36" s="5">
        <v>4</v>
      </c>
      <c r="C36" s="1" t="s">
        <v>74</v>
      </c>
      <c r="D36" s="1">
        <v>2.81</v>
      </c>
      <c r="E36" s="6">
        <v>31568.4385</v>
      </c>
      <c r="F36" s="10"/>
      <c r="G36" s="5">
        <v>4</v>
      </c>
      <c r="H36" s="1" t="s">
        <v>74</v>
      </c>
      <c r="I36" s="1">
        <v>2.8</v>
      </c>
      <c r="J36" s="6">
        <v>31757.445400000001</v>
      </c>
      <c r="L36" s="1" t="s">
        <v>74</v>
      </c>
      <c r="M36">
        <f t="shared" si="10"/>
        <v>1582.2527999999984</v>
      </c>
      <c r="N36">
        <f t="shared" si="11"/>
        <v>1664.0709000000024</v>
      </c>
      <c r="O36">
        <f t="shared" si="12"/>
        <v>2.4480666665624637E-3</v>
      </c>
    </row>
    <row r="37" spans="2:15" ht="19.5" x14ac:dyDescent="0.45">
      <c r="B37" s="5">
        <v>5</v>
      </c>
      <c r="C37" s="1" t="s">
        <v>75</v>
      </c>
      <c r="D37" s="1">
        <v>13.15</v>
      </c>
      <c r="E37" s="6">
        <v>147875.98929999999</v>
      </c>
      <c r="F37" s="10"/>
      <c r="G37" s="5">
        <v>5</v>
      </c>
      <c r="H37" s="1" t="s">
        <v>75</v>
      </c>
      <c r="I37" s="1">
        <v>13.19</v>
      </c>
      <c r="J37" s="6">
        <v>149762.03899999999</v>
      </c>
      <c r="L37" s="1" t="s">
        <v>75</v>
      </c>
      <c r="M37">
        <f t="shared" si="10"/>
        <v>4822.7934000000241</v>
      </c>
      <c r="N37">
        <f t="shared" si="11"/>
        <v>5022.3734000000113</v>
      </c>
      <c r="O37">
        <f t="shared" si="12"/>
        <v>1.2894063226743056E-3</v>
      </c>
    </row>
    <row r="38" spans="2:15" ht="19.5" x14ac:dyDescent="0.45">
      <c r="B38" s="5">
        <v>6</v>
      </c>
      <c r="C38" s="1" t="s">
        <v>76</v>
      </c>
      <c r="D38" s="1">
        <v>1.03</v>
      </c>
      <c r="E38" s="6">
        <v>11528.914500000001</v>
      </c>
      <c r="F38" s="10"/>
      <c r="G38" s="5">
        <v>6</v>
      </c>
      <c r="H38" s="1" t="s">
        <v>76</v>
      </c>
      <c r="I38" s="1">
        <v>1.03</v>
      </c>
      <c r="J38" s="6">
        <v>11650.730100000001</v>
      </c>
      <c r="L38" s="1" t="s">
        <v>76</v>
      </c>
      <c r="M38">
        <f t="shared" si="10"/>
        <v>4752.0216</v>
      </c>
      <c r="N38">
        <f t="shared" si="11"/>
        <v>4806.4892</v>
      </c>
      <c r="O38">
        <f t="shared" si="12"/>
        <v>3.3096478212452296E-3</v>
      </c>
    </row>
    <row r="39" spans="2:15" ht="19.5" x14ac:dyDescent="0.45">
      <c r="B39" s="7">
        <v>7</v>
      </c>
      <c r="C39" s="8" t="s">
        <v>77</v>
      </c>
      <c r="D39" s="8">
        <v>1.75</v>
      </c>
      <c r="E39" s="9">
        <v>19666.636900000001</v>
      </c>
      <c r="F39" s="10"/>
      <c r="G39" s="7">
        <v>7</v>
      </c>
      <c r="H39" s="8" t="s">
        <v>77</v>
      </c>
      <c r="I39" s="8">
        <v>1.75</v>
      </c>
      <c r="J39" s="9">
        <v>19822.881600000001</v>
      </c>
      <c r="L39" s="8" t="s">
        <v>77</v>
      </c>
      <c r="M39">
        <f t="shared" si="10"/>
        <v>8474.9938999999977</v>
      </c>
      <c r="N39">
        <f t="shared" si="11"/>
        <v>8589.6003999999994</v>
      </c>
      <c r="O39">
        <f t="shared" si="12"/>
        <v>4.0336673156537925E-3</v>
      </c>
    </row>
    <row r="40" spans="2:15" x14ac:dyDescent="0.4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4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19.5" x14ac:dyDescent="0.45">
      <c r="B42" s="5">
        <v>1</v>
      </c>
      <c r="C42" s="1" t="s">
        <v>71</v>
      </c>
      <c r="D42" s="1">
        <v>2.14</v>
      </c>
      <c r="E42" s="6">
        <v>36516.002500000002</v>
      </c>
      <c r="F42" s="10"/>
      <c r="G42" s="5">
        <v>1</v>
      </c>
      <c r="H42" s="1" t="s">
        <v>71</v>
      </c>
      <c r="I42" s="1">
        <v>2.13</v>
      </c>
      <c r="J42" s="6">
        <v>36863.361799999999</v>
      </c>
    </row>
    <row r="43" spans="2:15" ht="19.5" x14ac:dyDescent="0.45">
      <c r="B43" s="5">
        <v>2</v>
      </c>
      <c r="C43" s="1" t="s">
        <v>72</v>
      </c>
      <c r="D43" s="1">
        <v>2.1800000000000002</v>
      </c>
      <c r="E43" s="6">
        <v>37262.583100000003</v>
      </c>
      <c r="F43" s="10"/>
      <c r="G43" s="5">
        <v>2</v>
      </c>
      <c r="H43" s="1" t="s">
        <v>72</v>
      </c>
      <c r="I43" s="1">
        <v>2.1800000000000002</v>
      </c>
      <c r="J43" s="6">
        <v>37614.213600000003</v>
      </c>
    </row>
    <row r="44" spans="2:15" ht="19.5" x14ac:dyDescent="0.45">
      <c r="B44" s="5">
        <v>3</v>
      </c>
      <c r="C44" s="1" t="s">
        <v>73</v>
      </c>
      <c r="D44" s="1">
        <v>2.19</v>
      </c>
      <c r="E44" s="6">
        <v>37481.271999999997</v>
      </c>
      <c r="F44" s="10"/>
      <c r="G44" s="5">
        <v>3</v>
      </c>
      <c r="H44" s="1" t="s">
        <v>73</v>
      </c>
      <c r="I44" s="1">
        <v>2.19</v>
      </c>
      <c r="J44" s="6">
        <v>37806.382100000003</v>
      </c>
    </row>
    <row r="45" spans="2:15" ht="19.5" x14ac:dyDescent="0.45">
      <c r="B45" s="5">
        <v>4</v>
      </c>
      <c r="C45" s="1" t="s">
        <v>74</v>
      </c>
      <c r="D45" s="1">
        <v>1.94</v>
      </c>
      <c r="E45" s="6">
        <v>33150.691299999999</v>
      </c>
      <c r="F45" s="10"/>
      <c r="G45" s="5">
        <v>4</v>
      </c>
      <c r="H45" s="1" t="s">
        <v>74</v>
      </c>
      <c r="I45" s="1">
        <v>1.94</v>
      </c>
      <c r="J45" s="6">
        <v>33421.516300000003</v>
      </c>
    </row>
    <row r="46" spans="2:15" ht="19.5" x14ac:dyDescent="0.45">
      <c r="B46" s="5">
        <v>5</v>
      </c>
      <c r="C46" s="1" t="s">
        <v>75</v>
      </c>
      <c r="D46" s="1">
        <v>8.94</v>
      </c>
      <c r="E46" s="6">
        <v>152698.78270000001</v>
      </c>
      <c r="F46" s="10"/>
      <c r="G46" s="5">
        <v>5</v>
      </c>
      <c r="H46" s="1" t="s">
        <v>75</v>
      </c>
      <c r="I46" s="1">
        <v>8.9600000000000009</v>
      </c>
      <c r="J46" s="6">
        <v>154784.4124</v>
      </c>
    </row>
    <row r="47" spans="2:15" ht="19.5" x14ac:dyDescent="0.45">
      <c r="B47" s="5">
        <v>6</v>
      </c>
      <c r="C47" s="1" t="s">
        <v>76</v>
      </c>
      <c r="D47" s="1">
        <v>0.95</v>
      </c>
      <c r="E47" s="6">
        <v>16280.936100000001</v>
      </c>
      <c r="F47" s="10"/>
      <c r="G47" s="5">
        <v>6</v>
      </c>
      <c r="H47" s="1" t="s">
        <v>76</v>
      </c>
      <c r="I47" s="1">
        <v>0.95</v>
      </c>
      <c r="J47" s="6">
        <v>16457.219300000001</v>
      </c>
    </row>
    <row r="48" spans="2:15" ht="19.5" x14ac:dyDescent="0.45">
      <c r="B48" s="7">
        <v>7</v>
      </c>
      <c r="C48" s="8" t="s">
        <v>77</v>
      </c>
      <c r="D48" s="8">
        <v>1.65</v>
      </c>
      <c r="E48" s="9">
        <v>28141.630799999999</v>
      </c>
      <c r="F48" s="10"/>
      <c r="G48" s="7">
        <v>7</v>
      </c>
      <c r="H48" s="8" t="s">
        <v>77</v>
      </c>
      <c r="I48" s="8">
        <v>1.65</v>
      </c>
      <c r="J48" s="9">
        <v>28412.482</v>
      </c>
    </row>
    <row r="49" spans="2:15" x14ac:dyDescent="0.4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4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19.5" x14ac:dyDescent="0.45">
      <c r="B51" s="5">
        <v>1</v>
      </c>
      <c r="C51" s="1" t="s">
        <v>71</v>
      </c>
      <c r="D51" s="1">
        <v>3.09</v>
      </c>
      <c r="E51" s="6">
        <v>32275.948700000001</v>
      </c>
      <c r="F51" s="10"/>
      <c r="G51" s="5">
        <v>1</v>
      </c>
      <c r="H51" s="1" t="s">
        <v>71</v>
      </c>
      <c r="I51" s="1">
        <v>3.09</v>
      </c>
      <c r="J51" s="6">
        <v>32596.361799999999</v>
      </c>
      <c r="L51" s="1" t="s">
        <v>71</v>
      </c>
      <c r="M51">
        <f t="shared" ref="M51:M57" si="13">(E60-E51)</f>
        <v>4209.9954999999973</v>
      </c>
      <c r="N51">
        <f t="shared" ref="N51:N57" si="14">(J60-J51)</f>
        <v>4216.2537999999986</v>
      </c>
      <c r="O51">
        <f t="shared" ref="O51:O57" si="15">(N51-M51)/J60</f>
        <v>1.7000421996641086E-4</v>
      </c>
    </row>
    <row r="52" spans="2:15" ht="19.5" x14ac:dyDescent="0.45">
      <c r="B52" s="5">
        <v>2</v>
      </c>
      <c r="C52" s="1" t="s">
        <v>72</v>
      </c>
      <c r="D52" s="1">
        <v>2.63</v>
      </c>
      <c r="E52" s="6">
        <v>27411.39</v>
      </c>
      <c r="F52" s="10"/>
      <c r="G52" s="5">
        <v>2</v>
      </c>
      <c r="H52" s="1" t="s">
        <v>72</v>
      </c>
      <c r="I52" s="1">
        <v>2.62</v>
      </c>
      <c r="J52" s="6">
        <v>27624.994500000001</v>
      </c>
      <c r="L52" s="1" t="s">
        <v>72</v>
      </c>
      <c r="M52">
        <f t="shared" si="13"/>
        <v>9943.933299999997</v>
      </c>
      <c r="N52">
        <f t="shared" si="14"/>
        <v>10059.351199999997</v>
      </c>
      <c r="O52">
        <f t="shared" si="15"/>
        <v>3.0627545166586343E-3</v>
      </c>
    </row>
    <row r="53" spans="2:15" ht="19.5" x14ac:dyDescent="0.45">
      <c r="B53" s="5">
        <v>3</v>
      </c>
      <c r="C53" s="1" t="s">
        <v>73</v>
      </c>
      <c r="D53" s="1">
        <v>2.58</v>
      </c>
      <c r="E53" s="6">
        <v>26935.320100000001</v>
      </c>
      <c r="F53" s="10"/>
      <c r="G53" s="5">
        <v>3</v>
      </c>
      <c r="H53" s="1" t="s">
        <v>73</v>
      </c>
      <c r="I53" s="1">
        <v>2.57</v>
      </c>
      <c r="J53" s="6">
        <v>27138.829699999998</v>
      </c>
      <c r="L53" s="1" t="s">
        <v>73</v>
      </c>
      <c r="M53">
        <f t="shared" si="13"/>
        <v>10599.105399999997</v>
      </c>
      <c r="N53">
        <f t="shared" si="14"/>
        <v>10712.1623</v>
      </c>
      <c r="O53">
        <f t="shared" si="15"/>
        <v>2.9868939762530723E-3</v>
      </c>
    </row>
    <row r="54" spans="2:15" ht="19.5" x14ac:dyDescent="0.45">
      <c r="B54" s="5">
        <v>4</v>
      </c>
      <c r="C54" s="1" t="s">
        <v>74</v>
      </c>
      <c r="D54" s="1">
        <v>2.96</v>
      </c>
      <c r="E54" s="6">
        <v>30898.2147</v>
      </c>
      <c r="F54" s="10"/>
      <c r="G54" s="5">
        <v>4</v>
      </c>
      <c r="H54" s="1" t="s">
        <v>74</v>
      </c>
      <c r="I54" s="1">
        <v>2.95</v>
      </c>
      <c r="J54" s="6">
        <v>31085.064600000002</v>
      </c>
      <c r="L54" s="1" t="s">
        <v>74</v>
      </c>
      <c r="M54">
        <f t="shared" si="13"/>
        <v>2258.7023000000008</v>
      </c>
      <c r="N54">
        <f t="shared" si="14"/>
        <v>2331.7921999999999</v>
      </c>
      <c r="O54">
        <f t="shared" si="15"/>
        <v>2.1872164829098775E-3</v>
      </c>
    </row>
    <row r="55" spans="2:15" ht="19.5" x14ac:dyDescent="0.45">
      <c r="B55" s="5">
        <v>5</v>
      </c>
      <c r="C55" s="1" t="s">
        <v>75</v>
      </c>
      <c r="D55" s="1">
        <v>14.02</v>
      </c>
      <c r="E55" s="6">
        <v>146406.51689999999</v>
      </c>
      <c r="F55" s="10"/>
      <c r="G55" s="5">
        <v>5</v>
      </c>
      <c r="H55" s="1" t="s">
        <v>75</v>
      </c>
      <c r="I55" s="1">
        <v>14.05</v>
      </c>
      <c r="J55" s="6">
        <v>148099.91080000001</v>
      </c>
      <c r="L55" s="1" t="s">
        <v>75</v>
      </c>
      <c r="M55">
        <f t="shared" si="13"/>
        <v>6591.6892000000225</v>
      </c>
      <c r="N55">
        <f t="shared" si="14"/>
        <v>6970.4472999999998</v>
      </c>
      <c r="O55">
        <f t="shared" si="15"/>
        <v>2.4424919413401241E-3</v>
      </c>
    </row>
    <row r="56" spans="2:15" ht="19.5" x14ac:dyDescent="0.45">
      <c r="B56" s="5">
        <v>6</v>
      </c>
      <c r="C56" s="1" t="s">
        <v>76</v>
      </c>
      <c r="D56" s="1">
        <v>1.01</v>
      </c>
      <c r="E56" s="6">
        <v>10577.435299999999</v>
      </c>
      <c r="F56" s="10"/>
      <c r="G56" s="5">
        <v>6</v>
      </c>
      <c r="H56" s="1" t="s">
        <v>76</v>
      </c>
      <c r="I56" s="1">
        <v>1.01</v>
      </c>
      <c r="J56" s="6">
        <v>10681.4882</v>
      </c>
      <c r="L56" s="1" t="s">
        <v>76</v>
      </c>
      <c r="M56">
        <f t="shared" si="13"/>
        <v>5721.4572000000007</v>
      </c>
      <c r="N56">
        <f t="shared" si="14"/>
        <v>5800.3932999999997</v>
      </c>
      <c r="O56">
        <f t="shared" si="15"/>
        <v>4.7892651090835105E-3</v>
      </c>
    </row>
    <row r="57" spans="2:15" ht="19.5" x14ac:dyDescent="0.45">
      <c r="B57" s="7">
        <v>7</v>
      </c>
      <c r="C57" s="8" t="s">
        <v>77</v>
      </c>
      <c r="D57" s="8">
        <v>1.71</v>
      </c>
      <c r="E57" s="9">
        <v>17832.36</v>
      </c>
      <c r="F57" s="10"/>
      <c r="G57" s="7">
        <v>7</v>
      </c>
      <c r="H57" s="8" t="s">
        <v>77</v>
      </c>
      <c r="I57" s="8">
        <v>1.7</v>
      </c>
      <c r="J57" s="9">
        <v>17942.200700000001</v>
      </c>
      <c r="L57" s="8" t="s">
        <v>77</v>
      </c>
      <c r="M57">
        <f t="shared" si="13"/>
        <v>10329.8367</v>
      </c>
      <c r="N57">
        <f t="shared" si="14"/>
        <v>10527.295299999998</v>
      </c>
      <c r="O57">
        <f t="shared" si="15"/>
        <v>6.9357954211763401E-3</v>
      </c>
    </row>
    <row r="58" spans="2:15" x14ac:dyDescent="0.4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4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19.5" x14ac:dyDescent="0.45">
      <c r="B60" s="5">
        <v>1</v>
      </c>
      <c r="C60" s="1" t="s">
        <v>71</v>
      </c>
      <c r="D60" s="1">
        <v>2.13</v>
      </c>
      <c r="E60" s="6">
        <v>36485.944199999998</v>
      </c>
      <c r="F60" s="10"/>
      <c r="G60" s="5">
        <v>1</v>
      </c>
      <c r="H60" s="1" t="s">
        <v>71</v>
      </c>
      <c r="I60" s="1">
        <v>2.13</v>
      </c>
      <c r="J60" s="6">
        <v>36812.615599999997</v>
      </c>
    </row>
    <row r="61" spans="2:15" ht="19.5" x14ac:dyDescent="0.45">
      <c r="B61" s="5">
        <v>2</v>
      </c>
      <c r="C61" s="1" t="s">
        <v>72</v>
      </c>
      <c r="D61" s="1">
        <v>2.1800000000000002</v>
      </c>
      <c r="E61" s="6">
        <v>37355.323299999996</v>
      </c>
      <c r="F61" s="10"/>
      <c r="G61" s="5">
        <v>2</v>
      </c>
      <c r="H61" s="1" t="s">
        <v>72</v>
      </c>
      <c r="I61" s="1">
        <v>2.1800000000000002</v>
      </c>
      <c r="J61" s="6">
        <v>37684.345699999998</v>
      </c>
    </row>
    <row r="62" spans="2:15" ht="19.5" x14ac:dyDescent="0.45">
      <c r="B62" s="5">
        <v>3</v>
      </c>
      <c r="C62" s="1" t="s">
        <v>73</v>
      </c>
      <c r="D62" s="1">
        <v>2.2000000000000002</v>
      </c>
      <c r="E62" s="6">
        <v>37534.425499999998</v>
      </c>
      <c r="F62" s="10"/>
      <c r="G62" s="5">
        <v>3</v>
      </c>
      <c r="H62" s="1" t="s">
        <v>73</v>
      </c>
      <c r="I62" s="1">
        <v>2.19</v>
      </c>
      <c r="J62" s="6">
        <v>37850.991999999998</v>
      </c>
    </row>
    <row r="63" spans="2:15" ht="19.5" x14ac:dyDescent="0.45">
      <c r="B63" s="5">
        <v>4</v>
      </c>
      <c r="C63" s="1" t="s">
        <v>74</v>
      </c>
      <c r="D63" s="1">
        <v>1.94</v>
      </c>
      <c r="E63" s="6">
        <v>33156.917000000001</v>
      </c>
      <c r="F63" s="10"/>
      <c r="G63" s="5">
        <v>4</v>
      </c>
      <c r="H63" s="1" t="s">
        <v>74</v>
      </c>
      <c r="I63" s="1">
        <v>1.93</v>
      </c>
      <c r="J63" s="6">
        <v>33416.856800000001</v>
      </c>
    </row>
    <row r="64" spans="2:15" ht="19.5" x14ac:dyDescent="0.45">
      <c r="B64" s="5">
        <v>5</v>
      </c>
      <c r="C64" s="1" t="s">
        <v>75</v>
      </c>
      <c r="D64" s="1">
        <v>8.9499999999999993</v>
      </c>
      <c r="E64" s="6">
        <v>152998.20610000001</v>
      </c>
      <c r="F64" s="10"/>
      <c r="G64" s="5">
        <v>5</v>
      </c>
      <c r="H64" s="1" t="s">
        <v>75</v>
      </c>
      <c r="I64" s="1">
        <v>8.9700000000000006</v>
      </c>
      <c r="J64" s="6">
        <v>155070.35810000001</v>
      </c>
    </row>
    <row r="65" spans="2:15" ht="19.5" x14ac:dyDescent="0.45">
      <c r="B65" s="5">
        <v>6</v>
      </c>
      <c r="C65" s="1" t="s">
        <v>76</v>
      </c>
      <c r="D65" s="1">
        <v>0.95</v>
      </c>
      <c r="E65" s="6">
        <v>16298.8925</v>
      </c>
      <c r="F65" s="10"/>
      <c r="G65" s="5">
        <v>6</v>
      </c>
      <c r="H65" s="1" t="s">
        <v>76</v>
      </c>
      <c r="I65" s="1">
        <v>0.95</v>
      </c>
      <c r="J65" s="6">
        <v>16481.8815</v>
      </c>
    </row>
    <row r="66" spans="2:15" ht="19.5" x14ac:dyDescent="0.45">
      <c r="B66" s="7">
        <v>7</v>
      </c>
      <c r="C66" s="8" t="s">
        <v>77</v>
      </c>
      <c r="D66" s="8">
        <v>1.65</v>
      </c>
      <c r="E66" s="9">
        <v>28162.1967</v>
      </c>
      <c r="F66" s="10"/>
      <c r="G66" s="7">
        <v>7</v>
      </c>
      <c r="H66" s="8" t="s">
        <v>77</v>
      </c>
      <c r="I66" s="8">
        <v>1.65</v>
      </c>
      <c r="J66" s="9">
        <v>28469.495999999999</v>
      </c>
    </row>
    <row r="67" spans="2:15" x14ac:dyDescent="0.4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4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19.5" x14ac:dyDescent="0.45">
      <c r="B69" s="5">
        <v>1</v>
      </c>
      <c r="C69" s="1" t="s">
        <v>71</v>
      </c>
      <c r="D69" s="1">
        <v>3.18</v>
      </c>
      <c r="E69" s="6">
        <v>31331.0435</v>
      </c>
      <c r="F69" s="10"/>
      <c r="G69" s="5">
        <v>1</v>
      </c>
      <c r="H69" s="1" t="s">
        <v>71</v>
      </c>
      <c r="I69" s="1">
        <v>3.18</v>
      </c>
      <c r="J69" s="6">
        <v>31558.585999999999</v>
      </c>
      <c r="L69" s="1" t="s">
        <v>71</v>
      </c>
      <c r="M69">
        <f t="shared" ref="M69:M75" si="16">(E78-E69)</f>
        <v>5137.3176000000021</v>
      </c>
      <c r="N69">
        <f t="shared" ref="N69:N75" si="17">(J78-J69)</f>
        <v>5254.9627</v>
      </c>
      <c r="O69">
        <f t="shared" ref="O69:O75" si="18">(N69-M69)/J78</f>
        <v>3.1957011522770668E-3</v>
      </c>
    </row>
    <row r="70" spans="2:15" ht="19.5" x14ac:dyDescent="0.45">
      <c r="B70" s="5">
        <v>2</v>
      </c>
      <c r="C70" s="1" t="s">
        <v>72</v>
      </c>
      <c r="D70" s="1">
        <v>2.63</v>
      </c>
      <c r="E70" s="6">
        <v>25873.077499999999</v>
      </c>
      <c r="F70" s="10"/>
      <c r="G70" s="5">
        <v>2</v>
      </c>
      <c r="H70" s="1" t="s">
        <v>72</v>
      </c>
      <c r="I70" s="1">
        <v>2.62</v>
      </c>
      <c r="J70" s="6">
        <v>26028.276300000001</v>
      </c>
      <c r="L70" s="1" t="s">
        <v>72</v>
      </c>
      <c r="M70">
        <f t="shared" si="16"/>
        <v>11563.582399999999</v>
      </c>
      <c r="N70">
        <f t="shared" si="17"/>
        <v>11752.318499999998</v>
      </c>
      <c r="O70">
        <f t="shared" si="18"/>
        <v>4.9955830764209742E-3</v>
      </c>
    </row>
    <row r="71" spans="2:15" ht="19.5" x14ac:dyDescent="0.45">
      <c r="B71" s="5">
        <v>3</v>
      </c>
      <c r="C71" s="1" t="s">
        <v>73</v>
      </c>
      <c r="D71" s="1">
        <v>2.58</v>
      </c>
      <c r="E71" s="6">
        <v>25345.679800000002</v>
      </c>
      <c r="F71" s="10"/>
      <c r="G71" s="5">
        <v>3</v>
      </c>
      <c r="H71" s="1" t="s">
        <v>73</v>
      </c>
      <c r="I71" s="1">
        <v>2.57</v>
      </c>
      <c r="J71" s="6">
        <v>25484.100600000002</v>
      </c>
      <c r="L71" s="1" t="s">
        <v>73</v>
      </c>
      <c r="M71">
        <f t="shared" si="16"/>
        <v>12255.362599999997</v>
      </c>
      <c r="N71">
        <f t="shared" si="17"/>
        <v>12419.366899999997</v>
      </c>
      <c r="O71">
        <f t="shared" si="18"/>
        <v>4.3268943665906168E-3</v>
      </c>
    </row>
    <row r="72" spans="2:15" ht="19.5" x14ac:dyDescent="0.45">
      <c r="B72" s="5">
        <v>4</v>
      </c>
      <c r="C72" s="1" t="s">
        <v>74</v>
      </c>
      <c r="D72" s="1">
        <v>3.09</v>
      </c>
      <c r="E72" s="6">
        <v>30409.077099999999</v>
      </c>
      <c r="F72" s="10"/>
      <c r="G72" s="5">
        <v>4</v>
      </c>
      <c r="H72" s="1" t="s">
        <v>74</v>
      </c>
      <c r="I72" s="1">
        <v>3.08</v>
      </c>
      <c r="J72" s="6">
        <v>30581.189299999998</v>
      </c>
      <c r="L72" s="1" t="s">
        <v>74</v>
      </c>
      <c r="M72">
        <f t="shared" si="16"/>
        <v>2733.9084000000039</v>
      </c>
      <c r="N72">
        <f t="shared" si="17"/>
        <v>2822.4529000000039</v>
      </c>
      <c r="O72">
        <f t="shared" si="18"/>
        <v>2.6507438760675016E-3</v>
      </c>
    </row>
    <row r="73" spans="2:15" ht="19.5" x14ac:dyDescent="0.45">
      <c r="B73" s="5">
        <v>5</v>
      </c>
      <c r="C73" s="1" t="s">
        <v>75</v>
      </c>
      <c r="D73" s="1">
        <v>14.79</v>
      </c>
      <c r="E73" s="6">
        <v>145572.34220000001</v>
      </c>
      <c r="F73" s="10"/>
      <c r="G73" s="5">
        <v>5</v>
      </c>
      <c r="H73" s="1" t="s">
        <v>75</v>
      </c>
      <c r="I73" s="1">
        <v>14.83</v>
      </c>
      <c r="J73" s="6">
        <v>147229.5729</v>
      </c>
      <c r="L73" s="1" t="s">
        <v>75</v>
      </c>
      <c r="M73">
        <f t="shared" si="16"/>
        <v>7758.5946999999869</v>
      </c>
      <c r="N73">
        <f t="shared" si="17"/>
        <v>8131.7538000000059</v>
      </c>
      <c r="O73">
        <f t="shared" si="18"/>
        <v>2.4018789484244211E-3</v>
      </c>
    </row>
    <row r="74" spans="2:15" ht="19.5" x14ac:dyDescent="0.45">
      <c r="B74" s="5">
        <v>6</v>
      </c>
      <c r="C74" s="1" t="s">
        <v>76</v>
      </c>
      <c r="D74" s="1">
        <v>1.02</v>
      </c>
      <c r="E74" s="6">
        <v>10058.104600000001</v>
      </c>
      <c r="F74" s="10"/>
      <c r="G74" s="5">
        <v>6</v>
      </c>
      <c r="H74" s="1" t="s">
        <v>76</v>
      </c>
      <c r="I74" s="1">
        <v>1.02</v>
      </c>
      <c r="J74" s="6">
        <v>10141.6333</v>
      </c>
      <c r="L74" s="1" t="s">
        <v>76</v>
      </c>
      <c r="M74">
        <f t="shared" si="16"/>
        <v>6296.416299999999</v>
      </c>
      <c r="N74">
        <f t="shared" si="17"/>
        <v>6370.9103000000014</v>
      </c>
      <c r="O74">
        <f t="shared" si="18"/>
        <v>4.5113582622123951E-3</v>
      </c>
    </row>
    <row r="75" spans="2:15" ht="19.5" x14ac:dyDescent="0.45">
      <c r="B75" s="7">
        <v>7</v>
      </c>
      <c r="C75" s="8" t="s">
        <v>77</v>
      </c>
      <c r="D75" s="8">
        <v>1.71</v>
      </c>
      <c r="E75" s="9">
        <v>16799.192299999999</v>
      </c>
      <c r="F75" s="10"/>
      <c r="G75" s="7">
        <v>7</v>
      </c>
      <c r="H75" s="8" t="s">
        <v>77</v>
      </c>
      <c r="I75" s="8">
        <v>1.7</v>
      </c>
      <c r="J75" s="9">
        <v>16902.022499999999</v>
      </c>
      <c r="L75" s="8" t="s">
        <v>77</v>
      </c>
      <c r="M75">
        <f t="shared" si="16"/>
        <v>11462.731800000001</v>
      </c>
      <c r="N75">
        <f t="shared" si="17"/>
        <v>11606.374900000003</v>
      </c>
      <c r="O75">
        <f t="shared" si="18"/>
        <v>5.0386241634193417E-3</v>
      </c>
    </row>
    <row r="76" spans="2:15" x14ac:dyDescent="0.4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4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19.5" x14ac:dyDescent="0.45">
      <c r="B78" s="5">
        <v>1</v>
      </c>
      <c r="C78" s="1" t="s">
        <v>71</v>
      </c>
      <c r="D78" s="1">
        <v>2.13</v>
      </c>
      <c r="E78" s="6">
        <v>36468.361100000002</v>
      </c>
      <c r="F78" s="10"/>
      <c r="G78" s="5">
        <v>1</v>
      </c>
      <c r="H78" s="1" t="s">
        <v>71</v>
      </c>
      <c r="I78" s="1">
        <v>2.13</v>
      </c>
      <c r="J78" s="6">
        <v>36813.548699999999</v>
      </c>
    </row>
    <row r="79" spans="2:15" ht="19.5" x14ac:dyDescent="0.45">
      <c r="B79" s="5">
        <v>2</v>
      </c>
      <c r="C79" s="1" t="s">
        <v>72</v>
      </c>
      <c r="D79" s="1">
        <v>2.19</v>
      </c>
      <c r="E79" s="6">
        <v>37436.659899999999</v>
      </c>
      <c r="F79" s="10"/>
      <c r="G79" s="5">
        <v>2</v>
      </c>
      <c r="H79" s="1" t="s">
        <v>72</v>
      </c>
      <c r="I79" s="1">
        <v>2.1800000000000002</v>
      </c>
      <c r="J79" s="6">
        <v>37780.594799999999</v>
      </c>
    </row>
    <row r="80" spans="2:15" ht="19.5" x14ac:dyDescent="0.45">
      <c r="B80" s="5">
        <v>3</v>
      </c>
      <c r="C80" s="1" t="s">
        <v>73</v>
      </c>
      <c r="D80" s="1">
        <v>2.2000000000000002</v>
      </c>
      <c r="E80" s="6">
        <v>37601.042399999998</v>
      </c>
      <c r="F80" s="10"/>
      <c r="G80" s="5">
        <v>3</v>
      </c>
      <c r="H80" s="1" t="s">
        <v>73</v>
      </c>
      <c r="I80" s="1">
        <v>2.19</v>
      </c>
      <c r="J80" s="6">
        <v>37903.467499999999</v>
      </c>
    </row>
    <row r="81" spans="2:15" ht="19.5" x14ac:dyDescent="0.45">
      <c r="B81" s="5">
        <v>4</v>
      </c>
      <c r="C81" s="1" t="s">
        <v>74</v>
      </c>
      <c r="D81" s="1">
        <v>1.93</v>
      </c>
      <c r="E81" s="6">
        <v>33142.985500000003</v>
      </c>
      <c r="F81" s="10"/>
      <c r="G81" s="5">
        <v>4</v>
      </c>
      <c r="H81" s="1" t="s">
        <v>74</v>
      </c>
      <c r="I81" s="1">
        <v>1.93</v>
      </c>
      <c r="J81" s="6">
        <v>33403.642200000002</v>
      </c>
    </row>
    <row r="82" spans="2:15" ht="19.5" x14ac:dyDescent="0.45">
      <c r="B82" s="5">
        <v>5</v>
      </c>
      <c r="C82" s="1" t="s">
        <v>75</v>
      </c>
      <c r="D82" s="1">
        <v>8.9499999999999993</v>
      </c>
      <c r="E82" s="6">
        <v>153330.9369</v>
      </c>
      <c r="F82" s="10"/>
      <c r="G82" s="5">
        <v>5</v>
      </c>
      <c r="H82" s="1" t="s">
        <v>75</v>
      </c>
      <c r="I82" s="1">
        <v>8.9700000000000006</v>
      </c>
      <c r="J82" s="6">
        <v>155361.32670000001</v>
      </c>
    </row>
    <row r="83" spans="2:15" ht="19.5" x14ac:dyDescent="0.45">
      <c r="B83" s="5">
        <v>6</v>
      </c>
      <c r="C83" s="1" t="s">
        <v>76</v>
      </c>
      <c r="D83" s="1">
        <v>0.95</v>
      </c>
      <c r="E83" s="6">
        <v>16354.5209</v>
      </c>
      <c r="F83" s="10"/>
      <c r="G83" s="5">
        <v>6</v>
      </c>
      <c r="H83" s="1" t="s">
        <v>76</v>
      </c>
      <c r="I83" s="1">
        <v>0.95</v>
      </c>
      <c r="J83" s="6">
        <v>16512.543600000001</v>
      </c>
    </row>
    <row r="84" spans="2:15" ht="19.5" x14ac:dyDescent="0.45">
      <c r="B84" s="7">
        <v>7</v>
      </c>
      <c r="C84" s="8" t="s">
        <v>77</v>
      </c>
      <c r="D84" s="8">
        <v>1.65</v>
      </c>
      <c r="E84" s="9">
        <v>28261.9241</v>
      </c>
      <c r="F84" s="10"/>
      <c r="G84" s="7">
        <v>7</v>
      </c>
      <c r="H84" s="8" t="s">
        <v>77</v>
      </c>
      <c r="I84" s="8">
        <v>1.65</v>
      </c>
      <c r="J84" s="9">
        <v>28508.397400000002</v>
      </c>
    </row>
    <row r="85" spans="2:15" x14ac:dyDescent="0.4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4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19.5" x14ac:dyDescent="0.45">
      <c r="B87" s="5">
        <v>1</v>
      </c>
      <c r="C87" s="1" t="s">
        <v>71</v>
      </c>
      <c r="D87" s="1">
        <v>0.22</v>
      </c>
      <c r="E87" s="6">
        <v>30637.804700000001</v>
      </c>
      <c r="F87" s="10"/>
      <c r="G87" s="5">
        <v>1</v>
      </c>
      <c r="H87" s="1" t="s">
        <v>71</v>
      </c>
      <c r="I87" s="1">
        <v>0.22</v>
      </c>
      <c r="J87" s="6">
        <v>30840.0625</v>
      </c>
      <c r="L87" s="1" t="s">
        <v>71</v>
      </c>
      <c r="M87">
        <f t="shared" ref="M87:M93" si="19">(E96-E87)</f>
        <v>5779.7356</v>
      </c>
      <c r="N87">
        <f t="shared" ref="N87:N93" si="20">(J96-J87)</f>
        <v>5915.8070999999982</v>
      </c>
      <c r="O87">
        <f t="shared" ref="O87:O93" si="21">(N87-M87)/J96</f>
        <v>3.7020345724590939E-3</v>
      </c>
    </row>
    <row r="88" spans="2:15" ht="19.5" x14ac:dyDescent="0.45">
      <c r="B88" s="5">
        <v>2</v>
      </c>
      <c r="C88" s="1" t="s">
        <v>72</v>
      </c>
      <c r="D88" s="1">
        <v>0.18</v>
      </c>
      <c r="E88" s="6">
        <v>24878.373</v>
      </c>
      <c r="F88" s="10"/>
      <c r="G88" s="5">
        <v>2</v>
      </c>
      <c r="H88" s="1" t="s">
        <v>72</v>
      </c>
      <c r="I88" s="1">
        <v>0.18</v>
      </c>
      <c r="J88" s="6">
        <v>25003.159800000001</v>
      </c>
      <c r="L88" s="1" t="s">
        <v>72</v>
      </c>
      <c r="M88">
        <f t="shared" si="19"/>
        <v>12660.767899999999</v>
      </c>
      <c r="N88">
        <f t="shared" si="20"/>
        <v>12844.866999999998</v>
      </c>
      <c r="O88">
        <f t="shared" si="21"/>
        <v>4.8641663929491685E-3</v>
      </c>
    </row>
    <row r="89" spans="2:15" ht="19.5" x14ac:dyDescent="0.45">
      <c r="B89" s="5">
        <v>3</v>
      </c>
      <c r="C89" s="1" t="s">
        <v>73</v>
      </c>
      <c r="D89" s="1">
        <v>0.17</v>
      </c>
      <c r="E89" s="6">
        <v>24331.612499999999</v>
      </c>
      <c r="F89" s="10"/>
      <c r="G89" s="5">
        <v>3</v>
      </c>
      <c r="H89" s="1" t="s">
        <v>73</v>
      </c>
      <c r="I89" s="1">
        <v>0.17</v>
      </c>
      <c r="J89" s="6">
        <v>24452.6126</v>
      </c>
      <c r="L89" s="1" t="s">
        <v>73</v>
      </c>
      <c r="M89">
        <f t="shared" si="19"/>
        <v>13315.942599999998</v>
      </c>
      <c r="N89">
        <f t="shared" si="20"/>
        <v>13500.6086</v>
      </c>
      <c r="O89">
        <f t="shared" si="21"/>
        <v>4.8656212611540095E-3</v>
      </c>
    </row>
    <row r="90" spans="2:15" ht="19.5" x14ac:dyDescent="0.45">
      <c r="B90" s="5">
        <v>4</v>
      </c>
      <c r="C90" s="1" t="s">
        <v>74</v>
      </c>
      <c r="D90" s="1">
        <v>0.21</v>
      </c>
      <c r="E90" s="6">
        <v>30042.367300000002</v>
      </c>
      <c r="F90" s="10"/>
      <c r="G90" s="5">
        <v>4</v>
      </c>
      <c r="H90" s="1" t="s">
        <v>74</v>
      </c>
      <c r="I90" s="1">
        <v>0.21</v>
      </c>
      <c r="J90" s="6">
        <v>30216.075199999999</v>
      </c>
      <c r="L90" s="1" t="s">
        <v>74</v>
      </c>
      <c r="M90">
        <f t="shared" si="19"/>
        <v>3110.8467999999957</v>
      </c>
      <c r="N90">
        <f t="shared" si="20"/>
        <v>3184.9797000000035</v>
      </c>
      <c r="O90">
        <f t="shared" si="21"/>
        <v>2.219477804576998E-3</v>
      </c>
    </row>
    <row r="91" spans="2:15" ht="19.5" x14ac:dyDescent="0.45">
      <c r="B91" s="5">
        <v>5</v>
      </c>
      <c r="C91" s="1" t="s">
        <v>75</v>
      </c>
      <c r="D91" s="1">
        <v>1.03</v>
      </c>
      <c r="E91" s="6">
        <v>145084.247</v>
      </c>
      <c r="F91" s="10"/>
      <c r="G91" s="5">
        <v>5</v>
      </c>
      <c r="H91" s="1" t="s">
        <v>75</v>
      </c>
      <c r="I91" s="1">
        <v>1.04</v>
      </c>
      <c r="J91" s="6">
        <v>146691.33689999999</v>
      </c>
      <c r="L91" s="1" t="s">
        <v>75</v>
      </c>
      <c r="M91">
        <f t="shared" si="19"/>
        <v>8570.5033000000112</v>
      </c>
      <c r="N91">
        <f t="shared" si="20"/>
        <v>9011.3728000000119</v>
      </c>
      <c r="O91">
        <f t="shared" si="21"/>
        <v>2.8314825146553034E-3</v>
      </c>
    </row>
    <row r="92" spans="2:15" ht="19.5" x14ac:dyDescent="0.45">
      <c r="B92" s="5">
        <v>6</v>
      </c>
      <c r="C92" s="1" t="s">
        <v>76</v>
      </c>
      <c r="D92" s="1">
        <v>7.0000000000000007E-2</v>
      </c>
      <c r="E92" s="6">
        <v>9749.7440999999999</v>
      </c>
      <c r="F92" s="10"/>
      <c r="G92" s="5">
        <v>6</v>
      </c>
      <c r="H92" s="1" t="s">
        <v>76</v>
      </c>
      <c r="I92" s="1">
        <v>7.0000000000000007E-2</v>
      </c>
      <c r="J92" s="6">
        <v>9826.5522000000001</v>
      </c>
      <c r="L92" s="1" t="s">
        <v>76</v>
      </c>
      <c r="M92">
        <f t="shared" si="19"/>
        <v>6635.4203000000016</v>
      </c>
      <c r="N92">
        <f t="shared" si="20"/>
        <v>6729.8314999999984</v>
      </c>
      <c r="O92">
        <f t="shared" si="21"/>
        <v>5.7024046863565284E-3</v>
      </c>
    </row>
    <row r="93" spans="2:15" ht="19.5" x14ac:dyDescent="0.45">
      <c r="B93" s="7">
        <v>7</v>
      </c>
      <c r="C93" s="8" t="s">
        <v>77</v>
      </c>
      <c r="D93" s="8">
        <v>0.12</v>
      </c>
      <c r="E93" s="9">
        <v>16169.8372</v>
      </c>
      <c r="F93" s="10"/>
      <c r="G93" s="7">
        <v>7</v>
      </c>
      <c r="H93" s="8" t="s">
        <v>77</v>
      </c>
      <c r="I93" s="8">
        <v>0.11</v>
      </c>
      <c r="J93" s="9">
        <v>16276.865100000001</v>
      </c>
      <c r="L93" s="8" t="s">
        <v>77</v>
      </c>
      <c r="M93">
        <f t="shared" si="19"/>
        <v>12168.625099999999</v>
      </c>
      <c r="N93">
        <f t="shared" si="20"/>
        <v>12313.491099999997</v>
      </c>
      <c r="O93">
        <f t="shared" si="21"/>
        <v>5.0669533106410952E-3</v>
      </c>
    </row>
    <row r="94" spans="2:15" x14ac:dyDescent="0.4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4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19.5" x14ac:dyDescent="0.45">
      <c r="B96" s="5">
        <v>1</v>
      </c>
      <c r="C96" s="1" t="s">
        <v>71</v>
      </c>
      <c r="D96" s="1">
        <v>2.12</v>
      </c>
      <c r="E96" s="6">
        <v>36417.540300000001</v>
      </c>
      <c r="F96" s="10"/>
      <c r="G96" s="5">
        <v>1</v>
      </c>
      <c r="H96" s="1" t="s">
        <v>71</v>
      </c>
      <c r="I96" s="1">
        <v>2.12</v>
      </c>
      <c r="J96" s="6">
        <v>36755.869599999998</v>
      </c>
    </row>
    <row r="97" spans="2:15" ht="19.5" x14ac:dyDescent="0.45">
      <c r="B97" s="5">
        <v>2</v>
      </c>
      <c r="C97" s="1" t="s">
        <v>72</v>
      </c>
      <c r="D97" s="1">
        <v>2.19</v>
      </c>
      <c r="E97" s="6">
        <v>37539.140899999999</v>
      </c>
      <c r="F97" s="10"/>
      <c r="G97" s="5">
        <v>2</v>
      </c>
      <c r="H97" s="1" t="s">
        <v>72</v>
      </c>
      <c r="I97" s="1">
        <v>2.1800000000000002</v>
      </c>
      <c r="J97" s="6">
        <v>37848.0268</v>
      </c>
    </row>
    <row r="98" spans="2:15" ht="19.5" x14ac:dyDescent="0.45">
      <c r="B98" s="5">
        <v>3</v>
      </c>
      <c r="C98" s="1" t="s">
        <v>73</v>
      </c>
      <c r="D98" s="1">
        <v>2.19</v>
      </c>
      <c r="E98" s="6">
        <v>37647.555099999998</v>
      </c>
      <c r="F98" s="10"/>
      <c r="G98" s="5">
        <v>3</v>
      </c>
      <c r="H98" s="1" t="s">
        <v>73</v>
      </c>
      <c r="I98" s="1">
        <v>2.19</v>
      </c>
      <c r="J98" s="6">
        <v>37953.2212</v>
      </c>
    </row>
    <row r="99" spans="2:15" ht="19.5" x14ac:dyDescent="0.45">
      <c r="B99" s="5">
        <v>4</v>
      </c>
      <c r="C99" s="1" t="s">
        <v>74</v>
      </c>
      <c r="D99" s="1">
        <v>1.93</v>
      </c>
      <c r="E99" s="6">
        <v>33153.214099999997</v>
      </c>
      <c r="F99" s="10"/>
      <c r="G99" s="5">
        <v>4</v>
      </c>
      <c r="H99" s="1" t="s">
        <v>74</v>
      </c>
      <c r="I99" s="1">
        <v>1.93</v>
      </c>
      <c r="J99" s="6">
        <v>33401.054900000003</v>
      </c>
    </row>
    <row r="100" spans="2:15" ht="19.5" x14ac:dyDescent="0.45">
      <c r="B100" s="5">
        <v>5</v>
      </c>
      <c r="C100" s="1" t="s">
        <v>75</v>
      </c>
      <c r="D100" s="1">
        <v>8.9600000000000009</v>
      </c>
      <c r="E100" s="6">
        <v>153654.75030000001</v>
      </c>
      <c r="F100" s="10"/>
      <c r="G100" s="5">
        <v>5</v>
      </c>
      <c r="H100" s="1" t="s">
        <v>75</v>
      </c>
      <c r="I100" s="1">
        <v>8.98</v>
      </c>
      <c r="J100" s="6">
        <v>155702.70970000001</v>
      </c>
    </row>
    <row r="101" spans="2:15" ht="19.5" x14ac:dyDescent="0.45">
      <c r="B101" s="5">
        <v>6</v>
      </c>
      <c r="C101" s="1" t="s">
        <v>76</v>
      </c>
      <c r="D101" s="1">
        <v>0.96</v>
      </c>
      <c r="E101" s="6">
        <v>16385.164400000001</v>
      </c>
      <c r="F101" s="10"/>
      <c r="G101" s="5">
        <v>6</v>
      </c>
      <c r="H101" s="1" t="s">
        <v>76</v>
      </c>
      <c r="I101" s="1">
        <v>0.95</v>
      </c>
      <c r="J101" s="6">
        <v>16556.383699999998</v>
      </c>
    </row>
    <row r="102" spans="2:15" ht="19.5" x14ac:dyDescent="0.45">
      <c r="B102" s="7">
        <v>7</v>
      </c>
      <c r="C102" s="8" t="s">
        <v>77</v>
      </c>
      <c r="D102" s="8">
        <v>1.65</v>
      </c>
      <c r="E102" s="9">
        <v>28338.462299999999</v>
      </c>
      <c r="F102" s="10"/>
      <c r="G102" s="7">
        <v>7</v>
      </c>
      <c r="H102" s="8" t="s">
        <v>77</v>
      </c>
      <c r="I102" s="8">
        <v>1.65</v>
      </c>
      <c r="J102" s="9">
        <v>28590.356199999998</v>
      </c>
    </row>
    <row r="103" spans="2:15" x14ac:dyDescent="0.4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71</v>
      </c>
      <c r="D105" s="1">
        <v>0.22</v>
      </c>
      <c r="E105" s="6">
        <v>30191.938300000002</v>
      </c>
      <c r="F105" s="10"/>
      <c r="G105" s="5">
        <v>1</v>
      </c>
      <c r="H105" s="1" t="s">
        <v>71</v>
      </c>
      <c r="I105" s="1">
        <v>0.22</v>
      </c>
      <c r="J105" s="6">
        <v>30372.379400000002</v>
      </c>
      <c r="L105" s="1" t="s">
        <v>71</v>
      </c>
      <c r="M105">
        <f t="shared" ref="M105:M111" si="22">(E114-E105)</f>
        <v>6189.9502999999968</v>
      </c>
      <c r="N105">
        <f t="shared" ref="N105:N111" si="23">(J114-J105)</f>
        <v>6344.7024999999958</v>
      </c>
      <c r="O105">
        <f t="shared" ref="O105:O111" si="24">(N105-M105)/J114</f>
        <v>4.2147194709391926E-3</v>
      </c>
    </row>
    <row r="106" spans="2:15" ht="19.5" x14ac:dyDescent="0.45">
      <c r="B106" s="5">
        <v>2</v>
      </c>
      <c r="C106" s="1" t="s">
        <v>72</v>
      </c>
      <c r="D106" s="1">
        <v>0.17</v>
      </c>
      <c r="E106" s="6">
        <v>24265.558099999998</v>
      </c>
      <c r="F106" s="10"/>
      <c r="G106" s="5">
        <v>2</v>
      </c>
      <c r="H106" s="1" t="s">
        <v>72</v>
      </c>
      <c r="I106" s="1">
        <v>0.17</v>
      </c>
      <c r="J106" s="6">
        <v>24384.783599999999</v>
      </c>
      <c r="L106" s="1" t="s">
        <v>72</v>
      </c>
      <c r="M106">
        <f t="shared" si="22"/>
        <v>13330.995400000003</v>
      </c>
      <c r="N106">
        <f t="shared" si="23"/>
        <v>13509.556099999998</v>
      </c>
      <c r="O106">
        <f t="shared" si="24"/>
        <v>4.7120678553476568E-3</v>
      </c>
    </row>
    <row r="107" spans="2:15" ht="19.5" x14ac:dyDescent="0.45">
      <c r="B107" s="5">
        <v>3</v>
      </c>
      <c r="C107" s="1" t="s">
        <v>73</v>
      </c>
      <c r="D107" s="1">
        <v>0.17</v>
      </c>
      <c r="E107" s="6">
        <v>23731.171200000001</v>
      </c>
      <c r="F107" s="10"/>
      <c r="G107" s="5">
        <v>3</v>
      </c>
      <c r="H107" s="1" t="s">
        <v>73</v>
      </c>
      <c r="I107" s="1">
        <v>0.17</v>
      </c>
      <c r="J107" s="6">
        <v>23809.7245</v>
      </c>
      <c r="L107" s="1" t="s">
        <v>73</v>
      </c>
      <c r="M107">
        <f t="shared" si="22"/>
        <v>13944.348499999996</v>
      </c>
      <c r="N107">
        <f t="shared" si="23"/>
        <v>14168.335900000002</v>
      </c>
      <c r="O107">
        <f t="shared" si="24"/>
        <v>5.8978104105602358E-3</v>
      </c>
    </row>
    <row r="108" spans="2:15" ht="19.5" x14ac:dyDescent="0.45">
      <c r="B108" s="5">
        <v>4</v>
      </c>
      <c r="C108" s="1" t="s">
        <v>74</v>
      </c>
      <c r="D108" s="1">
        <v>0.21</v>
      </c>
      <c r="E108" s="6">
        <v>29781.6152</v>
      </c>
      <c r="F108" s="10"/>
      <c r="G108" s="5">
        <v>4</v>
      </c>
      <c r="H108" s="1" t="s">
        <v>74</v>
      </c>
      <c r="I108" s="1">
        <v>0.21</v>
      </c>
      <c r="J108" s="6">
        <v>29965.409800000001</v>
      </c>
      <c r="L108" s="1" t="s">
        <v>74</v>
      </c>
      <c r="M108">
        <f t="shared" si="22"/>
        <v>3360.4588000000003</v>
      </c>
      <c r="N108">
        <f t="shared" si="23"/>
        <v>3417.0771000000022</v>
      </c>
      <c r="O108">
        <f t="shared" si="24"/>
        <v>1.6960479957531835E-3</v>
      </c>
    </row>
    <row r="109" spans="2:15" ht="19.5" x14ac:dyDescent="0.45">
      <c r="B109" s="5">
        <v>5</v>
      </c>
      <c r="C109" s="1" t="s">
        <v>75</v>
      </c>
      <c r="D109" s="1">
        <v>1.04</v>
      </c>
      <c r="E109" s="6">
        <v>144802.78750000001</v>
      </c>
      <c r="F109" s="10"/>
      <c r="G109" s="5">
        <v>5</v>
      </c>
      <c r="H109" s="1" t="s">
        <v>75</v>
      </c>
      <c r="I109" s="1">
        <v>1.04</v>
      </c>
      <c r="J109" s="6">
        <v>146416.55869999999</v>
      </c>
      <c r="L109" s="1" t="s">
        <v>75</v>
      </c>
      <c r="M109">
        <f t="shared" si="22"/>
        <v>9114.7210999999952</v>
      </c>
      <c r="N109">
        <f t="shared" si="23"/>
        <v>9512.5702000000165</v>
      </c>
      <c r="O109">
        <f t="shared" si="24"/>
        <v>2.5514738830816446E-3</v>
      </c>
    </row>
    <row r="110" spans="2:15" ht="19.5" x14ac:dyDescent="0.45">
      <c r="B110" s="5">
        <v>6</v>
      </c>
      <c r="C110" s="1" t="s">
        <v>76</v>
      </c>
      <c r="D110" s="1">
        <v>7.0000000000000007E-2</v>
      </c>
      <c r="E110" s="6">
        <v>9563.9176000000007</v>
      </c>
      <c r="F110" s="10"/>
      <c r="G110" s="5">
        <v>6</v>
      </c>
      <c r="H110" s="1" t="s">
        <v>76</v>
      </c>
      <c r="I110" s="1">
        <v>7.0000000000000007E-2</v>
      </c>
      <c r="J110" s="6">
        <v>9638.7389999999996</v>
      </c>
      <c r="L110" s="1" t="s">
        <v>76</v>
      </c>
      <c r="M110">
        <f t="shared" si="22"/>
        <v>6834.1731</v>
      </c>
      <c r="N110">
        <f t="shared" si="23"/>
        <v>6948.9143999999997</v>
      </c>
      <c r="O110">
        <f t="shared" si="24"/>
        <v>6.9172713724534231E-3</v>
      </c>
    </row>
    <row r="111" spans="2:15" ht="19.5" x14ac:dyDescent="0.45">
      <c r="B111" s="7">
        <v>7</v>
      </c>
      <c r="C111" s="8" t="s">
        <v>77</v>
      </c>
      <c r="D111" s="8">
        <v>0.11</v>
      </c>
      <c r="E111" s="9">
        <v>15781.965899999999</v>
      </c>
      <c r="F111" s="10"/>
      <c r="G111" s="7">
        <v>7</v>
      </c>
      <c r="H111" s="8" t="s">
        <v>77</v>
      </c>
      <c r="I111" s="8">
        <v>0.11</v>
      </c>
      <c r="J111" s="9">
        <v>15881.463900000001</v>
      </c>
      <c r="L111" s="8" t="s">
        <v>77</v>
      </c>
      <c r="M111">
        <f t="shared" si="22"/>
        <v>12587.0131</v>
      </c>
      <c r="N111">
        <f t="shared" si="23"/>
        <v>12760.253699999999</v>
      </c>
      <c r="O111">
        <f t="shared" si="24"/>
        <v>6.0485408877852765E-3</v>
      </c>
    </row>
    <row r="112" spans="2:15" x14ac:dyDescent="0.4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4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19.5" x14ac:dyDescent="0.45">
      <c r="B114" s="5">
        <v>1</v>
      </c>
      <c r="C114" s="1" t="s">
        <v>71</v>
      </c>
      <c r="D114" s="1">
        <v>2.12</v>
      </c>
      <c r="E114" s="6">
        <v>36381.888599999998</v>
      </c>
      <c r="F114" s="10"/>
      <c r="G114" s="5">
        <v>1</v>
      </c>
      <c r="H114" s="1" t="s">
        <v>71</v>
      </c>
      <c r="I114" s="1">
        <v>2.12</v>
      </c>
      <c r="J114" s="6">
        <v>36717.081899999997</v>
      </c>
    </row>
    <row r="115" spans="2:15" ht="19.5" x14ac:dyDescent="0.45">
      <c r="B115" s="5">
        <v>2</v>
      </c>
      <c r="C115" s="1" t="s">
        <v>72</v>
      </c>
      <c r="D115" s="1">
        <v>2.19</v>
      </c>
      <c r="E115" s="6">
        <v>37596.553500000002</v>
      </c>
      <c r="F115" s="10"/>
      <c r="G115" s="5">
        <v>2</v>
      </c>
      <c r="H115" s="1" t="s">
        <v>72</v>
      </c>
      <c r="I115" s="1">
        <v>2.1800000000000002</v>
      </c>
      <c r="J115" s="6">
        <v>37894.339699999997</v>
      </c>
    </row>
    <row r="116" spans="2:15" ht="19.5" x14ac:dyDescent="0.45">
      <c r="B116" s="5">
        <v>3</v>
      </c>
      <c r="C116" s="1" t="s">
        <v>73</v>
      </c>
      <c r="D116" s="1">
        <v>2.19</v>
      </c>
      <c r="E116" s="6">
        <v>37675.519699999997</v>
      </c>
      <c r="F116" s="10"/>
      <c r="G116" s="5">
        <v>3</v>
      </c>
      <c r="H116" s="1" t="s">
        <v>73</v>
      </c>
      <c r="I116" s="1">
        <v>2.19</v>
      </c>
      <c r="J116" s="6">
        <v>37978.060400000002</v>
      </c>
    </row>
    <row r="117" spans="2:15" ht="19.5" x14ac:dyDescent="0.45">
      <c r="B117" s="5">
        <v>4</v>
      </c>
      <c r="C117" s="1" t="s">
        <v>74</v>
      </c>
      <c r="D117" s="1">
        <v>1.93</v>
      </c>
      <c r="E117" s="6">
        <v>33142.074000000001</v>
      </c>
      <c r="F117" s="10"/>
      <c r="G117" s="5">
        <v>4</v>
      </c>
      <c r="H117" s="1" t="s">
        <v>74</v>
      </c>
      <c r="I117" s="1">
        <v>1.92</v>
      </c>
      <c r="J117" s="6">
        <v>33382.486900000004</v>
      </c>
    </row>
    <row r="118" spans="2:15" ht="19.5" x14ac:dyDescent="0.45">
      <c r="B118" s="5">
        <v>5</v>
      </c>
      <c r="C118" s="1" t="s">
        <v>75</v>
      </c>
      <c r="D118" s="1">
        <v>8.9600000000000009</v>
      </c>
      <c r="E118" s="6">
        <v>153917.5086</v>
      </c>
      <c r="F118" s="10"/>
      <c r="G118" s="5">
        <v>5</v>
      </c>
      <c r="H118" s="1" t="s">
        <v>75</v>
      </c>
      <c r="I118" s="1">
        <v>8.98</v>
      </c>
      <c r="J118" s="6">
        <v>155929.12890000001</v>
      </c>
    </row>
    <row r="119" spans="2:15" ht="19.5" x14ac:dyDescent="0.45">
      <c r="B119" s="5">
        <v>6</v>
      </c>
      <c r="C119" s="1" t="s">
        <v>76</v>
      </c>
      <c r="D119" s="1">
        <v>0.95</v>
      </c>
      <c r="E119" s="6">
        <v>16398.090700000001</v>
      </c>
      <c r="F119" s="10"/>
      <c r="G119" s="5">
        <v>6</v>
      </c>
      <c r="H119" s="1" t="s">
        <v>76</v>
      </c>
      <c r="I119" s="1">
        <v>0.96</v>
      </c>
      <c r="J119" s="6">
        <v>16587.653399999999</v>
      </c>
    </row>
    <row r="120" spans="2:15" ht="19.5" x14ac:dyDescent="0.45">
      <c r="B120" s="7">
        <v>7</v>
      </c>
      <c r="C120" s="8" t="s">
        <v>77</v>
      </c>
      <c r="D120" s="8">
        <v>1.65</v>
      </c>
      <c r="E120" s="9">
        <v>28368.978999999999</v>
      </c>
      <c r="F120" s="10"/>
      <c r="G120" s="7">
        <v>7</v>
      </c>
      <c r="H120" s="8" t="s">
        <v>77</v>
      </c>
      <c r="I120" s="8">
        <v>1.65</v>
      </c>
      <c r="J120" s="9">
        <v>28641.7176</v>
      </c>
    </row>
    <row r="121" spans="2:15" x14ac:dyDescent="0.4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4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19.5" x14ac:dyDescent="0.45">
      <c r="B123" s="5">
        <v>1</v>
      </c>
      <c r="C123" s="1" t="s">
        <v>71</v>
      </c>
      <c r="D123" s="1">
        <v>0.22</v>
      </c>
      <c r="E123" s="6">
        <v>29877.408599999999</v>
      </c>
      <c r="F123" s="10"/>
      <c r="G123" s="5">
        <v>1</v>
      </c>
      <c r="H123" s="1" t="s">
        <v>71</v>
      </c>
      <c r="I123" s="1">
        <v>0.22</v>
      </c>
      <c r="J123" s="6">
        <v>30008.977900000002</v>
      </c>
      <c r="L123" s="1" t="s">
        <v>71</v>
      </c>
      <c r="M123">
        <f t="shared" ref="M123:M129" si="25">(E132-E123)</f>
        <v>6457.2000999999982</v>
      </c>
      <c r="N123">
        <f t="shared" ref="N123:N129" si="26">(J132-J123)</f>
        <v>6618.6911999999975</v>
      </c>
      <c r="O123">
        <f t="shared" ref="O123:O129" si="27">(N123-M123)/J132</f>
        <v>4.4089919988929702E-3</v>
      </c>
    </row>
    <row r="124" spans="2:15" ht="19.5" x14ac:dyDescent="0.45">
      <c r="B124" s="5">
        <v>2</v>
      </c>
      <c r="C124" s="1" t="s">
        <v>72</v>
      </c>
      <c r="D124" s="1">
        <v>0.17</v>
      </c>
      <c r="E124" s="6">
        <v>23884.713</v>
      </c>
      <c r="F124" s="10"/>
      <c r="G124" s="5">
        <v>2</v>
      </c>
      <c r="H124" s="1" t="s">
        <v>72</v>
      </c>
      <c r="I124" s="1">
        <v>0.17</v>
      </c>
      <c r="J124" s="6">
        <v>23983.281299999999</v>
      </c>
      <c r="L124" s="1" t="s">
        <v>72</v>
      </c>
      <c r="M124">
        <f t="shared" si="25"/>
        <v>13791.400100000003</v>
      </c>
      <c r="N124">
        <f t="shared" si="26"/>
        <v>13987.578400000002</v>
      </c>
      <c r="O124">
        <f t="shared" si="27"/>
        <v>5.1665488100602463E-3</v>
      </c>
    </row>
    <row r="125" spans="2:15" ht="19.5" x14ac:dyDescent="0.45">
      <c r="B125" s="5">
        <v>3</v>
      </c>
      <c r="C125" s="1" t="s">
        <v>73</v>
      </c>
      <c r="D125" s="1">
        <v>0.17</v>
      </c>
      <c r="E125" s="6">
        <v>23361.8151</v>
      </c>
      <c r="F125" s="10"/>
      <c r="G125" s="5">
        <v>3</v>
      </c>
      <c r="H125" s="1" t="s">
        <v>73</v>
      </c>
      <c r="I125" s="1">
        <v>0.17</v>
      </c>
      <c r="J125" s="6">
        <v>23408.513999999999</v>
      </c>
      <c r="L125" s="1" t="s">
        <v>73</v>
      </c>
      <c r="M125">
        <f t="shared" si="25"/>
        <v>14353.641100000001</v>
      </c>
      <c r="N125">
        <f t="shared" si="26"/>
        <v>14596.502400000001</v>
      </c>
      <c r="O125">
        <f t="shared" si="27"/>
        <v>6.3902432627288772E-3</v>
      </c>
    </row>
    <row r="126" spans="2:15" ht="19.5" x14ac:dyDescent="0.45">
      <c r="B126" s="5">
        <v>4</v>
      </c>
      <c r="C126" s="1" t="s">
        <v>74</v>
      </c>
      <c r="D126" s="1">
        <v>0.21</v>
      </c>
      <c r="E126" s="6">
        <v>29609.2952</v>
      </c>
      <c r="F126" s="10"/>
      <c r="G126" s="5">
        <v>4</v>
      </c>
      <c r="H126" s="1" t="s">
        <v>74</v>
      </c>
      <c r="I126" s="1">
        <v>0.21</v>
      </c>
      <c r="J126" s="6">
        <v>29748.594499999999</v>
      </c>
      <c r="L126" s="1" t="s">
        <v>74</v>
      </c>
      <c r="M126">
        <f t="shared" si="25"/>
        <v>3519.7637000000032</v>
      </c>
      <c r="N126">
        <f t="shared" si="26"/>
        <v>3668.460500000001</v>
      </c>
      <c r="O126">
        <f t="shared" si="27"/>
        <v>4.4497278410679181E-3</v>
      </c>
    </row>
    <row r="127" spans="2:15" ht="19.5" x14ac:dyDescent="0.45">
      <c r="B127" s="5">
        <v>5</v>
      </c>
      <c r="C127" s="1" t="s">
        <v>75</v>
      </c>
      <c r="D127" s="1">
        <v>1.05</v>
      </c>
      <c r="E127" s="6">
        <v>144690.8316</v>
      </c>
      <c r="F127" s="10"/>
      <c r="G127" s="5">
        <v>5</v>
      </c>
      <c r="H127" s="1" t="s">
        <v>75</v>
      </c>
      <c r="I127" s="1">
        <v>1.05</v>
      </c>
      <c r="J127" s="6">
        <v>146267.8174</v>
      </c>
      <c r="L127" s="1" t="s">
        <v>75</v>
      </c>
      <c r="M127">
        <f t="shared" si="25"/>
        <v>9498.8818000000028</v>
      </c>
      <c r="N127">
        <f t="shared" si="26"/>
        <v>10009.833799999993</v>
      </c>
      <c r="O127">
        <f t="shared" si="27"/>
        <v>3.2695142016569432E-3</v>
      </c>
    </row>
    <row r="128" spans="2:15" ht="19.5" x14ac:dyDescent="0.45">
      <c r="B128" s="5">
        <v>6</v>
      </c>
      <c r="C128" s="1" t="s">
        <v>76</v>
      </c>
      <c r="D128" s="1">
        <v>7.0000000000000007E-2</v>
      </c>
      <c r="E128" s="6">
        <v>9465.3580999999995</v>
      </c>
      <c r="F128" s="10"/>
      <c r="G128" s="5">
        <v>6</v>
      </c>
      <c r="H128" s="1" t="s">
        <v>76</v>
      </c>
      <c r="I128" s="1">
        <v>7.0000000000000007E-2</v>
      </c>
      <c r="J128" s="6">
        <v>9522.2275000000009</v>
      </c>
      <c r="L128" s="1" t="s">
        <v>76</v>
      </c>
      <c r="M128">
        <f t="shared" si="25"/>
        <v>6973.011199999999</v>
      </c>
      <c r="N128">
        <f t="shared" si="26"/>
        <v>7083.3176999999996</v>
      </c>
      <c r="O128">
        <f t="shared" si="27"/>
        <v>6.6427508805914177E-3</v>
      </c>
    </row>
    <row r="129" spans="2:15" ht="19.5" x14ac:dyDescent="0.45">
      <c r="B129" s="7">
        <v>7</v>
      </c>
      <c r="C129" s="8" t="s">
        <v>77</v>
      </c>
      <c r="D129" s="8">
        <v>0.11</v>
      </c>
      <c r="E129" s="9">
        <v>15563.077600000001</v>
      </c>
      <c r="F129" s="10"/>
      <c r="G129" s="7">
        <v>7</v>
      </c>
      <c r="H129" s="8" t="s">
        <v>77</v>
      </c>
      <c r="I129" s="8">
        <v>0.11</v>
      </c>
      <c r="J129" s="9">
        <v>15641.4802</v>
      </c>
      <c r="L129" s="8" t="s">
        <v>77</v>
      </c>
      <c r="M129">
        <f t="shared" si="25"/>
        <v>12873.636299999998</v>
      </c>
      <c r="N129">
        <f t="shared" si="26"/>
        <v>13083.0581</v>
      </c>
      <c r="O129">
        <f t="shared" si="27"/>
        <v>7.290693337271217E-3</v>
      </c>
    </row>
    <row r="130" spans="2:15" x14ac:dyDescent="0.4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4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19.5" x14ac:dyDescent="0.45">
      <c r="B132" s="5">
        <v>1</v>
      </c>
      <c r="C132" s="1" t="s">
        <v>71</v>
      </c>
      <c r="D132" s="1">
        <v>2.11</v>
      </c>
      <c r="E132" s="6">
        <v>36334.608699999997</v>
      </c>
      <c r="F132" s="10"/>
      <c r="G132" s="5">
        <v>1</v>
      </c>
      <c r="H132" s="1" t="s">
        <v>71</v>
      </c>
      <c r="I132" s="1">
        <v>2.11</v>
      </c>
      <c r="J132" s="6">
        <v>36627.669099999999</v>
      </c>
    </row>
    <row r="133" spans="2:15" ht="19.5" x14ac:dyDescent="0.45">
      <c r="B133" s="5">
        <v>2</v>
      </c>
      <c r="C133" s="1" t="s">
        <v>72</v>
      </c>
      <c r="D133" s="1">
        <v>2.19</v>
      </c>
      <c r="E133" s="6">
        <v>37676.113100000002</v>
      </c>
      <c r="F133" s="10"/>
      <c r="G133" s="5">
        <v>2</v>
      </c>
      <c r="H133" s="1" t="s">
        <v>72</v>
      </c>
      <c r="I133" s="1">
        <v>2.1800000000000002</v>
      </c>
      <c r="J133" s="6">
        <v>37970.859700000001</v>
      </c>
    </row>
    <row r="134" spans="2:15" ht="19.5" x14ac:dyDescent="0.45">
      <c r="B134" s="5">
        <v>3</v>
      </c>
      <c r="C134" s="1" t="s">
        <v>73</v>
      </c>
      <c r="D134" s="1">
        <v>2.19</v>
      </c>
      <c r="E134" s="6">
        <v>37715.456200000001</v>
      </c>
      <c r="F134" s="10"/>
      <c r="G134" s="5">
        <v>3</v>
      </c>
      <c r="H134" s="1" t="s">
        <v>73</v>
      </c>
      <c r="I134" s="1">
        <v>2.19</v>
      </c>
      <c r="J134" s="6">
        <v>38005.0164</v>
      </c>
    </row>
    <row r="135" spans="2:15" ht="19.5" x14ac:dyDescent="0.45">
      <c r="B135" s="5">
        <v>4</v>
      </c>
      <c r="C135" s="1" t="s">
        <v>74</v>
      </c>
      <c r="D135" s="1">
        <v>1.93</v>
      </c>
      <c r="E135" s="6">
        <v>33129.058900000004</v>
      </c>
      <c r="F135" s="10"/>
      <c r="G135" s="5">
        <v>4</v>
      </c>
      <c r="H135" s="1" t="s">
        <v>74</v>
      </c>
      <c r="I135" s="1">
        <v>1.92</v>
      </c>
      <c r="J135" s="6">
        <v>33417.055</v>
      </c>
    </row>
    <row r="136" spans="2:15" ht="19.5" x14ac:dyDescent="0.45">
      <c r="B136" s="5">
        <v>5</v>
      </c>
      <c r="C136" s="1" t="s">
        <v>75</v>
      </c>
      <c r="D136" s="1">
        <v>8.9700000000000006</v>
      </c>
      <c r="E136" s="6">
        <v>154189.71340000001</v>
      </c>
      <c r="F136" s="10"/>
      <c r="G136" s="5">
        <v>5</v>
      </c>
      <c r="H136" s="1" t="s">
        <v>75</v>
      </c>
      <c r="I136" s="1">
        <v>8.99</v>
      </c>
      <c r="J136" s="6">
        <v>156277.65119999999</v>
      </c>
    </row>
    <row r="137" spans="2:15" ht="19.5" x14ac:dyDescent="0.45">
      <c r="B137" s="5">
        <v>6</v>
      </c>
      <c r="C137" s="1" t="s">
        <v>76</v>
      </c>
      <c r="D137" s="1">
        <v>0.96</v>
      </c>
      <c r="E137" s="6">
        <v>16438.369299999998</v>
      </c>
      <c r="F137" s="10"/>
      <c r="G137" s="5">
        <v>6</v>
      </c>
      <c r="H137" s="1" t="s">
        <v>76</v>
      </c>
      <c r="I137" s="1">
        <v>0.96</v>
      </c>
      <c r="J137" s="6">
        <v>16605.5452</v>
      </c>
    </row>
    <row r="138" spans="2:15" ht="19.5" x14ac:dyDescent="0.45">
      <c r="B138" s="7">
        <v>7</v>
      </c>
      <c r="C138" s="8" t="s">
        <v>77</v>
      </c>
      <c r="D138" s="8">
        <v>1.65</v>
      </c>
      <c r="E138" s="9">
        <v>28436.713899999999</v>
      </c>
      <c r="F138" s="10"/>
      <c r="G138" s="7">
        <v>7</v>
      </c>
      <c r="H138" s="8" t="s">
        <v>77</v>
      </c>
      <c r="I138" s="8">
        <v>1.65</v>
      </c>
      <c r="J138" s="9">
        <v>28724.5383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DF4F-0491-40D8-A162-40795583E10F}">
  <dimension ref="A1:Y138"/>
  <sheetViews>
    <sheetView topLeftCell="A117" workbookViewId="0">
      <selection activeCell="N134" sqref="N134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B2" t="s">
        <v>66</v>
      </c>
    </row>
    <row r="3" spans="1:25" x14ac:dyDescent="0.45">
      <c r="A3">
        <v>0.89</v>
      </c>
      <c r="B3" t="s">
        <v>11</v>
      </c>
    </row>
    <row r="4" spans="1:25" x14ac:dyDescent="0.45">
      <c r="A4">
        <v>1.07</v>
      </c>
      <c r="B4" t="s">
        <v>11</v>
      </c>
    </row>
    <row r="5" spans="1:25" x14ac:dyDescent="0.45">
      <c r="A5">
        <v>3.23</v>
      </c>
      <c r="B5" t="s">
        <v>67</v>
      </c>
    </row>
    <row r="6" spans="1:25" x14ac:dyDescent="0.45">
      <c r="A6">
        <v>3.68</v>
      </c>
      <c r="B6" t="s">
        <v>68</v>
      </c>
    </row>
    <row r="7" spans="1:25" x14ac:dyDescent="0.45">
      <c r="A7">
        <v>3.82</v>
      </c>
      <c r="B7" t="s">
        <v>69</v>
      </c>
    </row>
    <row r="8" spans="1:25" x14ac:dyDescent="0.45">
      <c r="A8">
        <v>4.08</v>
      </c>
      <c r="B8" t="s">
        <v>70</v>
      </c>
    </row>
    <row r="9" spans="1:25" x14ac:dyDescent="0.45">
      <c r="A9">
        <v>4.3</v>
      </c>
      <c r="B9" t="s">
        <v>68</v>
      </c>
    </row>
    <row r="10" spans="1:25" ht="16.5" customHeight="1" x14ac:dyDescent="0.45"/>
    <row r="13" spans="1:25" x14ac:dyDescent="0.4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4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19.5" x14ac:dyDescent="0.45">
      <c r="B15" s="5">
        <v>1</v>
      </c>
      <c r="C15" s="1" t="s">
        <v>71</v>
      </c>
      <c r="D15" s="1">
        <v>2.0499999999999998</v>
      </c>
      <c r="E15" s="6">
        <v>35078.485000000001</v>
      </c>
      <c r="F15" s="12"/>
      <c r="G15" s="5">
        <v>1</v>
      </c>
      <c r="H15" s="1" t="s">
        <v>71</v>
      </c>
      <c r="I15" s="1">
        <v>2.06</v>
      </c>
      <c r="J15" s="6">
        <v>34078.628599999996</v>
      </c>
      <c r="L15" s="1" t="s">
        <v>71</v>
      </c>
      <c r="M15">
        <f t="shared" ref="M15:M21" si="0">(E24-E15)</f>
        <v>1468.5460000000021</v>
      </c>
      <c r="N15">
        <f t="shared" ref="N15:N21" si="1">(J24-J15)</f>
        <v>1508.2843000000066</v>
      </c>
      <c r="O15">
        <f t="shared" ref="O15:O21" si="2">(N15-M15)/J24</f>
        <v>1.1166548812949866E-3</v>
      </c>
      <c r="R15" s="1" t="s">
        <v>71</v>
      </c>
      <c r="S15">
        <f t="shared" ref="S15:S21" si="3">O15</f>
        <v>1.1166548812949866E-3</v>
      </c>
      <c r="T15">
        <f t="shared" ref="T15:T21" si="4">O33</f>
        <v>1.4153491337201426E-3</v>
      </c>
      <c r="U15">
        <f t="shared" ref="U15:U21" si="5">O51</f>
        <v>-7.9849810057221074E-4</v>
      </c>
      <c r="V15">
        <f t="shared" ref="V15:V21" si="6">O69</f>
        <v>1.9361081640069881E-3</v>
      </c>
      <c r="W15">
        <f t="shared" ref="W15:W21" si="7">O87</f>
        <v>-1.5888370632513586E-3</v>
      </c>
      <c r="X15">
        <f t="shared" ref="X15:X21" si="8">O105</f>
        <v>-2.8622514292235752E-4</v>
      </c>
      <c r="Y15">
        <f t="shared" ref="Y15:Y21" si="9">O123</f>
        <v>1.6275375665953089E-3</v>
      </c>
    </row>
    <row r="16" spans="1:25" ht="19.5" x14ac:dyDescent="0.45">
      <c r="B16" s="5">
        <v>2</v>
      </c>
      <c r="C16" s="1" t="s">
        <v>72</v>
      </c>
      <c r="D16" s="1">
        <v>2</v>
      </c>
      <c r="E16" s="6">
        <v>34213.8534</v>
      </c>
      <c r="F16" s="12"/>
      <c r="G16" s="5">
        <v>2</v>
      </c>
      <c r="H16" s="1" t="s">
        <v>72</v>
      </c>
      <c r="I16" s="1">
        <v>2</v>
      </c>
      <c r="J16" s="6">
        <v>33153.517800000001</v>
      </c>
      <c r="L16" s="1" t="s">
        <v>72</v>
      </c>
      <c r="M16">
        <f t="shared" si="0"/>
        <v>3398.7736999999979</v>
      </c>
      <c r="N16">
        <f t="shared" si="1"/>
        <v>3367.1978999999992</v>
      </c>
      <c r="O16">
        <f t="shared" si="2"/>
        <v>-8.6459970443565832E-4</v>
      </c>
      <c r="R16" s="1" t="s">
        <v>72</v>
      </c>
      <c r="S16">
        <f t="shared" si="3"/>
        <v>-8.6459970443565832E-4</v>
      </c>
      <c r="T16">
        <f t="shared" si="4"/>
        <v>-3.5892029836596972E-3</v>
      </c>
      <c r="U16">
        <f t="shared" si="5"/>
        <v>-4.6708101787490399E-3</v>
      </c>
      <c r="V16">
        <f t="shared" si="6"/>
        <v>-4.1303368960305033E-3</v>
      </c>
      <c r="W16">
        <f t="shared" si="7"/>
        <v>-5.875607415670385E-3</v>
      </c>
      <c r="X16">
        <f t="shared" si="8"/>
        <v>-5.9208976801724614E-3</v>
      </c>
      <c r="Y16">
        <f t="shared" si="9"/>
        <v>-4.6303857961727882E-3</v>
      </c>
    </row>
    <row r="17" spans="2:25" ht="19.5" x14ac:dyDescent="0.45">
      <c r="B17" s="5">
        <v>3</v>
      </c>
      <c r="C17" s="1" t="s">
        <v>73</v>
      </c>
      <c r="D17" s="1">
        <v>1.98</v>
      </c>
      <c r="E17" s="6">
        <v>33819.926099999997</v>
      </c>
      <c r="F17" s="12"/>
      <c r="G17" s="5">
        <v>3</v>
      </c>
      <c r="H17" s="1" t="s">
        <v>73</v>
      </c>
      <c r="I17" s="1">
        <v>1.98</v>
      </c>
      <c r="J17" s="6">
        <v>32809.082600000002</v>
      </c>
      <c r="L17" s="1" t="s">
        <v>73</v>
      </c>
      <c r="M17">
        <f t="shared" si="0"/>
        <v>3928.4872000000032</v>
      </c>
      <c r="N17">
        <f t="shared" si="1"/>
        <v>3936.9566999999952</v>
      </c>
      <c r="O17">
        <f t="shared" si="2"/>
        <v>2.3048742562009855E-4</v>
      </c>
      <c r="R17" s="1" t="s">
        <v>73</v>
      </c>
      <c r="S17">
        <f t="shared" si="3"/>
        <v>2.3048742562009855E-4</v>
      </c>
      <c r="T17">
        <f t="shared" si="4"/>
        <v>-1.65934323322093E-3</v>
      </c>
      <c r="U17">
        <f t="shared" si="5"/>
        <v>-3.222542808859355E-3</v>
      </c>
      <c r="V17">
        <f t="shared" si="6"/>
        <v>-2.4236607060128448E-3</v>
      </c>
      <c r="W17">
        <f t="shared" si="7"/>
        <v>-4.3803584837569737E-3</v>
      </c>
      <c r="X17">
        <f t="shared" si="8"/>
        <v>-3.606266898665438E-3</v>
      </c>
      <c r="Y17">
        <f t="shared" si="9"/>
        <v>-2.6038591298628015E-3</v>
      </c>
    </row>
    <row r="18" spans="2:25" ht="19.5" x14ac:dyDescent="0.45">
      <c r="B18" s="5">
        <v>4</v>
      </c>
      <c r="C18" s="1" t="s">
        <v>74</v>
      </c>
      <c r="D18" s="1">
        <v>1.89</v>
      </c>
      <c r="E18" s="6">
        <v>32315.055400000001</v>
      </c>
      <c r="F18" s="12"/>
      <c r="G18" s="5">
        <v>4</v>
      </c>
      <c r="H18" s="1" t="s">
        <v>74</v>
      </c>
      <c r="I18" s="1">
        <v>1.91</v>
      </c>
      <c r="J18" s="6">
        <v>31653.005099999998</v>
      </c>
      <c r="L18" s="1" t="s">
        <v>74</v>
      </c>
      <c r="M18">
        <f t="shared" si="0"/>
        <v>832.99239999999918</v>
      </c>
      <c r="N18">
        <f t="shared" si="1"/>
        <v>880.29210000000239</v>
      </c>
      <c r="O18">
        <f t="shared" si="2"/>
        <v>1.4538858360782199E-3</v>
      </c>
      <c r="R18" s="1" t="s">
        <v>74</v>
      </c>
      <c r="S18">
        <f t="shared" si="3"/>
        <v>1.4538858360782199E-3</v>
      </c>
      <c r="T18">
        <f t="shared" si="4"/>
        <v>2.2557248262459967E-3</v>
      </c>
      <c r="U18">
        <f t="shared" si="5"/>
        <v>3.4833933688304011E-3</v>
      </c>
      <c r="V18">
        <f t="shared" si="6"/>
        <v>3.7371926495898549E-3</v>
      </c>
      <c r="W18">
        <f t="shared" si="7"/>
        <v>4.1909680824791682E-3</v>
      </c>
      <c r="X18">
        <f t="shared" si="8"/>
        <v>3.9317226795413107E-3</v>
      </c>
      <c r="Y18">
        <f t="shared" si="9"/>
        <v>4.4933299582511485E-3</v>
      </c>
    </row>
    <row r="19" spans="2:25" ht="19.5" x14ac:dyDescent="0.45">
      <c r="B19" s="5">
        <v>5</v>
      </c>
      <c r="C19" s="1" t="s">
        <v>75</v>
      </c>
      <c r="D19" s="1">
        <v>8.9</v>
      </c>
      <c r="E19" s="6">
        <v>151976.8683</v>
      </c>
      <c r="F19" s="12"/>
      <c r="G19" s="5">
        <v>5</v>
      </c>
      <c r="H19" s="1" t="s">
        <v>75</v>
      </c>
      <c r="I19" s="1">
        <v>8.89</v>
      </c>
      <c r="J19" s="6">
        <v>147330.71660000001</v>
      </c>
      <c r="L19" s="1" t="s">
        <v>75</v>
      </c>
      <c r="M19">
        <f t="shared" si="0"/>
        <v>1484.2441999999864</v>
      </c>
      <c r="N19">
        <f t="shared" si="1"/>
        <v>1592.8371999999799</v>
      </c>
      <c r="O19">
        <f t="shared" si="2"/>
        <v>7.2918619808006141E-4</v>
      </c>
      <c r="R19" s="1" t="s">
        <v>75</v>
      </c>
      <c r="S19">
        <f t="shared" si="3"/>
        <v>7.2918619808006141E-4</v>
      </c>
      <c r="T19">
        <f t="shared" si="4"/>
        <v>1.0027851066388316E-3</v>
      </c>
      <c r="U19">
        <f t="shared" si="5"/>
        <v>1.6750541936256563E-3</v>
      </c>
      <c r="V19">
        <f t="shared" si="6"/>
        <v>1.9873749672514977E-3</v>
      </c>
      <c r="W19">
        <f t="shared" si="7"/>
        <v>2.3599484594386917E-3</v>
      </c>
      <c r="X19">
        <f t="shared" si="8"/>
        <v>2.6224131614136993E-3</v>
      </c>
      <c r="Y19">
        <f t="shared" si="9"/>
        <v>2.4957212028270987E-3</v>
      </c>
    </row>
    <row r="20" spans="2:25" ht="19.5" x14ac:dyDescent="0.45">
      <c r="B20" s="5">
        <v>6</v>
      </c>
      <c r="C20" s="1" t="s">
        <v>76</v>
      </c>
      <c r="D20" s="1">
        <v>0.8</v>
      </c>
      <c r="E20" s="6">
        <v>13671.296</v>
      </c>
      <c r="F20" s="12"/>
      <c r="G20" s="5">
        <v>6</v>
      </c>
      <c r="H20" s="1" t="s">
        <v>76</v>
      </c>
      <c r="I20" s="1">
        <v>0.79</v>
      </c>
      <c r="J20" s="6">
        <v>13134.867099999999</v>
      </c>
      <c r="L20" s="1" t="s">
        <v>76</v>
      </c>
      <c r="M20">
        <f t="shared" si="0"/>
        <v>2773.6017000000011</v>
      </c>
      <c r="N20">
        <f t="shared" si="1"/>
        <v>2713.4130999999998</v>
      </c>
      <c r="O20">
        <f t="shared" si="2"/>
        <v>-3.7978000918990136E-3</v>
      </c>
      <c r="R20" s="1" t="s">
        <v>76</v>
      </c>
      <c r="S20">
        <f t="shared" si="3"/>
        <v>-3.7978000918990136E-3</v>
      </c>
      <c r="T20">
        <f t="shared" si="4"/>
        <v>-7.1989657074452732E-3</v>
      </c>
      <c r="U20">
        <f t="shared" si="5"/>
        <v>-9.6280491273137477E-3</v>
      </c>
      <c r="V20">
        <f t="shared" si="6"/>
        <v>-9.628838379559879E-3</v>
      </c>
      <c r="W20">
        <f t="shared" si="7"/>
        <v>-1.1030495127133735E-2</v>
      </c>
      <c r="X20">
        <f t="shared" si="8"/>
        <v>-1.1804291863228079E-2</v>
      </c>
      <c r="Y20">
        <f t="shared" si="9"/>
        <v>-9.7520400902046094E-3</v>
      </c>
    </row>
    <row r="21" spans="2:25" ht="19.5" x14ac:dyDescent="0.45">
      <c r="B21" s="7">
        <v>7</v>
      </c>
      <c r="C21" s="8" t="s">
        <v>77</v>
      </c>
      <c r="D21" s="8">
        <v>1.38</v>
      </c>
      <c r="E21" s="9">
        <v>23542.623299999999</v>
      </c>
      <c r="F21" s="12"/>
      <c r="G21" s="7">
        <v>7</v>
      </c>
      <c r="H21" s="8" t="s">
        <v>77</v>
      </c>
      <c r="I21" s="8">
        <v>1.37</v>
      </c>
      <c r="J21" s="9">
        <v>22774.683000000001</v>
      </c>
      <c r="L21" s="8" t="s">
        <v>77</v>
      </c>
      <c r="M21">
        <f t="shared" si="0"/>
        <v>4828.9549000000006</v>
      </c>
      <c r="N21">
        <f t="shared" si="1"/>
        <v>4708.2020999999986</v>
      </c>
      <c r="O21">
        <f t="shared" si="2"/>
        <v>-4.3937454004784248E-3</v>
      </c>
      <c r="R21" s="8" t="s">
        <v>77</v>
      </c>
      <c r="S21">
        <f t="shared" si="3"/>
        <v>-4.3937454004784248E-3</v>
      </c>
      <c r="T21">
        <f t="shared" si="4"/>
        <v>-7.0632454994773606E-3</v>
      </c>
      <c r="U21">
        <f t="shared" si="5"/>
        <v>-9.1270994919728753E-3</v>
      </c>
      <c r="V21">
        <f t="shared" si="6"/>
        <v>-1.0801852539409873E-2</v>
      </c>
      <c r="W21">
        <f t="shared" si="7"/>
        <v>-1.0320512815861582E-2</v>
      </c>
      <c r="X21">
        <f t="shared" si="8"/>
        <v>-1.2317785852324433E-2</v>
      </c>
      <c r="Y21">
        <f t="shared" si="9"/>
        <v>-1.0987718817378167E-2</v>
      </c>
    </row>
    <row r="22" spans="2:25" x14ac:dyDescent="0.4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4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19.5" x14ac:dyDescent="0.45">
      <c r="B24" s="5">
        <v>1</v>
      </c>
      <c r="C24" s="1" t="s">
        <v>71</v>
      </c>
      <c r="D24" s="1">
        <v>2.13</v>
      </c>
      <c r="E24" s="6">
        <v>36547.031000000003</v>
      </c>
      <c r="F24" s="10"/>
      <c r="G24" s="5">
        <v>1</v>
      </c>
      <c r="H24" s="1" t="s">
        <v>71</v>
      </c>
      <c r="I24" s="1">
        <v>2.13</v>
      </c>
      <c r="J24" s="6">
        <v>35586.912900000003</v>
      </c>
    </row>
    <row r="25" spans="2:25" ht="19.5" x14ac:dyDescent="0.45">
      <c r="B25" s="5">
        <v>2</v>
      </c>
      <c r="C25" s="1" t="s">
        <v>72</v>
      </c>
      <c r="D25" s="1">
        <v>2.19</v>
      </c>
      <c r="E25" s="6">
        <v>37612.627099999998</v>
      </c>
      <c r="F25" s="10"/>
      <c r="G25" s="5">
        <v>2</v>
      </c>
      <c r="H25" s="1" t="s">
        <v>72</v>
      </c>
      <c r="I25" s="1">
        <v>2.19</v>
      </c>
      <c r="J25" s="6">
        <v>36520.715700000001</v>
      </c>
    </row>
    <row r="26" spans="2:25" ht="19.5" x14ac:dyDescent="0.45">
      <c r="B26" s="5">
        <v>3</v>
      </c>
      <c r="C26" s="1" t="s">
        <v>73</v>
      </c>
      <c r="D26" s="1">
        <v>2.2000000000000002</v>
      </c>
      <c r="E26" s="6">
        <v>37748.4133</v>
      </c>
      <c r="F26" s="10"/>
      <c r="G26" s="5">
        <v>3</v>
      </c>
      <c r="H26" s="1" t="s">
        <v>73</v>
      </c>
      <c r="I26" s="1">
        <v>2.2000000000000002</v>
      </c>
      <c r="J26" s="6">
        <v>36746.039299999997</v>
      </c>
    </row>
    <row r="27" spans="2:25" ht="19.5" x14ac:dyDescent="0.45">
      <c r="B27" s="5">
        <v>4</v>
      </c>
      <c r="C27" s="1" t="s">
        <v>74</v>
      </c>
      <c r="D27" s="1">
        <v>1.93</v>
      </c>
      <c r="E27" s="6">
        <v>33148.0478</v>
      </c>
      <c r="F27" s="10"/>
      <c r="G27" s="5">
        <v>4</v>
      </c>
      <c r="H27" s="1" t="s">
        <v>74</v>
      </c>
      <c r="I27" s="1">
        <v>1.95</v>
      </c>
      <c r="J27" s="6">
        <v>32533.297200000001</v>
      </c>
    </row>
    <row r="28" spans="2:25" ht="19.5" x14ac:dyDescent="0.45">
      <c r="B28" s="5">
        <v>5</v>
      </c>
      <c r="C28" s="1" t="s">
        <v>75</v>
      </c>
      <c r="D28" s="1">
        <v>8.94</v>
      </c>
      <c r="E28" s="6">
        <v>153461.11249999999</v>
      </c>
      <c r="F28" s="10"/>
      <c r="G28" s="5">
        <v>5</v>
      </c>
      <c r="H28" s="1" t="s">
        <v>75</v>
      </c>
      <c r="I28" s="1">
        <v>8.93</v>
      </c>
      <c r="J28" s="6">
        <v>148923.55379999999</v>
      </c>
    </row>
    <row r="29" spans="2:25" ht="19.5" x14ac:dyDescent="0.45">
      <c r="B29" s="5">
        <v>6</v>
      </c>
      <c r="C29" s="1" t="s">
        <v>76</v>
      </c>
      <c r="D29" s="1">
        <v>0.96</v>
      </c>
      <c r="E29" s="6">
        <v>16444.897700000001</v>
      </c>
      <c r="F29" s="10"/>
      <c r="G29" s="5">
        <v>6</v>
      </c>
      <c r="H29" s="1" t="s">
        <v>76</v>
      </c>
      <c r="I29" s="1">
        <v>0.95</v>
      </c>
      <c r="J29" s="6">
        <v>15848.280199999999</v>
      </c>
    </row>
    <row r="30" spans="2:25" ht="19.5" x14ac:dyDescent="0.45">
      <c r="B30" s="7">
        <v>7</v>
      </c>
      <c r="C30" s="8" t="s">
        <v>77</v>
      </c>
      <c r="D30" s="8">
        <v>1.65</v>
      </c>
      <c r="E30" s="9">
        <v>28371.5782</v>
      </c>
      <c r="F30" s="10"/>
      <c r="G30" s="7">
        <v>7</v>
      </c>
      <c r="H30" s="8" t="s">
        <v>77</v>
      </c>
      <c r="I30" s="8">
        <v>1.65</v>
      </c>
      <c r="J30" s="9">
        <v>27482.8851</v>
      </c>
    </row>
    <row r="31" spans="2:25" x14ac:dyDescent="0.4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4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19.5" x14ac:dyDescent="0.45">
      <c r="B33" s="5">
        <v>1</v>
      </c>
      <c r="C33" s="1" t="s">
        <v>71</v>
      </c>
      <c r="D33" s="1">
        <v>2.98</v>
      </c>
      <c r="E33" s="6">
        <v>33687.894099999998</v>
      </c>
      <c r="F33" s="10"/>
      <c r="G33" s="5">
        <v>1</v>
      </c>
      <c r="H33" s="1" t="s">
        <v>71</v>
      </c>
      <c r="I33" s="1">
        <v>2.99</v>
      </c>
      <c r="J33" s="6">
        <v>32648.983800000002</v>
      </c>
      <c r="L33" s="1" t="s">
        <v>71</v>
      </c>
      <c r="M33">
        <f t="shared" ref="M33:M39" si="10">(E42-E33)</f>
        <v>2930.1713000000018</v>
      </c>
      <c r="N33">
        <f t="shared" ref="N33:N39" si="11">(J42-J33)</f>
        <v>2980.5996000000014</v>
      </c>
      <c r="O33">
        <f t="shared" ref="O33:O39" si="12">(N33-M33)/J42</f>
        <v>1.4153491337201426E-3</v>
      </c>
    </row>
    <row r="34" spans="2:15" ht="19.5" x14ac:dyDescent="0.45">
      <c r="B34" s="5">
        <v>2</v>
      </c>
      <c r="C34" s="1" t="s">
        <v>72</v>
      </c>
      <c r="D34" s="1">
        <v>2.66</v>
      </c>
      <c r="E34" s="6">
        <v>30071.088800000001</v>
      </c>
      <c r="F34" s="10"/>
      <c r="G34" s="5">
        <v>2</v>
      </c>
      <c r="H34" s="1" t="s">
        <v>72</v>
      </c>
      <c r="I34" s="1">
        <v>2.66</v>
      </c>
      <c r="J34" s="6">
        <v>29073.996299999999</v>
      </c>
      <c r="L34" s="1" t="s">
        <v>72</v>
      </c>
      <c r="M34">
        <f t="shared" si="10"/>
        <v>7379.8999999999978</v>
      </c>
      <c r="N34">
        <f t="shared" si="11"/>
        <v>7249.5275000000038</v>
      </c>
      <c r="O34">
        <f t="shared" si="12"/>
        <v>-3.5892029836596972E-3</v>
      </c>
    </row>
    <row r="35" spans="2:15" ht="19.5" x14ac:dyDescent="0.45">
      <c r="B35" s="5">
        <v>3</v>
      </c>
      <c r="C35" s="1" t="s">
        <v>73</v>
      </c>
      <c r="D35" s="1">
        <v>2.63</v>
      </c>
      <c r="E35" s="6">
        <v>29709.139800000001</v>
      </c>
      <c r="F35" s="10"/>
      <c r="G35" s="5">
        <v>3</v>
      </c>
      <c r="H35" s="1" t="s">
        <v>73</v>
      </c>
      <c r="I35" s="1">
        <v>2.63</v>
      </c>
      <c r="J35" s="6">
        <v>28731.584500000001</v>
      </c>
      <c r="L35" s="1" t="s">
        <v>73</v>
      </c>
      <c r="M35">
        <f t="shared" si="10"/>
        <v>7944.2613999999994</v>
      </c>
      <c r="N35">
        <f t="shared" si="11"/>
        <v>7883.5044000000016</v>
      </c>
      <c r="O35">
        <f t="shared" si="12"/>
        <v>-1.65934323322093E-3</v>
      </c>
    </row>
    <row r="36" spans="2:15" ht="19.5" x14ac:dyDescent="0.45">
      <c r="B36" s="5">
        <v>4</v>
      </c>
      <c r="C36" s="1" t="s">
        <v>74</v>
      </c>
      <c r="D36" s="1">
        <v>2.8</v>
      </c>
      <c r="E36" s="6">
        <v>31577.1675</v>
      </c>
      <c r="F36" s="10"/>
      <c r="G36" s="5">
        <v>4</v>
      </c>
      <c r="H36" s="1" t="s">
        <v>74</v>
      </c>
      <c r="I36" s="1">
        <v>2.82</v>
      </c>
      <c r="J36" s="6">
        <v>30895.614300000001</v>
      </c>
      <c r="L36" s="1" t="s">
        <v>74</v>
      </c>
      <c r="M36">
        <f t="shared" si="10"/>
        <v>1590.4526000000005</v>
      </c>
      <c r="N36">
        <f t="shared" si="11"/>
        <v>1663.8978999999999</v>
      </c>
      <c r="O36">
        <f t="shared" si="12"/>
        <v>2.2557248262459967E-3</v>
      </c>
    </row>
    <row r="37" spans="2:15" ht="19.5" x14ac:dyDescent="0.45">
      <c r="B37" s="5">
        <v>5</v>
      </c>
      <c r="C37" s="1" t="s">
        <v>75</v>
      </c>
      <c r="D37" s="1">
        <v>13.14</v>
      </c>
      <c r="E37" s="6">
        <v>148350.70420000001</v>
      </c>
      <c r="F37" s="10"/>
      <c r="G37" s="5">
        <v>5</v>
      </c>
      <c r="H37" s="1" t="s">
        <v>75</v>
      </c>
      <c r="I37" s="1">
        <v>13.13</v>
      </c>
      <c r="J37" s="6">
        <v>143629.44930000001</v>
      </c>
      <c r="L37" s="1" t="s">
        <v>75</v>
      </c>
      <c r="M37">
        <f t="shared" si="10"/>
        <v>4725.5339999999851</v>
      </c>
      <c r="N37">
        <f t="shared" si="11"/>
        <v>4874.4514999999956</v>
      </c>
      <c r="O37">
        <f t="shared" si="12"/>
        <v>1.0027851066388316E-3</v>
      </c>
    </row>
    <row r="38" spans="2:15" ht="19.5" x14ac:dyDescent="0.45">
      <c r="B38" s="5">
        <v>6</v>
      </c>
      <c r="C38" s="1" t="s">
        <v>76</v>
      </c>
      <c r="D38" s="1">
        <v>1.03</v>
      </c>
      <c r="E38" s="6">
        <v>11636.459000000001</v>
      </c>
      <c r="F38" s="10"/>
      <c r="G38" s="5">
        <v>6</v>
      </c>
      <c r="H38" s="1" t="s">
        <v>76</v>
      </c>
      <c r="I38" s="1">
        <v>1.02</v>
      </c>
      <c r="J38" s="6">
        <v>11158.3202</v>
      </c>
      <c r="L38" s="1" t="s">
        <v>76</v>
      </c>
      <c r="M38">
        <f t="shared" si="10"/>
        <v>4729.9658999999992</v>
      </c>
      <c r="N38">
        <f t="shared" si="11"/>
        <v>4616.404199999999</v>
      </c>
      <c r="O38">
        <f t="shared" si="12"/>
        <v>-7.1989657074452732E-3</v>
      </c>
    </row>
    <row r="39" spans="2:15" ht="19.5" x14ac:dyDescent="0.45">
      <c r="B39" s="7">
        <v>7</v>
      </c>
      <c r="C39" s="8" t="s">
        <v>77</v>
      </c>
      <c r="D39" s="8">
        <v>1.75</v>
      </c>
      <c r="E39" s="9">
        <v>19797.552199999998</v>
      </c>
      <c r="F39" s="10"/>
      <c r="G39" s="7">
        <v>7</v>
      </c>
      <c r="H39" s="8" t="s">
        <v>77</v>
      </c>
      <c r="I39" s="8">
        <v>1.75</v>
      </c>
      <c r="J39" s="9">
        <v>19155.447199999999</v>
      </c>
      <c r="L39" s="8" t="s">
        <v>77</v>
      </c>
      <c r="M39">
        <f t="shared" si="10"/>
        <v>8435.1163000000015</v>
      </c>
      <c r="N39">
        <f t="shared" si="11"/>
        <v>8241.6042000000016</v>
      </c>
      <c r="O39">
        <f t="shared" si="12"/>
        <v>-7.0632454994773606E-3</v>
      </c>
    </row>
    <row r="40" spans="2:15" x14ac:dyDescent="0.4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4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19.5" x14ac:dyDescent="0.45">
      <c r="B42" s="5">
        <v>1</v>
      </c>
      <c r="C42" s="1" t="s">
        <v>71</v>
      </c>
      <c r="D42" s="1">
        <v>2.14</v>
      </c>
      <c r="E42" s="6">
        <v>36618.065399999999</v>
      </c>
      <c r="F42" s="10"/>
      <c r="G42" s="5">
        <v>1</v>
      </c>
      <c r="H42" s="1" t="s">
        <v>71</v>
      </c>
      <c r="I42" s="1">
        <v>2.14</v>
      </c>
      <c r="J42" s="6">
        <v>35629.583400000003</v>
      </c>
    </row>
    <row r="43" spans="2:15" ht="19.5" x14ac:dyDescent="0.45">
      <c r="B43" s="5">
        <v>2</v>
      </c>
      <c r="C43" s="1" t="s">
        <v>72</v>
      </c>
      <c r="D43" s="1">
        <v>2.19</v>
      </c>
      <c r="E43" s="6">
        <v>37450.988799999999</v>
      </c>
      <c r="F43" s="10"/>
      <c r="G43" s="5">
        <v>2</v>
      </c>
      <c r="H43" s="1" t="s">
        <v>72</v>
      </c>
      <c r="I43" s="1">
        <v>2.1800000000000002</v>
      </c>
      <c r="J43" s="6">
        <v>36323.523800000003</v>
      </c>
    </row>
    <row r="44" spans="2:15" ht="19.5" x14ac:dyDescent="0.45">
      <c r="B44" s="5">
        <v>3</v>
      </c>
      <c r="C44" s="1" t="s">
        <v>73</v>
      </c>
      <c r="D44" s="1">
        <v>2.2000000000000002</v>
      </c>
      <c r="E44" s="6">
        <v>37653.4012</v>
      </c>
      <c r="F44" s="10"/>
      <c r="G44" s="5">
        <v>3</v>
      </c>
      <c r="H44" s="1" t="s">
        <v>73</v>
      </c>
      <c r="I44" s="1">
        <v>2.2000000000000002</v>
      </c>
      <c r="J44" s="6">
        <v>36615.088900000002</v>
      </c>
    </row>
    <row r="45" spans="2:15" ht="19.5" x14ac:dyDescent="0.45">
      <c r="B45" s="5">
        <v>4</v>
      </c>
      <c r="C45" s="1" t="s">
        <v>74</v>
      </c>
      <c r="D45" s="1">
        <v>1.94</v>
      </c>
      <c r="E45" s="6">
        <v>33167.6201</v>
      </c>
      <c r="F45" s="10"/>
      <c r="G45" s="5">
        <v>4</v>
      </c>
      <c r="H45" s="1" t="s">
        <v>74</v>
      </c>
      <c r="I45" s="1">
        <v>1.96</v>
      </c>
      <c r="J45" s="6">
        <v>32559.512200000001</v>
      </c>
    </row>
    <row r="46" spans="2:15" ht="19.5" x14ac:dyDescent="0.45">
      <c r="B46" s="5">
        <v>5</v>
      </c>
      <c r="C46" s="1" t="s">
        <v>75</v>
      </c>
      <c r="D46" s="1">
        <v>8.94</v>
      </c>
      <c r="E46" s="6">
        <v>153076.23819999999</v>
      </c>
      <c r="F46" s="10"/>
      <c r="G46" s="5">
        <v>5</v>
      </c>
      <c r="H46" s="1" t="s">
        <v>75</v>
      </c>
      <c r="I46" s="1">
        <v>8.92</v>
      </c>
      <c r="J46" s="6">
        <v>148503.9008</v>
      </c>
    </row>
    <row r="47" spans="2:15" ht="19.5" x14ac:dyDescent="0.45">
      <c r="B47" s="5">
        <v>6</v>
      </c>
      <c r="C47" s="1" t="s">
        <v>76</v>
      </c>
      <c r="D47" s="1">
        <v>0.96</v>
      </c>
      <c r="E47" s="6">
        <v>16366.4249</v>
      </c>
      <c r="F47" s="10"/>
      <c r="G47" s="5">
        <v>6</v>
      </c>
      <c r="H47" s="1" t="s">
        <v>76</v>
      </c>
      <c r="I47" s="1">
        <v>0.95</v>
      </c>
      <c r="J47" s="6">
        <v>15774.724399999999</v>
      </c>
    </row>
    <row r="48" spans="2:15" ht="19.5" x14ac:dyDescent="0.45">
      <c r="B48" s="7">
        <v>7</v>
      </c>
      <c r="C48" s="8" t="s">
        <v>77</v>
      </c>
      <c r="D48" s="8">
        <v>1.65</v>
      </c>
      <c r="E48" s="9">
        <v>28232.6685</v>
      </c>
      <c r="F48" s="10"/>
      <c r="G48" s="7">
        <v>7</v>
      </c>
      <c r="H48" s="8" t="s">
        <v>77</v>
      </c>
      <c r="I48" s="8">
        <v>1.65</v>
      </c>
      <c r="J48" s="9">
        <v>27397.0514</v>
      </c>
    </row>
    <row r="49" spans="2:15" x14ac:dyDescent="0.4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4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19.5" x14ac:dyDescent="0.45">
      <c r="B51" s="5">
        <v>1</v>
      </c>
      <c r="C51" s="1" t="s">
        <v>71</v>
      </c>
      <c r="D51" s="1">
        <v>3.09</v>
      </c>
      <c r="E51" s="6">
        <v>32349.9863</v>
      </c>
      <c r="F51" s="10"/>
      <c r="G51" s="5">
        <v>1</v>
      </c>
      <c r="H51" s="1" t="s">
        <v>71</v>
      </c>
      <c r="I51" s="1">
        <v>3.1</v>
      </c>
      <c r="J51" s="6">
        <v>31417.720499999999</v>
      </c>
      <c r="L51" s="1" t="s">
        <v>71</v>
      </c>
      <c r="M51">
        <f t="shared" ref="M51:M57" si="13">(E60-E51)</f>
        <v>4240.1191999999974</v>
      </c>
      <c r="N51">
        <f t="shared" ref="N51:N57" si="14">(J60-J51)</f>
        <v>4211.6692000000003</v>
      </c>
      <c r="O51">
        <f t="shared" ref="O51:O57" si="15">(N51-M51)/J60</f>
        <v>-7.9849810057221074E-4</v>
      </c>
    </row>
    <row r="52" spans="2:15" ht="19.5" x14ac:dyDescent="0.45">
      <c r="B52" s="5">
        <v>2</v>
      </c>
      <c r="C52" s="1" t="s">
        <v>72</v>
      </c>
      <c r="D52" s="1">
        <v>2.63</v>
      </c>
      <c r="E52" s="6">
        <v>27562.040799999999</v>
      </c>
      <c r="F52" s="10"/>
      <c r="G52" s="5">
        <v>2</v>
      </c>
      <c r="H52" s="1" t="s">
        <v>72</v>
      </c>
      <c r="I52" s="1">
        <v>2.63</v>
      </c>
      <c r="J52" s="6">
        <v>26628.070899999999</v>
      </c>
      <c r="L52" s="1" t="s">
        <v>72</v>
      </c>
      <c r="M52">
        <f t="shared" si="13"/>
        <v>9955.8223000000035</v>
      </c>
      <c r="N52">
        <f t="shared" si="14"/>
        <v>9785.7402999999977</v>
      </c>
      <c r="O52">
        <f t="shared" si="15"/>
        <v>-4.6708101787490399E-3</v>
      </c>
    </row>
    <row r="53" spans="2:15" ht="19.5" x14ac:dyDescent="0.45">
      <c r="B53" s="5">
        <v>3</v>
      </c>
      <c r="C53" s="1" t="s">
        <v>73</v>
      </c>
      <c r="D53" s="1">
        <v>2.59</v>
      </c>
      <c r="E53" s="6">
        <v>27096.915000000001</v>
      </c>
      <c r="F53" s="10"/>
      <c r="G53" s="5">
        <v>3</v>
      </c>
      <c r="H53" s="1" t="s">
        <v>73</v>
      </c>
      <c r="I53" s="1">
        <v>2.58</v>
      </c>
      <c r="J53" s="6">
        <v>26206.9725</v>
      </c>
      <c r="L53" s="1" t="s">
        <v>73</v>
      </c>
      <c r="M53">
        <f t="shared" si="13"/>
        <v>10597.746099999997</v>
      </c>
      <c r="N53">
        <f t="shared" si="14"/>
        <v>10479.522300000001</v>
      </c>
      <c r="O53">
        <f t="shared" si="15"/>
        <v>-3.222542808859355E-3</v>
      </c>
    </row>
    <row r="54" spans="2:15" ht="19.5" x14ac:dyDescent="0.45">
      <c r="B54" s="5">
        <v>4</v>
      </c>
      <c r="C54" s="1" t="s">
        <v>74</v>
      </c>
      <c r="D54" s="1">
        <v>2.95</v>
      </c>
      <c r="E54" s="6">
        <v>30927.524099999999</v>
      </c>
      <c r="F54" s="10"/>
      <c r="G54" s="5">
        <v>4</v>
      </c>
      <c r="H54" s="1" t="s">
        <v>74</v>
      </c>
      <c r="I54" s="1">
        <v>2.98</v>
      </c>
      <c r="J54" s="6">
        <v>30207.0815</v>
      </c>
      <c r="L54" s="1" t="s">
        <v>74</v>
      </c>
      <c r="M54">
        <f t="shared" si="13"/>
        <v>2249.9157999999989</v>
      </c>
      <c r="N54">
        <f t="shared" si="14"/>
        <v>2363.3715000000011</v>
      </c>
      <c r="O54">
        <f t="shared" si="15"/>
        <v>3.4833933688304011E-3</v>
      </c>
    </row>
    <row r="55" spans="2:15" ht="19.5" x14ac:dyDescent="0.45">
      <c r="B55" s="5">
        <v>5</v>
      </c>
      <c r="C55" s="1" t="s">
        <v>75</v>
      </c>
      <c r="D55" s="1">
        <v>14.01</v>
      </c>
      <c r="E55" s="6">
        <v>146815.46109999999</v>
      </c>
      <c r="F55" s="10"/>
      <c r="G55" s="5">
        <v>5</v>
      </c>
      <c r="H55" s="1" t="s">
        <v>75</v>
      </c>
      <c r="I55" s="1">
        <v>14</v>
      </c>
      <c r="J55" s="6">
        <v>141964.73180000001</v>
      </c>
      <c r="L55" s="1" t="s">
        <v>75</v>
      </c>
      <c r="M55">
        <f t="shared" si="13"/>
        <v>6570.4265000000014</v>
      </c>
      <c r="N55">
        <f t="shared" si="14"/>
        <v>6819.6484000000055</v>
      </c>
      <c r="O55">
        <f t="shared" si="15"/>
        <v>1.6750541936256563E-3</v>
      </c>
    </row>
    <row r="56" spans="2:15" ht="19.5" x14ac:dyDescent="0.45">
      <c r="B56" s="5">
        <v>6</v>
      </c>
      <c r="C56" s="1" t="s">
        <v>76</v>
      </c>
      <c r="D56" s="1">
        <v>1.02</v>
      </c>
      <c r="E56" s="6">
        <v>10648.4391</v>
      </c>
      <c r="F56" s="10"/>
      <c r="G56" s="5">
        <v>6</v>
      </c>
      <c r="H56" s="1" t="s">
        <v>76</v>
      </c>
      <c r="I56" s="1">
        <v>1.01</v>
      </c>
      <c r="J56" s="6">
        <v>10211.8035</v>
      </c>
      <c r="L56" s="1" t="s">
        <v>76</v>
      </c>
      <c r="M56">
        <f t="shared" si="13"/>
        <v>5747.5053000000007</v>
      </c>
      <c r="N56">
        <f t="shared" si="14"/>
        <v>5595.3135999999995</v>
      </c>
      <c r="O56">
        <f t="shared" si="15"/>
        <v>-9.6280491273137477E-3</v>
      </c>
    </row>
    <row r="57" spans="2:15" ht="19.5" x14ac:dyDescent="0.45">
      <c r="B57" s="7">
        <v>7</v>
      </c>
      <c r="C57" s="8" t="s">
        <v>77</v>
      </c>
      <c r="D57" s="8">
        <v>1.71</v>
      </c>
      <c r="E57" s="9">
        <v>17945.4899</v>
      </c>
      <c r="F57" s="10"/>
      <c r="G57" s="7">
        <v>7</v>
      </c>
      <c r="H57" s="8" t="s">
        <v>77</v>
      </c>
      <c r="I57" s="8">
        <v>1.71</v>
      </c>
      <c r="J57" s="9">
        <v>17324.251400000001</v>
      </c>
      <c r="L57" s="8" t="s">
        <v>77</v>
      </c>
      <c r="M57">
        <f t="shared" si="13"/>
        <v>10368.4506</v>
      </c>
      <c r="N57">
        <f t="shared" si="14"/>
        <v>10117.982599999999</v>
      </c>
      <c r="O57">
        <f t="shared" si="15"/>
        <v>-9.1270994919728753E-3</v>
      </c>
    </row>
    <row r="58" spans="2:15" x14ac:dyDescent="0.4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4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19.5" x14ac:dyDescent="0.45">
      <c r="B60" s="5">
        <v>1</v>
      </c>
      <c r="C60" s="1" t="s">
        <v>71</v>
      </c>
      <c r="D60" s="1">
        <v>2.13</v>
      </c>
      <c r="E60" s="6">
        <v>36590.105499999998</v>
      </c>
      <c r="F60" s="10"/>
      <c r="G60" s="5">
        <v>1</v>
      </c>
      <c r="H60" s="1" t="s">
        <v>71</v>
      </c>
      <c r="I60" s="1">
        <v>2.14</v>
      </c>
      <c r="J60" s="6">
        <v>35629.3897</v>
      </c>
    </row>
    <row r="61" spans="2:15" ht="19.5" x14ac:dyDescent="0.45">
      <c r="B61" s="5">
        <v>2</v>
      </c>
      <c r="C61" s="1" t="s">
        <v>72</v>
      </c>
      <c r="D61" s="1">
        <v>2.19</v>
      </c>
      <c r="E61" s="6">
        <v>37517.863100000002</v>
      </c>
      <c r="F61" s="10"/>
      <c r="G61" s="5">
        <v>2</v>
      </c>
      <c r="H61" s="1" t="s">
        <v>72</v>
      </c>
      <c r="I61" s="1">
        <v>2.1800000000000002</v>
      </c>
      <c r="J61" s="6">
        <v>36413.811199999996</v>
      </c>
    </row>
    <row r="62" spans="2:15" ht="19.5" x14ac:dyDescent="0.45">
      <c r="B62" s="5">
        <v>3</v>
      </c>
      <c r="C62" s="1" t="s">
        <v>73</v>
      </c>
      <c r="D62" s="1">
        <v>2.2000000000000002</v>
      </c>
      <c r="E62" s="6">
        <v>37694.661099999998</v>
      </c>
      <c r="F62" s="10"/>
      <c r="G62" s="5">
        <v>3</v>
      </c>
      <c r="H62" s="1" t="s">
        <v>73</v>
      </c>
      <c r="I62" s="1">
        <v>2.2000000000000002</v>
      </c>
      <c r="J62" s="6">
        <v>36686.4948</v>
      </c>
    </row>
    <row r="63" spans="2:15" ht="19.5" x14ac:dyDescent="0.45">
      <c r="B63" s="5">
        <v>4</v>
      </c>
      <c r="C63" s="1" t="s">
        <v>74</v>
      </c>
      <c r="D63" s="1">
        <v>1.93</v>
      </c>
      <c r="E63" s="6">
        <v>33177.439899999998</v>
      </c>
      <c r="F63" s="10"/>
      <c r="G63" s="5">
        <v>4</v>
      </c>
      <c r="H63" s="1" t="s">
        <v>74</v>
      </c>
      <c r="I63" s="1">
        <v>1.95</v>
      </c>
      <c r="J63" s="6">
        <v>32570.453000000001</v>
      </c>
    </row>
    <row r="64" spans="2:15" ht="19.5" x14ac:dyDescent="0.45">
      <c r="B64" s="5">
        <v>5</v>
      </c>
      <c r="C64" s="1" t="s">
        <v>75</v>
      </c>
      <c r="D64" s="1">
        <v>8.94</v>
      </c>
      <c r="E64" s="6">
        <v>153385.88759999999</v>
      </c>
      <c r="F64" s="10"/>
      <c r="G64" s="5">
        <v>5</v>
      </c>
      <c r="H64" s="1" t="s">
        <v>75</v>
      </c>
      <c r="I64" s="1">
        <v>8.93</v>
      </c>
      <c r="J64" s="6">
        <v>148784.38020000001</v>
      </c>
    </row>
    <row r="65" spans="2:15" ht="19.5" x14ac:dyDescent="0.45">
      <c r="B65" s="5">
        <v>6</v>
      </c>
      <c r="C65" s="1" t="s">
        <v>76</v>
      </c>
      <c r="D65" s="1">
        <v>0.96</v>
      </c>
      <c r="E65" s="6">
        <v>16395.9444</v>
      </c>
      <c r="F65" s="10"/>
      <c r="G65" s="5">
        <v>6</v>
      </c>
      <c r="H65" s="1" t="s">
        <v>76</v>
      </c>
      <c r="I65" s="1">
        <v>0.95</v>
      </c>
      <c r="J65" s="6">
        <v>15807.117099999999</v>
      </c>
    </row>
    <row r="66" spans="2:15" ht="19.5" x14ac:dyDescent="0.45">
      <c r="B66" s="7">
        <v>7</v>
      </c>
      <c r="C66" s="8" t="s">
        <v>77</v>
      </c>
      <c r="D66" s="8">
        <v>1.65</v>
      </c>
      <c r="E66" s="9">
        <v>28313.940500000001</v>
      </c>
      <c r="F66" s="10"/>
      <c r="G66" s="7">
        <v>7</v>
      </c>
      <c r="H66" s="8" t="s">
        <v>77</v>
      </c>
      <c r="I66" s="8">
        <v>1.65</v>
      </c>
      <c r="J66" s="9">
        <v>27442.234</v>
      </c>
    </row>
    <row r="67" spans="2:15" x14ac:dyDescent="0.4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4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19.5" x14ac:dyDescent="0.45">
      <c r="B69" s="5">
        <v>1</v>
      </c>
      <c r="C69" s="1" t="s">
        <v>71</v>
      </c>
      <c r="D69" s="1">
        <v>3.18</v>
      </c>
      <c r="E69" s="6">
        <v>31452.598399999999</v>
      </c>
      <c r="F69" s="10"/>
      <c r="G69" s="5">
        <v>1</v>
      </c>
      <c r="H69" s="1" t="s">
        <v>71</v>
      </c>
      <c r="I69" s="1">
        <v>3.19</v>
      </c>
      <c r="J69" s="6">
        <v>30476.932700000001</v>
      </c>
      <c r="L69" s="1" t="s">
        <v>71</v>
      </c>
      <c r="M69">
        <f t="shared" ref="M69:M75" si="16">(E78-E69)</f>
        <v>5090.5616000000045</v>
      </c>
      <c r="N69">
        <f t="shared" ref="N69:N75" si="17">(J78-J69)</f>
        <v>5159.5577000000012</v>
      </c>
      <c r="O69">
        <f t="shared" ref="O69:O75" si="18">(N69-M69)/J78</f>
        <v>1.9361081640069881E-3</v>
      </c>
    </row>
    <row r="70" spans="2:15" ht="19.5" x14ac:dyDescent="0.45">
      <c r="B70" s="5">
        <v>2</v>
      </c>
      <c r="C70" s="1" t="s">
        <v>72</v>
      </c>
      <c r="D70" s="1">
        <v>2.64</v>
      </c>
      <c r="E70" s="6">
        <v>26024.410100000001</v>
      </c>
      <c r="F70" s="10"/>
      <c r="G70" s="5">
        <v>2</v>
      </c>
      <c r="H70" s="1" t="s">
        <v>72</v>
      </c>
      <c r="I70" s="1">
        <v>2.63</v>
      </c>
      <c r="J70" s="6">
        <v>25092.3321</v>
      </c>
      <c r="L70" s="1" t="s">
        <v>72</v>
      </c>
      <c r="M70">
        <f t="shared" si="16"/>
        <v>11577.923499999997</v>
      </c>
      <c r="N70">
        <f t="shared" si="17"/>
        <v>11427.086000000003</v>
      </c>
      <c r="O70">
        <f t="shared" si="18"/>
        <v>-4.1303368960305033E-3</v>
      </c>
    </row>
    <row r="71" spans="2:15" ht="19.5" x14ac:dyDescent="0.45">
      <c r="B71" s="5">
        <v>3</v>
      </c>
      <c r="C71" s="1" t="s">
        <v>73</v>
      </c>
      <c r="D71" s="1">
        <v>2.58</v>
      </c>
      <c r="E71" s="6">
        <v>25517.598300000001</v>
      </c>
      <c r="F71" s="10"/>
      <c r="G71" s="5">
        <v>3</v>
      </c>
      <c r="H71" s="1" t="s">
        <v>73</v>
      </c>
      <c r="I71" s="1">
        <v>2.58</v>
      </c>
      <c r="J71" s="6">
        <v>24624.7189</v>
      </c>
      <c r="L71" s="1" t="s">
        <v>73</v>
      </c>
      <c r="M71">
        <f t="shared" si="16"/>
        <v>12219.218299999997</v>
      </c>
      <c r="N71">
        <f t="shared" si="17"/>
        <v>12130.137000000002</v>
      </c>
      <c r="O71">
        <f t="shared" si="18"/>
        <v>-2.4236607060128448E-3</v>
      </c>
    </row>
    <row r="72" spans="2:15" ht="19.5" x14ac:dyDescent="0.45">
      <c r="B72" s="5">
        <v>4</v>
      </c>
      <c r="C72" s="1" t="s">
        <v>74</v>
      </c>
      <c r="D72" s="1">
        <v>3.08</v>
      </c>
      <c r="E72" s="6">
        <v>30439.950499999999</v>
      </c>
      <c r="F72" s="10"/>
      <c r="G72" s="5">
        <v>4</v>
      </c>
      <c r="H72" s="1" t="s">
        <v>74</v>
      </c>
      <c r="I72" s="1">
        <v>3.11</v>
      </c>
      <c r="J72" s="6">
        <v>29701.981800000001</v>
      </c>
      <c r="L72" s="1" t="s">
        <v>74</v>
      </c>
      <c r="M72">
        <f t="shared" si="16"/>
        <v>2743.7481000000043</v>
      </c>
      <c r="N72">
        <f t="shared" si="17"/>
        <v>2865.4588999999978</v>
      </c>
      <c r="O72">
        <f t="shared" si="18"/>
        <v>3.7371926495898549E-3</v>
      </c>
    </row>
    <row r="73" spans="2:15" ht="19.5" x14ac:dyDescent="0.45">
      <c r="B73" s="5">
        <v>5</v>
      </c>
      <c r="C73" s="1" t="s">
        <v>75</v>
      </c>
      <c r="D73" s="1">
        <v>14.78</v>
      </c>
      <c r="E73" s="6">
        <v>145961.83730000001</v>
      </c>
      <c r="F73" s="10"/>
      <c r="G73" s="5">
        <v>5</v>
      </c>
      <c r="H73" s="1" t="s">
        <v>75</v>
      </c>
      <c r="I73" s="1">
        <v>14.77</v>
      </c>
      <c r="J73" s="6">
        <v>141073.70910000001</v>
      </c>
      <c r="L73" s="1" t="s">
        <v>75</v>
      </c>
      <c r="M73">
        <f t="shared" si="16"/>
        <v>7737.7531999999774</v>
      </c>
      <c r="N73">
        <f t="shared" si="17"/>
        <v>8034.0862999999954</v>
      </c>
      <c r="O73">
        <f t="shared" si="18"/>
        <v>1.9873749672514977E-3</v>
      </c>
    </row>
    <row r="74" spans="2:15" ht="19.5" x14ac:dyDescent="0.45">
      <c r="B74" s="5">
        <v>6</v>
      </c>
      <c r="C74" s="1" t="s">
        <v>76</v>
      </c>
      <c r="D74" s="1">
        <v>1.03</v>
      </c>
      <c r="E74" s="6">
        <v>10129.904399999999</v>
      </c>
      <c r="F74" s="10"/>
      <c r="G74" s="5">
        <v>6</v>
      </c>
      <c r="H74" s="1" t="s">
        <v>76</v>
      </c>
      <c r="I74" s="1">
        <v>1.02</v>
      </c>
      <c r="J74" s="6">
        <v>9709.1420999999991</v>
      </c>
      <c r="L74" s="1" t="s">
        <v>76</v>
      </c>
      <c r="M74">
        <f t="shared" si="16"/>
        <v>6291.609800000002</v>
      </c>
      <c r="N74">
        <f t="shared" si="17"/>
        <v>6139.0105000000003</v>
      </c>
      <c r="O74">
        <f t="shared" si="18"/>
        <v>-9.628838379559879E-3</v>
      </c>
    </row>
    <row r="75" spans="2:15" ht="19.5" x14ac:dyDescent="0.45">
      <c r="B75" s="7">
        <v>7</v>
      </c>
      <c r="C75" s="8" t="s">
        <v>77</v>
      </c>
      <c r="D75" s="8">
        <v>1.71</v>
      </c>
      <c r="E75" s="9">
        <v>16881.000499999998</v>
      </c>
      <c r="F75" s="10"/>
      <c r="G75" s="7">
        <v>7</v>
      </c>
      <c r="H75" s="8" t="s">
        <v>77</v>
      </c>
      <c r="I75" s="8">
        <v>1.71</v>
      </c>
      <c r="J75" s="9">
        <v>16310.864600000001</v>
      </c>
      <c r="L75" s="8" t="s">
        <v>77</v>
      </c>
      <c r="M75">
        <f t="shared" si="16"/>
        <v>11489.3544</v>
      </c>
      <c r="N75">
        <f t="shared" si="17"/>
        <v>11192.2696</v>
      </c>
      <c r="O75">
        <f t="shared" si="18"/>
        <v>-1.0801852539409873E-2</v>
      </c>
    </row>
    <row r="76" spans="2:15" x14ac:dyDescent="0.4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4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19.5" x14ac:dyDescent="0.45">
      <c r="B78" s="5">
        <v>1</v>
      </c>
      <c r="C78" s="1" t="s">
        <v>71</v>
      </c>
      <c r="D78" s="1">
        <v>2.13</v>
      </c>
      <c r="E78" s="6">
        <v>36543.160000000003</v>
      </c>
      <c r="F78" s="10"/>
      <c r="G78" s="5">
        <v>1</v>
      </c>
      <c r="H78" s="1" t="s">
        <v>71</v>
      </c>
      <c r="I78" s="1">
        <v>2.13</v>
      </c>
      <c r="J78" s="6">
        <v>35636.490400000002</v>
      </c>
    </row>
    <row r="79" spans="2:15" ht="19.5" x14ac:dyDescent="0.45">
      <c r="B79" s="5">
        <v>2</v>
      </c>
      <c r="C79" s="1" t="s">
        <v>72</v>
      </c>
      <c r="D79" s="1">
        <v>2.19</v>
      </c>
      <c r="E79" s="6">
        <v>37602.333599999998</v>
      </c>
      <c r="F79" s="10"/>
      <c r="G79" s="5">
        <v>2</v>
      </c>
      <c r="H79" s="1" t="s">
        <v>72</v>
      </c>
      <c r="I79" s="1">
        <v>2.19</v>
      </c>
      <c r="J79" s="6">
        <v>36519.418100000003</v>
      </c>
    </row>
    <row r="80" spans="2:15" ht="19.5" x14ac:dyDescent="0.45">
      <c r="B80" s="5">
        <v>3</v>
      </c>
      <c r="C80" s="1" t="s">
        <v>73</v>
      </c>
      <c r="D80" s="1">
        <v>2.2000000000000002</v>
      </c>
      <c r="E80" s="6">
        <v>37736.816599999998</v>
      </c>
      <c r="F80" s="10"/>
      <c r="G80" s="5">
        <v>3</v>
      </c>
      <c r="H80" s="1" t="s">
        <v>73</v>
      </c>
      <c r="I80" s="1">
        <v>2.2000000000000002</v>
      </c>
      <c r="J80" s="6">
        <v>36754.855900000002</v>
      </c>
    </row>
    <row r="81" spans="2:15" ht="19.5" x14ac:dyDescent="0.45">
      <c r="B81" s="5">
        <v>4</v>
      </c>
      <c r="C81" s="1" t="s">
        <v>74</v>
      </c>
      <c r="D81" s="1">
        <v>1.93</v>
      </c>
      <c r="E81" s="6">
        <v>33183.698600000003</v>
      </c>
      <c r="F81" s="10"/>
      <c r="G81" s="5">
        <v>4</v>
      </c>
      <c r="H81" s="1" t="s">
        <v>74</v>
      </c>
      <c r="I81" s="1">
        <v>1.95</v>
      </c>
      <c r="J81" s="6">
        <v>32567.440699999999</v>
      </c>
    </row>
    <row r="82" spans="2:15" ht="19.5" x14ac:dyDescent="0.45">
      <c r="B82" s="5">
        <v>5</v>
      </c>
      <c r="C82" s="1" t="s">
        <v>75</v>
      </c>
      <c r="D82" s="1">
        <v>8.9499999999999993</v>
      </c>
      <c r="E82" s="6">
        <v>153699.59049999999</v>
      </c>
      <c r="F82" s="10"/>
      <c r="G82" s="5">
        <v>5</v>
      </c>
      <c r="H82" s="1" t="s">
        <v>75</v>
      </c>
      <c r="I82" s="1">
        <v>8.93</v>
      </c>
      <c r="J82" s="6">
        <v>149107.7954</v>
      </c>
    </row>
    <row r="83" spans="2:15" ht="19.5" x14ac:dyDescent="0.45">
      <c r="B83" s="5">
        <v>6</v>
      </c>
      <c r="C83" s="1" t="s">
        <v>76</v>
      </c>
      <c r="D83" s="1">
        <v>0.96</v>
      </c>
      <c r="E83" s="6">
        <v>16421.514200000001</v>
      </c>
      <c r="F83" s="10"/>
      <c r="G83" s="5">
        <v>6</v>
      </c>
      <c r="H83" s="1" t="s">
        <v>76</v>
      </c>
      <c r="I83" s="1">
        <v>0.95</v>
      </c>
      <c r="J83" s="6">
        <v>15848.152599999999</v>
      </c>
    </row>
    <row r="84" spans="2:15" ht="19.5" x14ac:dyDescent="0.45">
      <c r="B84" s="7">
        <v>7</v>
      </c>
      <c r="C84" s="8" t="s">
        <v>77</v>
      </c>
      <c r="D84" s="8">
        <v>1.65</v>
      </c>
      <c r="E84" s="9">
        <v>28370.354899999998</v>
      </c>
      <c r="F84" s="10"/>
      <c r="G84" s="7">
        <v>7</v>
      </c>
      <c r="H84" s="8" t="s">
        <v>77</v>
      </c>
      <c r="I84" s="8">
        <v>1.65</v>
      </c>
      <c r="J84" s="9">
        <v>27503.1342</v>
      </c>
    </row>
    <row r="85" spans="2:15" x14ac:dyDescent="0.4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4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19.5" x14ac:dyDescent="0.45">
      <c r="B87" s="5">
        <v>1</v>
      </c>
      <c r="C87" s="1" t="s">
        <v>71</v>
      </c>
      <c r="D87" s="1">
        <v>0.22</v>
      </c>
      <c r="E87" s="6">
        <v>30721.673500000001</v>
      </c>
      <c r="F87" s="10"/>
      <c r="G87" s="5">
        <v>1</v>
      </c>
      <c r="H87" s="1" t="s">
        <v>71</v>
      </c>
      <c r="I87" s="1">
        <v>0.22</v>
      </c>
      <c r="J87" s="6">
        <v>29808.611099999998</v>
      </c>
      <c r="L87" s="1" t="s">
        <v>71</v>
      </c>
      <c r="M87">
        <f t="shared" ref="M87:M93" si="19">(E96-E87)</f>
        <v>5798.4030999999995</v>
      </c>
      <c r="N87">
        <f t="shared" ref="N87:N93" si="20">(J96-J87)</f>
        <v>5741.9191000000028</v>
      </c>
      <c r="O87">
        <f t="shared" ref="O87:O93" si="21">(N87-M87)/J96</f>
        <v>-1.5888370632513586E-3</v>
      </c>
    </row>
    <row r="88" spans="2:15" ht="19.5" x14ac:dyDescent="0.45">
      <c r="B88" s="5">
        <v>2</v>
      </c>
      <c r="C88" s="1" t="s">
        <v>72</v>
      </c>
      <c r="D88" s="1">
        <v>0.18</v>
      </c>
      <c r="E88" s="6">
        <v>25027.813600000001</v>
      </c>
      <c r="F88" s="10"/>
      <c r="G88" s="5">
        <v>2</v>
      </c>
      <c r="H88" s="1" t="s">
        <v>72</v>
      </c>
      <c r="I88" s="1">
        <v>0.18</v>
      </c>
      <c r="J88" s="6">
        <v>24148.052800000001</v>
      </c>
      <c r="L88" s="1" t="s">
        <v>72</v>
      </c>
      <c r="M88">
        <f t="shared" si="19"/>
        <v>12649.7497</v>
      </c>
      <c r="N88">
        <f t="shared" si="20"/>
        <v>12434.803199999998</v>
      </c>
      <c r="O88">
        <f t="shared" si="21"/>
        <v>-5.875607415670385E-3</v>
      </c>
    </row>
    <row r="89" spans="2:15" ht="19.5" x14ac:dyDescent="0.45">
      <c r="B89" s="5">
        <v>3</v>
      </c>
      <c r="C89" s="1" t="s">
        <v>73</v>
      </c>
      <c r="D89" s="1">
        <v>0.17</v>
      </c>
      <c r="E89" s="6">
        <v>24484.8292</v>
      </c>
      <c r="F89" s="10"/>
      <c r="G89" s="5">
        <v>3</v>
      </c>
      <c r="H89" s="1" t="s">
        <v>73</v>
      </c>
      <c r="I89" s="1">
        <v>0.17</v>
      </c>
      <c r="J89" s="6">
        <v>23653.047600000002</v>
      </c>
      <c r="L89" s="1" t="s">
        <v>73</v>
      </c>
      <c r="M89">
        <f t="shared" si="19"/>
        <v>13300.309600000001</v>
      </c>
      <c r="N89">
        <f t="shared" si="20"/>
        <v>13139.146599999996</v>
      </c>
      <c r="O89">
        <f t="shared" si="21"/>
        <v>-4.3803584837569737E-3</v>
      </c>
    </row>
    <row r="90" spans="2:15" ht="19.5" x14ac:dyDescent="0.45">
      <c r="B90" s="5">
        <v>4</v>
      </c>
      <c r="C90" s="1" t="s">
        <v>74</v>
      </c>
      <c r="D90" s="1">
        <v>0.21</v>
      </c>
      <c r="E90" s="6">
        <v>30084.634999999998</v>
      </c>
      <c r="F90" s="10"/>
      <c r="G90" s="5">
        <v>4</v>
      </c>
      <c r="H90" s="1" t="s">
        <v>74</v>
      </c>
      <c r="I90" s="1">
        <v>0.22</v>
      </c>
      <c r="J90" s="6">
        <v>29344.5874</v>
      </c>
      <c r="L90" s="1" t="s">
        <v>74</v>
      </c>
      <c r="M90">
        <f t="shared" si="19"/>
        <v>3086.1968000000015</v>
      </c>
      <c r="N90">
        <f t="shared" si="20"/>
        <v>3222.6851999999999</v>
      </c>
      <c r="O90">
        <f t="shared" si="21"/>
        <v>4.1909680824791682E-3</v>
      </c>
    </row>
    <row r="91" spans="2:15" ht="19.5" x14ac:dyDescent="0.45">
      <c r="B91" s="5">
        <v>5</v>
      </c>
      <c r="C91" s="1" t="s">
        <v>75</v>
      </c>
      <c r="D91" s="1">
        <v>1.03</v>
      </c>
      <c r="E91" s="6">
        <v>145471.64749999999</v>
      </c>
      <c r="F91" s="10"/>
      <c r="G91" s="5">
        <v>5</v>
      </c>
      <c r="H91" s="1" t="s">
        <v>75</v>
      </c>
      <c r="I91" s="1">
        <v>1.03</v>
      </c>
      <c r="J91" s="6">
        <v>140594.02179999999</v>
      </c>
      <c r="L91" s="1" t="s">
        <v>75</v>
      </c>
      <c r="M91">
        <f t="shared" si="19"/>
        <v>8506.2865000000165</v>
      </c>
      <c r="N91">
        <f t="shared" si="20"/>
        <v>8858.9879000000074</v>
      </c>
      <c r="O91">
        <f t="shared" si="21"/>
        <v>2.3599484594386917E-3</v>
      </c>
    </row>
    <row r="92" spans="2:15" ht="19.5" x14ac:dyDescent="0.45">
      <c r="B92" s="5">
        <v>6</v>
      </c>
      <c r="C92" s="1" t="s">
        <v>76</v>
      </c>
      <c r="D92" s="1">
        <v>7.0000000000000007E-2</v>
      </c>
      <c r="E92" s="6">
        <v>9810.7949000000008</v>
      </c>
      <c r="F92" s="10"/>
      <c r="G92" s="5">
        <v>6</v>
      </c>
      <c r="H92" s="1" t="s">
        <v>76</v>
      </c>
      <c r="I92" s="1">
        <v>7.0000000000000007E-2</v>
      </c>
      <c r="J92" s="6">
        <v>9401.2816999999995</v>
      </c>
      <c r="L92" s="1" t="s">
        <v>76</v>
      </c>
      <c r="M92">
        <f t="shared" si="19"/>
        <v>6646.2233999999989</v>
      </c>
      <c r="N92">
        <f t="shared" si="20"/>
        <v>6471.1427000000003</v>
      </c>
      <c r="O92">
        <f t="shared" si="21"/>
        <v>-1.1030495127133735E-2</v>
      </c>
    </row>
    <row r="93" spans="2:15" ht="19.5" x14ac:dyDescent="0.45">
      <c r="B93" s="7">
        <v>7</v>
      </c>
      <c r="C93" s="8" t="s">
        <v>77</v>
      </c>
      <c r="D93" s="8">
        <v>0.12</v>
      </c>
      <c r="E93" s="9">
        <v>16280.766600000001</v>
      </c>
      <c r="F93" s="10"/>
      <c r="G93" s="7">
        <v>7</v>
      </c>
      <c r="H93" s="8" t="s">
        <v>77</v>
      </c>
      <c r="I93" s="8">
        <v>0.12</v>
      </c>
      <c r="J93" s="9">
        <v>15706.672399999999</v>
      </c>
      <c r="L93" s="8" t="s">
        <v>77</v>
      </c>
      <c r="M93">
        <f t="shared" si="19"/>
        <v>12142.006299999999</v>
      </c>
      <c r="N93">
        <f t="shared" si="20"/>
        <v>11857.529600000002</v>
      </c>
      <c r="O93">
        <f t="shared" si="21"/>
        <v>-1.0320512815861582E-2</v>
      </c>
    </row>
    <row r="94" spans="2:15" x14ac:dyDescent="0.4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4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19.5" x14ac:dyDescent="0.45">
      <c r="B96" s="5">
        <v>1</v>
      </c>
      <c r="C96" s="1" t="s">
        <v>71</v>
      </c>
      <c r="D96" s="1">
        <v>2.12</v>
      </c>
      <c r="E96" s="6">
        <v>36520.0766</v>
      </c>
      <c r="F96" s="10"/>
      <c r="G96" s="5">
        <v>1</v>
      </c>
      <c r="H96" s="1" t="s">
        <v>71</v>
      </c>
      <c r="I96" s="1">
        <v>2.13</v>
      </c>
      <c r="J96" s="6">
        <v>35550.530200000001</v>
      </c>
    </row>
    <row r="97" spans="2:15" ht="19.5" x14ac:dyDescent="0.45">
      <c r="B97" s="5">
        <v>2</v>
      </c>
      <c r="C97" s="1" t="s">
        <v>72</v>
      </c>
      <c r="D97" s="1">
        <v>2.19</v>
      </c>
      <c r="E97" s="6">
        <v>37677.563300000002</v>
      </c>
      <c r="F97" s="10"/>
      <c r="G97" s="5">
        <v>2</v>
      </c>
      <c r="H97" s="1" t="s">
        <v>72</v>
      </c>
      <c r="I97" s="1">
        <v>2.19</v>
      </c>
      <c r="J97" s="6">
        <v>36582.856</v>
      </c>
    </row>
    <row r="98" spans="2:15" ht="19.5" x14ac:dyDescent="0.45">
      <c r="B98" s="5">
        <v>3</v>
      </c>
      <c r="C98" s="1" t="s">
        <v>73</v>
      </c>
      <c r="D98" s="1">
        <v>2.2000000000000002</v>
      </c>
      <c r="E98" s="6">
        <v>37785.138800000001</v>
      </c>
      <c r="F98" s="10"/>
      <c r="G98" s="5">
        <v>3</v>
      </c>
      <c r="H98" s="1" t="s">
        <v>73</v>
      </c>
      <c r="I98" s="1">
        <v>2.2000000000000002</v>
      </c>
      <c r="J98" s="6">
        <v>36792.194199999998</v>
      </c>
    </row>
    <row r="99" spans="2:15" ht="19.5" x14ac:dyDescent="0.45">
      <c r="B99" s="5">
        <v>4</v>
      </c>
      <c r="C99" s="1" t="s">
        <v>74</v>
      </c>
      <c r="D99" s="1">
        <v>1.93</v>
      </c>
      <c r="E99" s="6">
        <v>33170.8318</v>
      </c>
      <c r="F99" s="10"/>
      <c r="G99" s="5">
        <v>4</v>
      </c>
      <c r="H99" s="1" t="s">
        <v>74</v>
      </c>
      <c r="I99" s="1">
        <v>1.95</v>
      </c>
      <c r="J99" s="6">
        <v>32567.2726</v>
      </c>
    </row>
    <row r="100" spans="2:15" ht="19.5" x14ac:dyDescent="0.45">
      <c r="B100" s="5">
        <v>5</v>
      </c>
      <c r="C100" s="1" t="s">
        <v>75</v>
      </c>
      <c r="D100" s="1">
        <v>8.9499999999999993</v>
      </c>
      <c r="E100" s="6">
        <v>153977.93400000001</v>
      </c>
      <c r="F100" s="10"/>
      <c r="G100" s="5">
        <v>5</v>
      </c>
      <c r="H100" s="1" t="s">
        <v>75</v>
      </c>
      <c r="I100" s="1">
        <v>8.94</v>
      </c>
      <c r="J100" s="6">
        <v>149453.0097</v>
      </c>
    </row>
    <row r="101" spans="2:15" ht="19.5" x14ac:dyDescent="0.45">
      <c r="B101" s="5">
        <v>6</v>
      </c>
      <c r="C101" s="1" t="s">
        <v>76</v>
      </c>
      <c r="D101" s="1">
        <v>0.96</v>
      </c>
      <c r="E101" s="6">
        <v>16457.0183</v>
      </c>
      <c r="F101" s="10"/>
      <c r="G101" s="5">
        <v>6</v>
      </c>
      <c r="H101" s="1" t="s">
        <v>76</v>
      </c>
      <c r="I101" s="1">
        <v>0.95</v>
      </c>
      <c r="J101" s="6">
        <v>15872.4244</v>
      </c>
    </row>
    <row r="102" spans="2:15" ht="19.5" x14ac:dyDescent="0.45">
      <c r="B102" s="7">
        <v>7</v>
      </c>
      <c r="C102" s="8" t="s">
        <v>77</v>
      </c>
      <c r="D102" s="8">
        <v>1.65</v>
      </c>
      <c r="E102" s="9">
        <v>28422.7729</v>
      </c>
      <c r="F102" s="10"/>
      <c r="G102" s="7">
        <v>7</v>
      </c>
      <c r="H102" s="8" t="s">
        <v>77</v>
      </c>
      <c r="I102" s="8">
        <v>1.65</v>
      </c>
      <c r="J102" s="9">
        <v>27564.202000000001</v>
      </c>
    </row>
    <row r="103" spans="2:15" x14ac:dyDescent="0.4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71</v>
      </c>
      <c r="D105" s="1">
        <v>0.22</v>
      </c>
      <c r="E105" s="6">
        <v>30189.158500000001</v>
      </c>
      <c r="F105" s="10"/>
      <c r="G105" s="5">
        <v>1</v>
      </c>
      <c r="H105" s="1" t="s">
        <v>71</v>
      </c>
      <c r="I105" s="1">
        <v>0.22</v>
      </c>
      <c r="J105" s="6">
        <v>29294.5101</v>
      </c>
      <c r="L105" s="1" t="s">
        <v>71</v>
      </c>
      <c r="M105">
        <f t="shared" ref="M105:M111" si="22">(E114-E105)</f>
        <v>6275.7865999999958</v>
      </c>
      <c r="N105">
        <f t="shared" ref="N105:N111" si="23">(J114-J105)</f>
        <v>6265.6083999999973</v>
      </c>
      <c r="O105">
        <f t="shared" ref="O105:O111" si="24">(N105-M105)/J114</f>
        <v>-2.8622514292235752E-4</v>
      </c>
    </row>
    <row r="106" spans="2:15" ht="19.5" x14ac:dyDescent="0.45">
      <c r="B106" s="5">
        <v>2</v>
      </c>
      <c r="C106" s="1" t="s">
        <v>72</v>
      </c>
      <c r="D106" s="1">
        <v>0.17</v>
      </c>
      <c r="E106" s="6">
        <v>24376.4205</v>
      </c>
      <c r="F106" s="10"/>
      <c r="G106" s="5">
        <v>2</v>
      </c>
      <c r="H106" s="1" t="s">
        <v>72</v>
      </c>
      <c r="I106" s="1">
        <v>0.17</v>
      </c>
      <c r="J106" s="6">
        <v>23489.713500000002</v>
      </c>
      <c r="L106" s="1" t="s">
        <v>72</v>
      </c>
      <c r="M106">
        <f t="shared" si="22"/>
        <v>13393.376299999996</v>
      </c>
      <c r="N106">
        <f t="shared" si="23"/>
        <v>13176.280699999999</v>
      </c>
      <c r="O106">
        <f t="shared" si="24"/>
        <v>-5.9208976801724614E-3</v>
      </c>
    </row>
    <row r="107" spans="2:15" ht="19.5" x14ac:dyDescent="0.45">
      <c r="B107" s="5">
        <v>3</v>
      </c>
      <c r="C107" s="1" t="s">
        <v>73</v>
      </c>
      <c r="D107" s="1">
        <v>0.17</v>
      </c>
      <c r="E107" s="6">
        <v>23828.4771</v>
      </c>
      <c r="F107" s="10"/>
      <c r="G107" s="5">
        <v>3</v>
      </c>
      <c r="H107" s="1" t="s">
        <v>73</v>
      </c>
      <c r="I107" s="1">
        <v>0.17</v>
      </c>
      <c r="J107" s="6">
        <v>22979.052</v>
      </c>
      <c r="L107" s="1" t="s">
        <v>73</v>
      </c>
      <c r="M107">
        <f t="shared" si="22"/>
        <v>14009.172399999999</v>
      </c>
      <c r="N107">
        <f t="shared" si="23"/>
        <v>13876.262299999999</v>
      </c>
      <c r="O107">
        <f t="shared" si="24"/>
        <v>-3.606266898665438E-3</v>
      </c>
    </row>
    <row r="108" spans="2:15" ht="19.5" x14ac:dyDescent="0.45">
      <c r="B108" s="5">
        <v>4</v>
      </c>
      <c r="C108" s="1" t="s">
        <v>74</v>
      </c>
      <c r="D108" s="1">
        <v>0.21</v>
      </c>
      <c r="E108" s="6">
        <v>29817.950099999998</v>
      </c>
      <c r="F108" s="10"/>
      <c r="G108" s="5">
        <v>4</v>
      </c>
      <c r="H108" s="1" t="s">
        <v>74</v>
      </c>
      <c r="I108" s="1">
        <v>0.22</v>
      </c>
      <c r="J108" s="6">
        <v>29082.607100000001</v>
      </c>
      <c r="L108" s="1" t="s">
        <v>74</v>
      </c>
      <c r="M108">
        <f t="shared" si="22"/>
        <v>3356.7760000000017</v>
      </c>
      <c r="N108">
        <f t="shared" si="23"/>
        <v>3484.8220999999976</v>
      </c>
      <c r="O108">
        <f t="shared" si="24"/>
        <v>3.9317226795413107E-3</v>
      </c>
    </row>
    <row r="109" spans="2:15" ht="19.5" x14ac:dyDescent="0.45">
      <c r="B109" s="5">
        <v>5</v>
      </c>
      <c r="C109" s="1" t="s">
        <v>75</v>
      </c>
      <c r="D109" s="1">
        <v>1.04</v>
      </c>
      <c r="E109" s="6">
        <v>145271.53950000001</v>
      </c>
      <c r="F109" s="10"/>
      <c r="G109" s="5">
        <v>5</v>
      </c>
      <c r="H109" s="1" t="s">
        <v>75</v>
      </c>
      <c r="I109" s="1">
        <v>1.04</v>
      </c>
      <c r="J109" s="6">
        <v>140273.29629999999</v>
      </c>
      <c r="L109" s="1" t="s">
        <v>75</v>
      </c>
      <c r="M109">
        <f t="shared" si="22"/>
        <v>9061.0745999999926</v>
      </c>
      <c r="N109">
        <f t="shared" si="23"/>
        <v>9453.7207000000053</v>
      </c>
      <c r="O109">
        <f t="shared" si="24"/>
        <v>2.6224131614136993E-3</v>
      </c>
    </row>
    <row r="110" spans="2:15" ht="19.5" x14ac:dyDescent="0.45">
      <c r="B110" s="5">
        <v>6</v>
      </c>
      <c r="C110" s="1" t="s">
        <v>76</v>
      </c>
      <c r="D110" s="1">
        <v>7.0000000000000007E-2</v>
      </c>
      <c r="E110" s="6">
        <v>9612.9933999999994</v>
      </c>
      <c r="F110" s="10"/>
      <c r="G110" s="5">
        <v>6</v>
      </c>
      <c r="H110" s="1" t="s">
        <v>76</v>
      </c>
      <c r="I110" s="1">
        <v>7.0000000000000007E-2</v>
      </c>
      <c r="J110" s="6">
        <v>9214.3307000000004</v>
      </c>
      <c r="L110" s="1" t="s">
        <v>76</v>
      </c>
      <c r="M110">
        <f t="shared" si="22"/>
        <v>6887.9256000000023</v>
      </c>
      <c r="N110">
        <f t="shared" si="23"/>
        <v>6700.0673999999999</v>
      </c>
      <c r="O110">
        <f t="shared" si="24"/>
        <v>-1.1804291863228079E-2</v>
      </c>
    </row>
    <row r="111" spans="2:15" ht="19.5" x14ac:dyDescent="0.45">
      <c r="B111" s="7">
        <v>7</v>
      </c>
      <c r="C111" s="8" t="s">
        <v>77</v>
      </c>
      <c r="D111" s="8">
        <v>0.11</v>
      </c>
      <c r="E111" s="9">
        <v>15894.8475</v>
      </c>
      <c r="F111" s="10"/>
      <c r="G111" s="7">
        <v>7</v>
      </c>
      <c r="H111" s="8" t="s">
        <v>77</v>
      </c>
      <c r="I111" s="8">
        <v>0.11</v>
      </c>
      <c r="J111" s="9">
        <v>15332.4043</v>
      </c>
      <c r="L111" s="8" t="s">
        <v>77</v>
      </c>
      <c r="M111">
        <f t="shared" si="22"/>
        <v>12632.0088</v>
      </c>
      <c r="N111">
        <f t="shared" si="23"/>
        <v>12291.740499999998</v>
      </c>
      <c r="O111">
        <f t="shared" si="24"/>
        <v>-1.2317785852324433E-2</v>
      </c>
    </row>
    <row r="112" spans="2:15" x14ac:dyDescent="0.4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4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19.5" x14ac:dyDescent="0.45">
      <c r="B114" s="5">
        <v>1</v>
      </c>
      <c r="C114" s="1" t="s">
        <v>71</v>
      </c>
      <c r="D114" s="1">
        <v>2.12</v>
      </c>
      <c r="E114" s="6">
        <v>36464.945099999997</v>
      </c>
      <c r="F114" s="10"/>
      <c r="G114" s="5">
        <v>1</v>
      </c>
      <c r="H114" s="1" t="s">
        <v>71</v>
      </c>
      <c r="I114" s="1">
        <v>2.12</v>
      </c>
      <c r="J114" s="6">
        <v>35560.118499999997</v>
      </c>
    </row>
    <row r="115" spans="2:15" ht="19.5" x14ac:dyDescent="0.45">
      <c r="B115" s="5">
        <v>2</v>
      </c>
      <c r="C115" s="1" t="s">
        <v>72</v>
      </c>
      <c r="D115" s="1">
        <v>2.19</v>
      </c>
      <c r="E115" s="6">
        <v>37769.796799999996</v>
      </c>
      <c r="F115" s="10"/>
      <c r="G115" s="5">
        <v>2</v>
      </c>
      <c r="H115" s="1" t="s">
        <v>72</v>
      </c>
      <c r="I115" s="1">
        <v>2.19</v>
      </c>
      <c r="J115" s="6">
        <v>36665.994200000001</v>
      </c>
    </row>
    <row r="116" spans="2:15" ht="19.5" x14ac:dyDescent="0.45">
      <c r="B116" s="5">
        <v>3</v>
      </c>
      <c r="C116" s="1" t="s">
        <v>73</v>
      </c>
      <c r="D116" s="1">
        <v>2.2000000000000002</v>
      </c>
      <c r="E116" s="6">
        <v>37837.6495</v>
      </c>
      <c r="F116" s="10"/>
      <c r="G116" s="5">
        <v>3</v>
      </c>
      <c r="H116" s="1" t="s">
        <v>73</v>
      </c>
      <c r="I116" s="1">
        <v>2.2000000000000002</v>
      </c>
      <c r="J116" s="6">
        <v>36855.314299999998</v>
      </c>
    </row>
    <row r="117" spans="2:15" ht="19.5" x14ac:dyDescent="0.45">
      <c r="B117" s="5">
        <v>4</v>
      </c>
      <c r="C117" s="1" t="s">
        <v>74</v>
      </c>
      <c r="D117" s="1">
        <v>1.93</v>
      </c>
      <c r="E117" s="6">
        <v>33174.7261</v>
      </c>
      <c r="F117" s="10"/>
      <c r="G117" s="5">
        <v>4</v>
      </c>
      <c r="H117" s="1" t="s">
        <v>74</v>
      </c>
      <c r="I117" s="1">
        <v>1.94</v>
      </c>
      <c r="J117" s="6">
        <v>32567.429199999999</v>
      </c>
    </row>
    <row r="118" spans="2:15" ht="19.5" x14ac:dyDescent="0.45">
      <c r="B118" s="5">
        <v>5</v>
      </c>
      <c r="C118" s="1" t="s">
        <v>75</v>
      </c>
      <c r="D118" s="1">
        <v>8.9600000000000009</v>
      </c>
      <c r="E118" s="6">
        <v>154332.61410000001</v>
      </c>
      <c r="F118" s="10"/>
      <c r="G118" s="5">
        <v>5</v>
      </c>
      <c r="H118" s="1" t="s">
        <v>75</v>
      </c>
      <c r="I118" s="1">
        <v>8.94</v>
      </c>
      <c r="J118" s="6">
        <v>149727.01699999999</v>
      </c>
    </row>
    <row r="119" spans="2:15" ht="19.5" x14ac:dyDescent="0.45">
      <c r="B119" s="5">
        <v>6</v>
      </c>
      <c r="C119" s="1" t="s">
        <v>76</v>
      </c>
      <c r="D119" s="1">
        <v>0.96</v>
      </c>
      <c r="E119" s="6">
        <v>16500.919000000002</v>
      </c>
      <c r="F119" s="10"/>
      <c r="G119" s="5">
        <v>6</v>
      </c>
      <c r="H119" s="1" t="s">
        <v>76</v>
      </c>
      <c r="I119" s="1">
        <v>0.95</v>
      </c>
      <c r="J119" s="6">
        <v>15914.3981</v>
      </c>
    </row>
    <row r="120" spans="2:15" ht="19.5" x14ac:dyDescent="0.45">
      <c r="B120" s="7">
        <v>7</v>
      </c>
      <c r="C120" s="8" t="s">
        <v>77</v>
      </c>
      <c r="D120" s="8">
        <v>1.66</v>
      </c>
      <c r="E120" s="9">
        <v>28526.856299999999</v>
      </c>
      <c r="F120" s="10"/>
      <c r="G120" s="7">
        <v>7</v>
      </c>
      <c r="H120" s="8" t="s">
        <v>77</v>
      </c>
      <c r="I120" s="8">
        <v>1.65</v>
      </c>
      <c r="J120" s="9">
        <v>27624.144799999998</v>
      </c>
    </row>
    <row r="121" spans="2:15" x14ac:dyDescent="0.4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4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19.5" x14ac:dyDescent="0.45">
      <c r="B123" s="5">
        <v>1</v>
      </c>
      <c r="C123" s="1" t="s">
        <v>71</v>
      </c>
      <c r="D123" s="1">
        <v>0.22</v>
      </c>
      <c r="E123" s="6">
        <v>29887.863499999999</v>
      </c>
      <c r="F123" s="10"/>
      <c r="G123" s="5">
        <v>1</v>
      </c>
      <c r="H123" s="1" t="s">
        <v>71</v>
      </c>
      <c r="I123" s="1">
        <v>0.22</v>
      </c>
      <c r="J123" s="6">
        <v>28976.991600000001</v>
      </c>
      <c r="L123" s="1" t="s">
        <v>71</v>
      </c>
      <c r="M123">
        <f t="shared" ref="M123:M129" si="25">(E132-E123)</f>
        <v>6528.4850000000006</v>
      </c>
      <c r="N123">
        <f t="shared" ref="N123:N129" si="26">(J132-J123)</f>
        <v>6586.3657000000021</v>
      </c>
      <c r="O123">
        <f t="shared" ref="O123:O129" si="27">(N123-M123)/J132</f>
        <v>1.6275375665953089E-3</v>
      </c>
    </row>
    <row r="124" spans="2:15" ht="19.5" x14ac:dyDescent="0.45">
      <c r="B124" s="5">
        <v>2</v>
      </c>
      <c r="C124" s="1" t="s">
        <v>72</v>
      </c>
      <c r="D124" s="1">
        <v>0.17</v>
      </c>
      <c r="E124" s="6">
        <v>23987.4277</v>
      </c>
      <c r="F124" s="10"/>
      <c r="G124" s="5">
        <v>2</v>
      </c>
      <c r="H124" s="1" t="s">
        <v>72</v>
      </c>
      <c r="I124" s="1">
        <v>0.17</v>
      </c>
      <c r="J124" s="6">
        <v>23164.618299999998</v>
      </c>
      <c r="L124" s="1" t="s">
        <v>72</v>
      </c>
      <c r="M124">
        <f t="shared" si="25"/>
        <v>13821.054799999998</v>
      </c>
      <c r="N124">
        <f t="shared" si="26"/>
        <v>13650.586200000002</v>
      </c>
      <c r="O124">
        <f t="shared" si="27"/>
        <v>-4.6303857961727882E-3</v>
      </c>
    </row>
    <row r="125" spans="2:15" ht="19.5" x14ac:dyDescent="0.45">
      <c r="B125" s="5">
        <v>3</v>
      </c>
      <c r="C125" s="1" t="s">
        <v>73</v>
      </c>
      <c r="D125" s="1">
        <v>0.17</v>
      </c>
      <c r="E125" s="6">
        <v>23452.862400000002</v>
      </c>
      <c r="F125" s="10"/>
      <c r="G125" s="5">
        <v>3</v>
      </c>
      <c r="H125" s="1" t="s">
        <v>73</v>
      </c>
      <c r="I125" s="1">
        <v>0.17</v>
      </c>
      <c r="J125" s="6">
        <v>22640.5118</v>
      </c>
      <c r="L125" s="1" t="s">
        <v>73</v>
      </c>
      <c r="M125">
        <f t="shared" si="25"/>
        <v>14410.130799999995</v>
      </c>
      <c r="N125">
        <f t="shared" si="26"/>
        <v>14313.9067</v>
      </c>
      <c r="O125">
        <f t="shared" si="27"/>
        <v>-2.6038591298628015E-3</v>
      </c>
    </row>
    <row r="126" spans="2:15" ht="19.5" x14ac:dyDescent="0.45">
      <c r="B126" s="5">
        <v>4</v>
      </c>
      <c r="C126" s="1" t="s">
        <v>74</v>
      </c>
      <c r="D126" s="1">
        <v>0.21</v>
      </c>
      <c r="E126" s="6">
        <v>29625.996800000001</v>
      </c>
      <c r="F126" s="10"/>
      <c r="G126" s="5">
        <v>4</v>
      </c>
      <c r="H126" s="1" t="s">
        <v>74</v>
      </c>
      <c r="I126" s="1">
        <v>0.22</v>
      </c>
      <c r="J126" s="6">
        <v>28882.138900000002</v>
      </c>
      <c r="L126" s="1" t="s">
        <v>74</v>
      </c>
      <c r="M126">
        <f t="shared" si="25"/>
        <v>3533.325499999999</v>
      </c>
      <c r="N126">
        <f t="shared" si="26"/>
        <v>3679.6362999999983</v>
      </c>
      <c r="O126">
        <f t="shared" si="27"/>
        <v>4.4933299582511485E-3</v>
      </c>
    </row>
    <row r="127" spans="2:15" ht="19.5" x14ac:dyDescent="0.45">
      <c r="B127" s="5">
        <v>5</v>
      </c>
      <c r="C127" s="1" t="s">
        <v>75</v>
      </c>
      <c r="D127" s="1">
        <v>1.05</v>
      </c>
      <c r="E127" s="6">
        <v>145108.15040000001</v>
      </c>
      <c r="F127" s="10"/>
      <c r="G127" s="5">
        <v>5</v>
      </c>
      <c r="H127" s="1" t="s">
        <v>75</v>
      </c>
      <c r="I127" s="1">
        <v>1.05</v>
      </c>
      <c r="J127" s="6">
        <v>140255.11799999999</v>
      </c>
      <c r="L127" s="1" t="s">
        <v>75</v>
      </c>
      <c r="M127">
        <f t="shared" si="25"/>
        <v>9433.0424999999814</v>
      </c>
      <c r="N127">
        <f t="shared" si="26"/>
        <v>9807.5571000000054</v>
      </c>
      <c r="O127">
        <f t="shared" si="27"/>
        <v>2.4957212028270987E-3</v>
      </c>
    </row>
    <row r="128" spans="2:15" ht="19.5" x14ac:dyDescent="0.45">
      <c r="B128" s="5">
        <v>6</v>
      </c>
      <c r="C128" s="1" t="s">
        <v>76</v>
      </c>
      <c r="D128" s="1">
        <v>7.0000000000000007E-2</v>
      </c>
      <c r="E128" s="6">
        <v>9509.2122999999992</v>
      </c>
      <c r="F128" s="10"/>
      <c r="G128" s="5">
        <v>6</v>
      </c>
      <c r="H128" s="1" t="s">
        <v>76</v>
      </c>
      <c r="I128" s="1">
        <v>7.0000000000000007E-2</v>
      </c>
      <c r="J128" s="6">
        <v>9124.9652999999998</v>
      </c>
      <c r="L128" s="1" t="s">
        <v>76</v>
      </c>
      <c r="M128">
        <f t="shared" si="25"/>
        <v>7002.4128000000019</v>
      </c>
      <c r="N128">
        <f t="shared" si="26"/>
        <v>6846.6569</v>
      </c>
      <c r="O128">
        <f t="shared" si="27"/>
        <v>-9.7520400902046094E-3</v>
      </c>
    </row>
    <row r="129" spans="2:15" ht="19.5" x14ac:dyDescent="0.45">
      <c r="B129" s="7">
        <v>7</v>
      </c>
      <c r="C129" s="8" t="s">
        <v>77</v>
      </c>
      <c r="D129" s="8">
        <v>0.11</v>
      </c>
      <c r="E129" s="9">
        <v>15662.7582</v>
      </c>
      <c r="F129" s="10"/>
      <c r="G129" s="7">
        <v>7</v>
      </c>
      <c r="H129" s="8" t="s">
        <v>77</v>
      </c>
      <c r="I129" s="8">
        <v>0.11</v>
      </c>
      <c r="J129" s="9">
        <v>15124.4918</v>
      </c>
      <c r="L129" s="8" t="s">
        <v>77</v>
      </c>
      <c r="M129">
        <f t="shared" si="25"/>
        <v>12888.663199999999</v>
      </c>
      <c r="N129">
        <f t="shared" si="26"/>
        <v>12584.2078</v>
      </c>
      <c r="O129">
        <f t="shared" si="27"/>
        <v>-1.0987718817378167E-2</v>
      </c>
    </row>
    <row r="130" spans="2:15" x14ac:dyDescent="0.4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4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19.5" x14ac:dyDescent="0.45">
      <c r="B132" s="5">
        <v>1</v>
      </c>
      <c r="C132" s="1" t="s">
        <v>71</v>
      </c>
      <c r="D132" s="1">
        <v>2.11</v>
      </c>
      <c r="E132" s="6">
        <v>36416.3485</v>
      </c>
      <c r="F132" s="10"/>
      <c r="G132" s="5">
        <v>1</v>
      </c>
      <c r="H132" s="1" t="s">
        <v>71</v>
      </c>
      <c r="I132" s="1">
        <v>2.12</v>
      </c>
      <c r="J132" s="6">
        <v>35563.357300000003</v>
      </c>
    </row>
    <row r="133" spans="2:15" ht="19.5" x14ac:dyDescent="0.45">
      <c r="B133" s="5">
        <v>2</v>
      </c>
      <c r="C133" s="1" t="s">
        <v>72</v>
      </c>
      <c r="D133" s="1">
        <v>2.19</v>
      </c>
      <c r="E133" s="6">
        <v>37808.482499999998</v>
      </c>
      <c r="F133" s="10"/>
      <c r="G133" s="5">
        <v>2</v>
      </c>
      <c r="H133" s="1" t="s">
        <v>72</v>
      </c>
      <c r="I133" s="1">
        <v>2.19</v>
      </c>
      <c r="J133" s="6">
        <v>36815.2045</v>
      </c>
    </row>
    <row r="134" spans="2:15" ht="19.5" x14ac:dyDescent="0.45">
      <c r="B134" s="5">
        <v>3</v>
      </c>
      <c r="C134" s="1" t="s">
        <v>73</v>
      </c>
      <c r="D134" s="1">
        <v>2.2000000000000002</v>
      </c>
      <c r="E134" s="6">
        <v>37862.993199999997</v>
      </c>
      <c r="F134" s="10"/>
      <c r="G134" s="5">
        <v>3</v>
      </c>
      <c r="H134" s="1" t="s">
        <v>73</v>
      </c>
      <c r="I134" s="1">
        <v>2.2000000000000002</v>
      </c>
      <c r="J134" s="6">
        <v>36954.4185</v>
      </c>
    </row>
    <row r="135" spans="2:15" ht="19.5" x14ac:dyDescent="0.45">
      <c r="B135" s="5">
        <v>4</v>
      </c>
      <c r="C135" s="1" t="s">
        <v>74</v>
      </c>
      <c r="D135" s="1">
        <v>1.92</v>
      </c>
      <c r="E135" s="6">
        <v>33159.3223</v>
      </c>
      <c r="F135" s="10"/>
      <c r="G135" s="5">
        <v>4</v>
      </c>
      <c r="H135" s="1" t="s">
        <v>74</v>
      </c>
      <c r="I135" s="1">
        <v>1.94</v>
      </c>
      <c r="J135" s="6">
        <v>32561.7752</v>
      </c>
    </row>
    <row r="136" spans="2:15" ht="19.5" x14ac:dyDescent="0.45">
      <c r="B136" s="5">
        <v>5</v>
      </c>
      <c r="C136" s="1" t="s">
        <v>75</v>
      </c>
      <c r="D136" s="1">
        <v>8.9600000000000009</v>
      </c>
      <c r="E136" s="6">
        <v>154541.19289999999</v>
      </c>
      <c r="F136" s="10"/>
      <c r="G136" s="5">
        <v>5</v>
      </c>
      <c r="H136" s="1" t="s">
        <v>75</v>
      </c>
      <c r="I136" s="1">
        <v>8.94</v>
      </c>
      <c r="J136" s="6">
        <v>150062.67509999999</v>
      </c>
    </row>
    <row r="137" spans="2:15" ht="19.5" x14ac:dyDescent="0.45">
      <c r="B137" s="5">
        <v>6</v>
      </c>
      <c r="C137" s="1" t="s">
        <v>76</v>
      </c>
      <c r="D137" s="1">
        <v>0.96</v>
      </c>
      <c r="E137" s="6">
        <v>16511.625100000001</v>
      </c>
      <c r="F137" s="10"/>
      <c r="G137" s="5">
        <v>6</v>
      </c>
      <c r="H137" s="1" t="s">
        <v>76</v>
      </c>
      <c r="I137" s="1">
        <v>0.95</v>
      </c>
      <c r="J137" s="6">
        <v>15971.6222</v>
      </c>
    </row>
    <row r="138" spans="2:15" ht="19.5" x14ac:dyDescent="0.45">
      <c r="B138" s="7">
        <v>7</v>
      </c>
      <c r="C138" s="8" t="s">
        <v>77</v>
      </c>
      <c r="D138" s="8">
        <v>1.66</v>
      </c>
      <c r="E138" s="9">
        <v>28551.421399999999</v>
      </c>
      <c r="F138" s="10"/>
      <c r="G138" s="7">
        <v>7</v>
      </c>
      <c r="H138" s="8" t="s">
        <v>77</v>
      </c>
      <c r="I138" s="8">
        <v>1.65</v>
      </c>
      <c r="J138" s="9">
        <v>27708.6996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8A3-0F7B-4769-AA8B-D2A5DCE51C22}">
  <dimension ref="A1:Y138"/>
  <sheetViews>
    <sheetView topLeftCell="A117" workbookViewId="0">
      <selection activeCell="H130" sqref="H130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B2" t="s">
        <v>66</v>
      </c>
    </row>
    <row r="3" spans="1:25" x14ac:dyDescent="0.45">
      <c r="A3">
        <v>0.89</v>
      </c>
      <c r="B3" t="s">
        <v>11</v>
      </c>
    </row>
    <row r="4" spans="1:25" x14ac:dyDescent="0.45">
      <c r="A4">
        <v>1.07</v>
      </c>
      <c r="B4" t="s">
        <v>11</v>
      </c>
    </row>
    <row r="5" spans="1:25" x14ac:dyDescent="0.45">
      <c r="A5">
        <v>3.23</v>
      </c>
      <c r="B5" t="s">
        <v>67</v>
      </c>
    </row>
    <row r="6" spans="1:25" x14ac:dyDescent="0.45">
      <c r="A6">
        <v>3.68</v>
      </c>
      <c r="B6" t="s">
        <v>68</v>
      </c>
    </row>
    <row r="7" spans="1:25" x14ac:dyDescent="0.45">
      <c r="A7">
        <v>3.82</v>
      </c>
      <c r="B7" t="s">
        <v>69</v>
      </c>
    </row>
    <row r="8" spans="1:25" x14ac:dyDescent="0.45">
      <c r="A8">
        <v>4.08</v>
      </c>
      <c r="B8" t="s">
        <v>70</v>
      </c>
    </row>
    <row r="9" spans="1:25" x14ac:dyDescent="0.45">
      <c r="A9">
        <v>4.3</v>
      </c>
      <c r="B9" t="s">
        <v>68</v>
      </c>
    </row>
    <row r="10" spans="1:25" ht="16.5" customHeight="1" x14ac:dyDescent="0.45"/>
    <row r="13" spans="1:25" x14ac:dyDescent="0.4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4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19.5" x14ac:dyDescent="0.45">
      <c r="B15" s="5">
        <v>1</v>
      </c>
      <c r="C15" s="1" t="s">
        <v>71</v>
      </c>
      <c r="D15" s="1">
        <v>2.0499999999999998</v>
      </c>
      <c r="E15" s="6">
        <v>35015.412100000001</v>
      </c>
      <c r="F15" s="12"/>
      <c r="G15" s="5">
        <v>1</v>
      </c>
      <c r="H15" s="1" t="s">
        <v>71</v>
      </c>
      <c r="I15" s="1">
        <v>1</v>
      </c>
      <c r="J15" s="6">
        <v>34480.191500000001</v>
      </c>
      <c r="L15" s="1" t="s">
        <v>71</v>
      </c>
      <c r="M15">
        <f t="shared" ref="M15:M21" si="0">(E24-E15)</f>
        <v>1550.6327000000019</v>
      </c>
      <c r="N15">
        <f t="shared" ref="N15:N21" si="1">(J24-J15)</f>
        <v>1526.4660000000003</v>
      </c>
      <c r="O15">
        <f t="shared" ref="O15:O21" si="2">(N15-M15)/J24</f>
        <v>-6.7117310180767498E-4</v>
      </c>
      <c r="R15" s="1" t="s">
        <v>71</v>
      </c>
      <c r="S15">
        <f t="shared" ref="S15:S21" si="3">O15</f>
        <v>-6.7117310180767498E-4</v>
      </c>
      <c r="T15">
        <f t="shared" ref="T15:T21" si="4">O33</f>
        <v>7.5730936091036177E-3</v>
      </c>
      <c r="U15">
        <f t="shared" ref="U15:U21" si="5">O51</f>
        <v>5.9855350686213249E-3</v>
      </c>
      <c r="V15">
        <f t="shared" ref="V15:V21" si="6">O69</f>
        <v>1.0886990214608101E-2</v>
      </c>
      <c r="W15">
        <f t="shared" ref="W15:W21" si="7">O87</f>
        <v>9.0474114831493643E-3</v>
      </c>
      <c r="X15">
        <f t="shared" ref="X15:X21" si="8">O105</f>
        <v>1.0440388413048025E-2</v>
      </c>
      <c r="Y15">
        <f t="shared" ref="Y15:Y21" si="9">O123</f>
        <v>7.6832931613762048E-3</v>
      </c>
    </row>
    <row r="16" spans="1:25" ht="19.5" x14ac:dyDescent="0.45">
      <c r="B16" s="5">
        <v>2</v>
      </c>
      <c r="C16" s="1" t="s">
        <v>72</v>
      </c>
      <c r="D16" s="1">
        <v>2</v>
      </c>
      <c r="E16" s="6">
        <v>34197.751300000004</v>
      </c>
      <c r="F16" s="12"/>
      <c r="G16" s="5">
        <v>2</v>
      </c>
      <c r="H16" s="1" t="s">
        <v>72</v>
      </c>
      <c r="I16" s="1">
        <v>0.95</v>
      </c>
      <c r="J16" s="6">
        <v>32797.374600000003</v>
      </c>
      <c r="L16" s="1" t="s">
        <v>72</v>
      </c>
      <c r="M16">
        <f t="shared" si="0"/>
        <v>3415.2016999999978</v>
      </c>
      <c r="N16">
        <f t="shared" si="1"/>
        <v>3392.0587999999989</v>
      </c>
      <c r="O16">
        <f t="shared" si="2"/>
        <v>-6.3949329474716004E-4</v>
      </c>
      <c r="R16" s="1" t="s">
        <v>72</v>
      </c>
      <c r="S16">
        <f t="shared" si="3"/>
        <v>-6.3949329474716004E-4</v>
      </c>
      <c r="T16">
        <f t="shared" si="4"/>
        <v>-3.3954880423932199E-3</v>
      </c>
      <c r="U16">
        <f t="shared" si="5"/>
        <v>-6.6608032609847432E-3</v>
      </c>
      <c r="V16">
        <f t="shared" si="6"/>
        <v>-6.3651569118953122E-3</v>
      </c>
      <c r="W16">
        <f t="shared" si="7"/>
        <v>-6.7684069386265006E-3</v>
      </c>
      <c r="X16">
        <f t="shared" si="8"/>
        <v>-8.4870769478441761E-3</v>
      </c>
      <c r="Y16">
        <f t="shared" si="9"/>
        <v>-9.4611301049289109E-3</v>
      </c>
    </row>
    <row r="17" spans="2:25" ht="19.5" x14ac:dyDescent="0.45">
      <c r="B17" s="5">
        <v>3</v>
      </c>
      <c r="C17" s="1" t="s">
        <v>73</v>
      </c>
      <c r="D17" s="1">
        <v>1.98</v>
      </c>
      <c r="E17" s="6">
        <v>33803.092299999997</v>
      </c>
      <c r="F17" s="12"/>
      <c r="G17" s="5">
        <v>3</v>
      </c>
      <c r="H17" s="1" t="s">
        <v>73</v>
      </c>
      <c r="I17" s="1">
        <v>0.95</v>
      </c>
      <c r="J17" s="6">
        <v>32883.376799999998</v>
      </c>
      <c r="L17" s="1" t="s">
        <v>73</v>
      </c>
      <c r="M17">
        <f t="shared" si="0"/>
        <v>3988.7057000000059</v>
      </c>
      <c r="N17">
        <f t="shared" si="1"/>
        <v>3876.1093000000037</v>
      </c>
      <c r="O17">
        <f t="shared" si="2"/>
        <v>-3.0630569669471567E-3</v>
      </c>
      <c r="R17" s="1" t="s">
        <v>73</v>
      </c>
      <c r="S17">
        <f t="shared" si="3"/>
        <v>-3.0630569669471567E-3</v>
      </c>
      <c r="T17">
        <f t="shared" si="4"/>
        <v>-3.5754402266503678E-3</v>
      </c>
      <c r="U17">
        <f t="shared" si="5"/>
        <v>-7.1884500897532629E-3</v>
      </c>
      <c r="V17">
        <f t="shared" si="6"/>
        <v>-6.1086515293729757E-3</v>
      </c>
      <c r="W17">
        <f t="shared" si="7"/>
        <v>-7.4549388375459375E-3</v>
      </c>
      <c r="X17">
        <f t="shared" si="8"/>
        <v>-7.1938018754736446E-3</v>
      </c>
      <c r="Y17">
        <f t="shared" si="9"/>
        <v>-9.6840042562723501E-3</v>
      </c>
    </row>
    <row r="18" spans="2:25" ht="19.5" x14ac:dyDescent="0.45">
      <c r="B18" s="5">
        <v>4</v>
      </c>
      <c r="C18" s="1" t="s">
        <v>74</v>
      </c>
      <c r="D18" s="1">
        <v>1.89</v>
      </c>
      <c r="E18" s="6">
        <v>32397.176299999999</v>
      </c>
      <c r="F18" s="12"/>
      <c r="G18" s="5">
        <v>4</v>
      </c>
      <c r="H18" s="1" t="s">
        <v>74</v>
      </c>
      <c r="I18" s="1">
        <v>0.9</v>
      </c>
      <c r="J18" s="6">
        <v>30893.886399999999</v>
      </c>
      <c r="L18" s="1" t="s">
        <v>74</v>
      </c>
      <c r="M18">
        <f t="shared" si="0"/>
        <v>805.66449999999895</v>
      </c>
      <c r="N18">
        <f t="shared" si="1"/>
        <v>905.61899999999878</v>
      </c>
      <c r="O18">
        <f t="shared" si="2"/>
        <v>3.1432721591952758E-3</v>
      </c>
      <c r="R18" s="1" t="s">
        <v>74</v>
      </c>
      <c r="S18">
        <f t="shared" si="3"/>
        <v>3.1432721591952758E-3</v>
      </c>
      <c r="T18">
        <f t="shared" si="4"/>
        <v>3.4523004523726152E-3</v>
      </c>
      <c r="U18">
        <f t="shared" si="5"/>
        <v>3.8699929443463525E-3</v>
      </c>
      <c r="V18">
        <f t="shared" si="6"/>
        <v>3.6259526043083889E-3</v>
      </c>
      <c r="W18">
        <f t="shared" si="7"/>
        <v>4.265568135274558E-3</v>
      </c>
      <c r="X18">
        <f t="shared" si="8"/>
        <v>3.5800204500251866E-3</v>
      </c>
      <c r="Y18">
        <f t="shared" si="9"/>
        <v>6.0428422769130295E-3</v>
      </c>
    </row>
    <row r="19" spans="2:25" ht="19.5" x14ac:dyDescent="0.45">
      <c r="B19" s="5">
        <v>5</v>
      </c>
      <c r="C19" s="1" t="s">
        <v>75</v>
      </c>
      <c r="D19" s="1">
        <v>8.9</v>
      </c>
      <c r="E19" s="6">
        <v>152312.8805</v>
      </c>
      <c r="F19" s="12"/>
      <c r="G19" s="5">
        <v>5</v>
      </c>
      <c r="H19" s="1" t="s">
        <v>75</v>
      </c>
      <c r="I19" s="1">
        <v>4.2300000000000004</v>
      </c>
      <c r="J19" s="6">
        <v>145726.5514</v>
      </c>
      <c r="L19" s="1" t="s">
        <v>75</v>
      </c>
      <c r="M19">
        <f t="shared" si="0"/>
        <v>1411.3341000000073</v>
      </c>
      <c r="N19">
        <f t="shared" si="1"/>
        <v>1923.1039999999921</v>
      </c>
      <c r="O19">
        <f t="shared" si="2"/>
        <v>3.4661096811471788E-3</v>
      </c>
      <c r="R19" s="1" t="s">
        <v>75</v>
      </c>
      <c r="S19">
        <f t="shared" si="3"/>
        <v>3.4661096811471788E-3</v>
      </c>
      <c r="T19">
        <f t="shared" si="4"/>
        <v>3.9717389667381624E-3</v>
      </c>
      <c r="U19">
        <f t="shared" si="5"/>
        <v>4.4229449345333429E-3</v>
      </c>
      <c r="V19">
        <f t="shared" si="6"/>
        <v>4.9311690364391893E-3</v>
      </c>
      <c r="W19">
        <f t="shared" si="7"/>
        <v>5.9031910201226712E-3</v>
      </c>
      <c r="X19">
        <f t="shared" si="8"/>
        <v>6.0085096329665902E-3</v>
      </c>
      <c r="Y19">
        <f t="shared" si="9"/>
        <v>6.7916963273241477E-3</v>
      </c>
    </row>
    <row r="20" spans="2:25" ht="19.5" x14ac:dyDescent="0.45">
      <c r="B20" s="5">
        <v>6</v>
      </c>
      <c r="C20" s="1" t="s">
        <v>76</v>
      </c>
      <c r="D20" s="1">
        <v>0.8</v>
      </c>
      <c r="E20" s="6">
        <v>13671.796899999999</v>
      </c>
      <c r="F20" s="12"/>
      <c r="G20" s="5">
        <v>6</v>
      </c>
      <c r="H20" s="1" t="s">
        <v>76</v>
      </c>
      <c r="I20" s="1">
        <v>0.38</v>
      </c>
      <c r="J20" s="6">
        <v>13237.754199999999</v>
      </c>
      <c r="L20" s="1" t="s">
        <v>76</v>
      </c>
      <c r="M20">
        <f t="shared" si="0"/>
        <v>2782.4012999999995</v>
      </c>
      <c r="N20">
        <f t="shared" si="1"/>
        <v>2742.6913000000004</v>
      </c>
      <c r="O20">
        <f t="shared" si="2"/>
        <v>-2.4849119506711579E-3</v>
      </c>
      <c r="R20" s="1" t="s">
        <v>76</v>
      </c>
      <c r="S20">
        <f t="shared" si="3"/>
        <v>-2.4849119506711579E-3</v>
      </c>
      <c r="T20">
        <f t="shared" si="4"/>
        <v>-3.0279152818172127E-3</v>
      </c>
      <c r="U20">
        <f t="shared" si="5"/>
        <v>-6.5650667269078929E-3</v>
      </c>
      <c r="V20">
        <f t="shared" si="6"/>
        <v>-5.1887827618605619E-3</v>
      </c>
      <c r="W20">
        <f t="shared" si="7"/>
        <v>-7.2754211255049352E-3</v>
      </c>
      <c r="X20">
        <f t="shared" si="8"/>
        <v>-4.3956209786538067E-3</v>
      </c>
      <c r="Y20">
        <f t="shared" si="9"/>
        <v>-6.5068032685819E-3</v>
      </c>
    </row>
    <row r="21" spans="2:25" ht="19.5" x14ac:dyDescent="0.45">
      <c r="B21" s="7">
        <v>7</v>
      </c>
      <c r="C21" s="8" t="s">
        <v>77</v>
      </c>
      <c r="D21" s="8">
        <v>1.38</v>
      </c>
      <c r="E21" s="9">
        <v>23607.356500000002</v>
      </c>
      <c r="F21" s="12"/>
      <c r="G21" s="7">
        <v>7</v>
      </c>
      <c r="H21" s="8" t="s">
        <v>77</v>
      </c>
      <c r="I21" s="8">
        <v>0.64</v>
      </c>
      <c r="J21" s="9">
        <v>22140.087800000001</v>
      </c>
      <c r="L21" s="8" t="s">
        <v>77</v>
      </c>
      <c r="M21">
        <f t="shared" si="0"/>
        <v>4791.8185999999987</v>
      </c>
      <c r="N21">
        <f t="shared" si="1"/>
        <v>4680.4048999999977</v>
      </c>
      <c r="O21">
        <f t="shared" si="2"/>
        <v>-4.1540512042868242E-3</v>
      </c>
      <c r="R21" s="8" t="s">
        <v>77</v>
      </c>
      <c r="S21">
        <f t="shared" si="3"/>
        <v>-4.1540512042868242E-3</v>
      </c>
      <c r="T21">
        <f t="shared" si="4"/>
        <v>-1.1978429137877649E-2</v>
      </c>
      <c r="U21">
        <f t="shared" si="5"/>
        <v>-1.6627299275360021E-2</v>
      </c>
      <c r="V21">
        <f t="shared" si="6"/>
        <v>-1.8248741570181977E-2</v>
      </c>
      <c r="W21">
        <f t="shared" si="7"/>
        <v>-1.9540950862948554E-2</v>
      </c>
      <c r="X21">
        <f t="shared" si="8"/>
        <v>-1.8965707693313027E-2</v>
      </c>
      <c r="Y21">
        <f t="shared" si="9"/>
        <v>-1.7804752164420283E-2</v>
      </c>
    </row>
    <row r="22" spans="2:25" x14ac:dyDescent="0.4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4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19.5" x14ac:dyDescent="0.45">
      <c r="B24" s="5">
        <v>1</v>
      </c>
      <c r="C24" s="1" t="s">
        <v>71</v>
      </c>
      <c r="D24" s="1">
        <v>2.13</v>
      </c>
      <c r="E24" s="6">
        <v>36566.044800000003</v>
      </c>
      <c r="F24" s="10"/>
      <c r="G24" s="5">
        <v>1</v>
      </c>
      <c r="H24" s="1" t="s">
        <v>71</v>
      </c>
      <c r="I24" s="1">
        <v>2.17</v>
      </c>
      <c r="J24" s="6">
        <v>36006.657500000001</v>
      </c>
    </row>
    <row r="25" spans="2:25" ht="19.5" x14ac:dyDescent="0.45">
      <c r="B25" s="5">
        <v>2</v>
      </c>
      <c r="C25" s="1" t="s">
        <v>72</v>
      </c>
      <c r="D25" s="1">
        <v>2.19</v>
      </c>
      <c r="E25" s="6">
        <v>37612.953000000001</v>
      </c>
      <c r="F25" s="10"/>
      <c r="G25" s="5">
        <v>2</v>
      </c>
      <c r="H25" s="1" t="s">
        <v>72</v>
      </c>
      <c r="I25" s="1">
        <v>2.19</v>
      </c>
      <c r="J25" s="6">
        <v>36189.433400000002</v>
      </c>
    </row>
    <row r="26" spans="2:25" ht="19.5" x14ac:dyDescent="0.45">
      <c r="B26" s="5">
        <v>3</v>
      </c>
      <c r="C26" s="1" t="s">
        <v>73</v>
      </c>
      <c r="D26" s="1">
        <v>2.2000000000000002</v>
      </c>
      <c r="E26" s="6">
        <v>37791.798000000003</v>
      </c>
      <c r="F26" s="10"/>
      <c r="G26" s="5">
        <v>3</v>
      </c>
      <c r="H26" s="1" t="s">
        <v>73</v>
      </c>
      <c r="I26" s="1">
        <v>2.2200000000000002</v>
      </c>
      <c r="J26" s="6">
        <v>36759.486100000002</v>
      </c>
    </row>
    <row r="27" spans="2:25" ht="19.5" x14ac:dyDescent="0.45">
      <c r="B27" s="5">
        <v>4</v>
      </c>
      <c r="C27" s="1" t="s">
        <v>74</v>
      </c>
      <c r="D27" s="1">
        <v>1.93</v>
      </c>
      <c r="E27" s="6">
        <v>33202.840799999998</v>
      </c>
      <c r="F27" s="10"/>
      <c r="G27" s="5">
        <v>4</v>
      </c>
      <c r="H27" s="1" t="s">
        <v>74</v>
      </c>
      <c r="I27" s="1">
        <v>1.92</v>
      </c>
      <c r="J27" s="6">
        <v>31799.505399999998</v>
      </c>
    </row>
    <row r="28" spans="2:25" ht="19.5" x14ac:dyDescent="0.45">
      <c r="B28" s="5">
        <v>5</v>
      </c>
      <c r="C28" s="1" t="s">
        <v>75</v>
      </c>
      <c r="D28" s="1">
        <v>8.94</v>
      </c>
      <c r="E28" s="6">
        <v>153724.21460000001</v>
      </c>
      <c r="F28" s="10"/>
      <c r="G28" s="5">
        <v>5</v>
      </c>
      <c r="H28" s="1" t="s">
        <v>75</v>
      </c>
      <c r="I28" s="1">
        <v>8.92</v>
      </c>
      <c r="J28" s="6">
        <v>147649.65539999999</v>
      </c>
    </row>
    <row r="29" spans="2:25" ht="19.5" x14ac:dyDescent="0.45">
      <c r="B29" s="5">
        <v>6</v>
      </c>
      <c r="C29" s="1" t="s">
        <v>76</v>
      </c>
      <c r="D29" s="1">
        <v>0.96</v>
      </c>
      <c r="E29" s="6">
        <v>16454.198199999999</v>
      </c>
      <c r="F29" s="10"/>
      <c r="G29" s="5">
        <v>6</v>
      </c>
      <c r="H29" s="1" t="s">
        <v>76</v>
      </c>
      <c r="I29" s="1">
        <v>0.96</v>
      </c>
      <c r="J29" s="6">
        <v>15980.4455</v>
      </c>
    </row>
    <row r="30" spans="2:25" ht="19.5" x14ac:dyDescent="0.45">
      <c r="B30" s="7">
        <v>7</v>
      </c>
      <c r="C30" s="8" t="s">
        <v>77</v>
      </c>
      <c r="D30" s="8">
        <v>1.65</v>
      </c>
      <c r="E30" s="9">
        <v>28399.1751</v>
      </c>
      <c r="F30" s="10"/>
      <c r="G30" s="7">
        <v>7</v>
      </c>
      <c r="H30" s="8" t="s">
        <v>77</v>
      </c>
      <c r="I30" s="8">
        <v>1.62</v>
      </c>
      <c r="J30" s="9">
        <v>26820.492699999999</v>
      </c>
    </row>
    <row r="31" spans="2:25" x14ac:dyDescent="0.4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4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19.5" x14ac:dyDescent="0.45">
      <c r="B33" s="5">
        <v>1</v>
      </c>
      <c r="C33" s="1" t="s">
        <v>71</v>
      </c>
      <c r="D33" s="1">
        <v>2.98</v>
      </c>
      <c r="E33" s="6">
        <v>33663.599800000004</v>
      </c>
      <c r="F33" s="10"/>
      <c r="G33" s="5">
        <v>1</v>
      </c>
      <c r="H33" s="1" t="s">
        <v>71</v>
      </c>
      <c r="I33" s="1">
        <v>3.03</v>
      </c>
      <c r="J33" s="6">
        <v>32867.077799999999</v>
      </c>
      <c r="L33" s="1" t="s">
        <v>71</v>
      </c>
      <c r="M33">
        <f t="shared" ref="M33:M39" si="10">(E42-E33)</f>
        <v>2963.3889999999956</v>
      </c>
      <c r="N33">
        <f t="shared" ref="N33:N39" si="11">(J42-J33)</f>
        <v>3236.8070999999982</v>
      </c>
      <c r="O33">
        <f t="shared" ref="O33:O39" si="12">(N33-M33)/J42</f>
        <v>7.5730936091036177E-3</v>
      </c>
    </row>
    <row r="34" spans="2:15" ht="19.5" x14ac:dyDescent="0.45">
      <c r="B34" s="5">
        <v>2</v>
      </c>
      <c r="C34" s="1" t="s">
        <v>72</v>
      </c>
      <c r="D34" s="1">
        <v>2.66</v>
      </c>
      <c r="E34" s="6">
        <v>30026.25</v>
      </c>
      <c r="F34" s="10"/>
      <c r="G34" s="5">
        <v>2</v>
      </c>
      <c r="H34" s="1" t="s">
        <v>72</v>
      </c>
      <c r="I34" s="1">
        <v>2.66</v>
      </c>
      <c r="J34" s="6">
        <v>28783.5834</v>
      </c>
      <c r="L34" s="1" t="s">
        <v>72</v>
      </c>
      <c r="M34">
        <f t="shared" si="10"/>
        <v>7398.8286999999982</v>
      </c>
      <c r="N34">
        <f t="shared" si="11"/>
        <v>7276.3875000000007</v>
      </c>
      <c r="O34">
        <f t="shared" si="12"/>
        <v>-3.3954880423932199E-3</v>
      </c>
    </row>
    <row r="35" spans="2:15" ht="19.5" x14ac:dyDescent="0.45">
      <c r="B35" s="5">
        <v>3</v>
      </c>
      <c r="C35" s="1" t="s">
        <v>73</v>
      </c>
      <c r="D35" s="1">
        <v>2.63</v>
      </c>
      <c r="E35" s="6">
        <v>29681.959299999999</v>
      </c>
      <c r="F35" s="10"/>
      <c r="G35" s="5">
        <v>3</v>
      </c>
      <c r="H35" s="1" t="s">
        <v>73</v>
      </c>
      <c r="I35" s="1">
        <v>2.66</v>
      </c>
      <c r="J35" s="6">
        <v>28834.4545</v>
      </c>
      <c r="L35" s="1" t="s">
        <v>73</v>
      </c>
      <c r="M35">
        <f t="shared" si="10"/>
        <v>7990.1803000000036</v>
      </c>
      <c r="N35">
        <f t="shared" si="11"/>
        <v>7858.9850999999981</v>
      </c>
      <c r="O35">
        <f t="shared" si="12"/>
        <v>-3.5754402266503678E-3</v>
      </c>
    </row>
    <row r="36" spans="2:15" ht="19.5" x14ac:dyDescent="0.45">
      <c r="B36" s="5">
        <v>4</v>
      </c>
      <c r="C36" s="1" t="s">
        <v>74</v>
      </c>
      <c r="D36" s="1">
        <v>2.8</v>
      </c>
      <c r="E36" s="6">
        <v>31629.096099999999</v>
      </c>
      <c r="F36" s="10"/>
      <c r="G36" s="5">
        <v>4</v>
      </c>
      <c r="H36" s="1" t="s">
        <v>74</v>
      </c>
      <c r="I36" s="1">
        <v>2.78</v>
      </c>
      <c r="J36" s="6">
        <v>30099.516899999999</v>
      </c>
      <c r="L36" s="1" t="s">
        <v>74</v>
      </c>
      <c r="M36">
        <f t="shared" si="10"/>
        <v>1591.4925000000039</v>
      </c>
      <c r="N36">
        <f t="shared" si="11"/>
        <v>1701.2784000000029</v>
      </c>
      <c r="O36">
        <f t="shared" si="12"/>
        <v>3.4523004523726152E-3</v>
      </c>
    </row>
    <row r="37" spans="2:15" ht="19.5" x14ac:dyDescent="0.45">
      <c r="B37" s="5">
        <v>5</v>
      </c>
      <c r="C37" s="1" t="s">
        <v>75</v>
      </c>
      <c r="D37" s="1">
        <v>13.15</v>
      </c>
      <c r="E37" s="6">
        <v>148561.83110000001</v>
      </c>
      <c r="F37" s="10"/>
      <c r="G37" s="5">
        <v>5</v>
      </c>
      <c r="H37" s="1" t="s">
        <v>75</v>
      </c>
      <c r="I37" s="1">
        <v>13.11</v>
      </c>
      <c r="J37" s="6">
        <v>142001.51139999999</v>
      </c>
      <c r="L37" s="1" t="s">
        <v>75</v>
      </c>
      <c r="M37">
        <f t="shared" si="10"/>
        <v>4702.0535999999847</v>
      </c>
      <c r="N37">
        <f t="shared" si="11"/>
        <v>5287.045299999998</v>
      </c>
      <c r="O37">
        <f t="shared" si="12"/>
        <v>3.9717389667381624E-3</v>
      </c>
    </row>
    <row r="38" spans="2:15" ht="19.5" x14ac:dyDescent="0.45">
      <c r="B38" s="5">
        <v>6</v>
      </c>
      <c r="C38" s="1" t="s">
        <v>76</v>
      </c>
      <c r="D38" s="1">
        <v>1.03</v>
      </c>
      <c r="E38" s="6">
        <v>11623.486999999999</v>
      </c>
      <c r="F38" s="10"/>
      <c r="G38" s="5">
        <v>6</v>
      </c>
      <c r="H38" s="1" t="s">
        <v>76</v>
      </c>
      <c r="I38" s="1">
        <v>1.04</v>
      </c>
      <c r="J38" s="6">
        <v>11226.126899999999</v>
      </c>
      <c r="L38" s="1" t="s">
        <v>76</v>
      </c>
      <c r="M38">
        <f t="shared" si="10"/>
        <v>4741.3450000000012</v>
      </c>
      <c r="N38">
        <f t="shared" si="11"/>
        <v>4693.1428000000014</v>
      </c>
      <c r="O38">
        <f t="shared" si="12"/>
        <v>-3.0279152818172127E-3</v>
      </c>
    </row>
    <row r="39" spans="2:15" ht="19.5" x14ac:dyDescent="0.45">
      <c r="B39" s="7">
        <v>7</v>
      </c>
      <c r="C39" s="8" t="s">
        <v>77</v>
      </c>
      <c r="D39" s="8">
        <v>1.75</v>
      </c>
      <c r="E39" s="9">
        <v>19811.618399999999</v>
      </c>
      <c r="F39" s="10"/>
      <c r="G39" s="7">
        <v>7</v>
      </c>
      <c r="H39" s="8" t="s">
        <v>77</v>
      </c>
      <c r="I39" s="8">
        <v>1.72</v>
      </c>
      <c r="J39" s="9">
        <v>18582.116900000001</v>
      </c>
      <c r="L39" s="8" t="s">
        <v>77</v>
      </c>
      <c r="M39">
        <f t="shared" si="10"/>
        <v>8446.6575000000012</v>
      </c>
      <c r="N39">
        <f t="shared" si="11"/>
        <v>8126.7275000000009</v>
      </c>
      <c r="O39">
        <f t="shared" si="12"/>
        <v>-1.1978429137877649E-2</v>
      </c>
    </row>
    <row r="40" spans="2:15" x14ac:dyDescent="0.4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4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19.5" x14ac:dyDescent="0.45">
      <c r="B42" s="5">
        <v>1</v>
      </c>
      <c r="C42" s="1" t="s">
        <v>71</v>
      </c>
      <c r="D42" s="1">
        <v>2.14</v>
      </c>
      <c r="E42" s="6">
        <v>36626.988799999999</v>
      </c>
      <c r="F42" s="10"/>
      <c r="G42" s="5">
        <v>1</v>
      </c>
      <c r="H42" s="1" t="s">
        <v>71</v>
      </c>
      <c r="I42" s="1">
        <v>2.1800000000000002</v>
      </c>
      <c r="J42" s="6">
        <v>36103.884899999997</v>
      </c>
    </row>
    <row r="43" spans="2:15" ht="19.5" x14ac:dyDescent="0.45">
      <c r="B43" s="5">
        <v>2</v>
      </c>
      <c r="C43" s="1" t="s">
        <v>72</v>
      </c>
      <c r="D43" s="1">
        <v>2.1800000000000002</v>
      </c>
      <c r="E43" s="6">
        <v>37425.078699999998</v>
      </c>
      <c r="F43" s="10"/>
      <c r="G43" s="5">
        <v>2</v>
      </c>
      <c r="H43" s="1" t="s">
        <v>72</v>
      </c>
      <c r="I43" s="1">
        <v>2.1800000000000002</v>
      </c>
      <c r="J43" s="6">
        <v>36059.9709</v>
      </c>
    </row>
    <row r="44" spans="2:15" ht="19.5" x14ac:dyDescent="0.45">
      <c r="B44" s="5">
        <v>3</v>
      </c>
      <c r="C44" s="1" t="s">
        <v>73</v>
      </c>
      <c r="D44" s="1">
        <v>2.2000000000000002</v>
      </c>
      <c r="E44" s="6">
        <v>37672.139600000002</v>
      </c>
      <c r="F44" s="10"/>
      <c r="G44" s="5">
        <v>3</v>
      </c>
      <c r="H44" s="1" t="s">
        <v>73</v>
      </c>
      <c r="I44" s="1">
        <v>2.2200000000000002</v>
      </c>
      <c r="J44" s="6">
        <v>36693.439599999998</v>
      </c>
    </row>
    <row r="45" spans="2:15" ht="19.5" x14ac:dyDescent="0.45">
      <c r="B45" s="5">
        <v>4</v>
      </c>
      <c r="C45" s="1" t="s">
        <v>74</v>
      </c>
      <c r="D45" s="1">
        <v>1.94</v>
      </c>
      <c r="E45" s="6">
        <v>33220.588600000003</v>
      </c>
      <c r="F45" s="10"/>
      <c r="G45" s="5">
        <v>4</v>
      </c>
      <c r="H45" s="1" t="s">
        <v>74</v>
      </c>
      <c r="I45" s="1">
        <v>1.92</v>
      </c>
      <c r="J45" s="6">
        <v>31800.795300000002</v>
      </c>
    </row>
    <row r="46" spans="2:15" ht="19.5" x14ac:dyDescent="0.45">
      <c r="B46" s="5">
        <v>5</v>
      </c>
      <c r="C46" s="1" t="s">
        <v>75</v>
      </c>
      <c r="D46" s="1">
        <v>8.94</v>
      </c>
      <c r="E46" s="6">
        <v>153263.8847</v>
      </c>
      <c r="F46" s="10"/>
      <c r="G46" s="5">
        <v>5</v>
      </c>
      <c r="H46" s="1" t="s">
        <v>75</v>
      </c>
      <c r="I46" s="1">
        <v>8.91</v>
      </c>
      <c r="J46" s="6">
        <v>147288.55669999999</v>
      </c>
    </row>
    <row r="47" spans="2:15" ht="19.5" x14ac:dyDescent="0.45">
      <c r="B47" s="5">
        <v>6</v>
      </c>
      <c r="C47" s="1" t="s">
        <v>76</v>
      </c>
      <c r="D47" s="1">
        <v>0.95</v>
      </c>
      <c r="E47" s="6">
        <v>16364.832</v>
      </c>
      <c r="F47" s="10"/>
      <c r="G47" s="5">
        <v>6</v>
      </c>
      <c r="H47" s="1" t="s">
        <v>76</v>
      </c>
      <c r="I47" s="1">
        <v>0.96</v>
      </c>
      <c r="J47" s="6">
        <v>15919.269700000001</v>
      </c>
    </row>
    <row r="48" spans="2:15" ht="19.5" x14ac:dyDescent="0.45">
      <c r="B48" s="7">
        <v>7</v>
      </c>
      <c r="C48" s="8" t="s">
        <v>77</v>
      </c>
      <c r="D48" s="8">
        <v>1.65</v>
      </c>
      <c r="E48" s="9">
        <v>28258.275900000001</v>
      </c>
      <c r="F48" s="10"/>
      <c r="G48" s="7">
        <v>7</v>
      </c>
      <c r="H48" s="8" t="s">
        <v>77</v>
      </c>
      <c r="I48" s="8">
        <v>1.62</v>
      </c>
      <c r="J48" s="9">
        <v>26708.844400000002</v>
      </c>
    </row>
    <row r="49" spans="2:15" x14ac:dyDescent="0.4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4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19.5" x14ac:dyDescent="0.45">
      <c r="B51" s="5">
        <v>1</v>
      </c>
      <c r="C51" s="1" t="s">
        <v>71</v>
      </c>
      <c r="D51" s="1">
        <v>3.09</v>
      </c>
      <c r="E51" s="6">
        <v>32384.322499999998</v>
      </c>
      <c r="F51" s="10"/>
      <c r="G51" s="5">
        <v>1</v>
      </c>
      <c r="H51" s="1" t="s">
        <v>71</v>
      </c>
      <c r="I51" s="1">
        <v>3.15</v>
      </c>
      <c r="J51" s="6">
        <v>31677.851999999999</v>
      </c>
      <c r="L51" s="1" t="s">
        <v>71</v>
      </c>
      <c r="M51">
        <f t="shared" ref="M51:M57" si="13">(E60-E51)</f>
        <v>4213.4078000000045</v>
      </c>
      <c r="N51">
        <f t="shared" ref="N51:N57" si="14">(J60-J51)</f>
        <v>4429.5298000000039</v>
      </c>
      <c r="O51">
        <f t="shared" ref="O51:O57" si="15">(N51-M51)/J60</f>
        <v>5.9855350686213249E-3</v>
      </c>
    </row>
    <row r="52" spans="2:15" ht="19.5" x14ac:dyDescent="0.45">
      <c r="B52" s="5">
        <v>2</v>
      </c>
      <c r="C52" s="1" t="s">
        <v>72</v>
      </c>
      <c r="D52" s="1">
        <v>2.63</v>
      </c>
      <c r="E52" s="6">
        <v>27521.055799999998</v>
      </c>
      <c r="F52" s="10"/>
      <c r="G52" s="5">
        <v>2</v>
      </c>
      <c r="H52" s="1" t="s">
        <v>72</v>
      </c>
      <c r="I52" s="1">
        <v>2.63</v>
      </c>
      <c r="J52" s="6">
        <v>26431.463400000001</v>
      </c>
      <c r="L52" s="1" t="s">
        <v>72</v>
      </c>
      <c r="M52">
        <f t="shared" si="13"/>
        <v>9963.8831000000027</v>
      </c>
      <c r="N52">
        <f t="shared" si="14"/>
        <v>9723.0648999999976</v>
      </c>
      <c r="O52">
        <f t="shared" si="15"/>
        <v>-6.6608032609847432E-3</v>
      </c>
    </row>
    <row r="53" spans="2:15" ht="19.5" x14ac:dyDescent="0.45">
      <c r="B53" s="5">
        <v>3</v>
      </c>
      <c r="C53" s="1" t="s">
        <v>73</v>
      </c>
      <c r="D53" s="1">
        <v>2.59</v>
      </c>
      <c r="E53" s="6">
        <v>27103.003400000001</v>
      </c>
      <c r="F53" s="10"/>
      <c r="G53" s="5">
        <v>3</v>
      </c>
      <c r="H53" s="1" t="s">
        <v>73</v>
      </c>
      <c r="I53" s="1">
        <v>2.63</v>
      </c>
      <c r="J53" s="6">
        <v>26426.292399999998</v>
      </c>
      <c r="L53" s="1" t="s">
        <v>73</v>
      </c>
      <c r="M53">
        <f t="shared" si="13"/>
        <v>10610.855799999998</v>
      </c>
      <c r="N53">
        <f t="shared" si="14"/>
        <v>10346.516300000003</v>
      </c>
      <c r="O53">
        <f t="shared" si="15"/>
        <v>-7.1884500897532629E-3</v>
      </c>
    </row>
    <row r="54" spans="2:15" ht="19.5" x14ac:dyDescent="0.45">
      <c r="B54" s="5">
        <v>4</v>
      </c>
      <c r="C54" s="1" t="s">
        <v>74</v>
      </c>
      <c r="D54" s="1">
        <v>2.95</v>
      </c>
      <c r="E54" s="6">
        <v>30960.9175</v>
      </c>
      <c r="F54" s="10"/>
      <c r="G54" s="5">
        <v>4</v>
      </c>
      <c r="H54" s="1" t="s">
        <v>74</v>
      </c>
      <c r="I54" s="1">
        <v>2.93</v>
      </c>
      <c r="J54" s="6">
        <v>29398.396700000001</v>
      </c>
      <c r="L54" s="1" t="s">
        <v>74</v>
      </c>
      <c r="M54">
        <f t="shared" si="13"/>
        <v>2268.4022999999979</v>
      </c>
      <c r="N54">
        <f t="shared" si="14"/>
        <v>2391.4287000000004</v>
      </c>
      <c r="O54">
        <f t="shared" si="15"/>
        <v>3.8699929443463525E-3</v>
      </c>
    </row>
    <row r="55" spans="2:15" ht="19.5" x14ac:dyDescent="0.45">
      <c r="B55" s="5">
        <v>5</v>
      </c>
      <c r="C55" s="1" t="s">
        <v>75</v>
      </c>
      <c r="D55" s="1">
        <v>14.02</v>
      </c>
      <c r="E55" s="6">
        <v>146924.02559999999</v>
      </c>
      <c r="F55" s="10"/>
      <c r="G55" s="5">
        <v>5</v>
      </c>
      <c r="H55" s="1" t="s">
        <v>75</v>
      </c>
      <c r="I55" s="1">
        <v>13.96</v>
      </c>
      <c r="J55" s="6">
        <v>140268.0429</v>
      </c>
      <c r="L55" s="1" t="s">
        <v>75</v>
      </c>
      <c r="M55">
        <f t="shared" si="13"/>
        <v>6624.956600000005</v>
      </c>
      <c r="N55">
        <f t="shared" si="14"/>
        <v>7277.5425999999861</v>
      </c>
      <c r="O55">
        <f t="shared" si="15"/>
        <v>4.4229449345333429E-3</v>
      </c>
    </row>
    <row r="56" spans="2:15" ht="19.5" x14ac:dyDescent="0.45">
      <c r="B56" s="5">
        <v>6</v>
      </c>
      <c r="C56" s="1" t="s">
        <v>76</v>
      </c>
      <c r="D56" s="1">
        <v>1.01</v>
      </c>
      <c r="E56" s="6">
        <v>10634.6649</v>
      </c>
      <c r="F56" s="10"/>
      <c r="G56" s="5">
        <v>6</v>
      </c>
      <c r="H56" s="1" t="s">
        <v>76</v>
      </c>
      <c r="I56" s="1">
        <v>1.03</v>
      </c>
      <c r="J56" s="6">
        <v>10304.352800000001</v>
      </c>
      <c r="L56" s="1" t="s">
        <v>76</v>
      </c>
      <c r="M56">
        <f t="shared" si="13"/>
        <v>5754.0682000000015</v>
      </c>
      <c r="N56">
        <f t="shared" si="14"/>
        <v>5649.3311999999987</v>
      </c>
      <c r="O56">
        <f t="shared" si="15"/>
        <v>-6.5650667269078929E-3</v>
      </c>
    </row>
    <row r="57" spans="2:15" ht="19.5" x14ac:dyDescent="0.45">
      <c r="B57" s="7">
        <v>7</v>
      </c>
      <c r="C57" s="8" t="s">
        <v>77</v>
      </c>
      <c r="D57" s="8">
        <v>1.71</v>
      </c>
      <c r="E57" s="9">
        <v>17911.3164</v>
      </c>
      <c r="F57" s="10"/>
      <c r="G57" s="7">
        <v>7</v>
      </c>
      <c r="H57" s="8" t="s">
        <v>77</v>
      </c>
      <c r="I57" s="8">
        <v>1.67</v>
      </c>
      <c r="J57" s="9">
        <v>16787.065999999999</v>
      </c>
      <c r="L57" s="8" t="s">
        <v>77</v>
      </c>
      <c r="M57">
        <f t="shared" si="13"/>
        <v>10413.024099999999</v>
      </c>
      <c r="N57">
        <f t="shared" si="14"/>
        <v>9968.1570000000029</v>
      </c>
      <c r="O57">
        <f t="shared" si="15"/>
        <v>-1.6627299275360021E-2</v>
      </c>
    </row>
    <row r="58" spans="2:15" x14ac:dyDescent="0.4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4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19.5" x14ac:dyDescent="0.45">
      <c r="B60" s="5">
        <v>1</v>
      </c>
      <c r="C60" s="1" t="s">
        <v>71</v>
      </c>
      <c r="D60" s="1">
        <v>2.13</v>
      </c>
      <c r="E60" s="6">
        <v>36597.730300000003</v>
      </c>
      <c r="F60" s="10"/>
      <c r="G60" s="5">
        <v>1</v>
      </c>
      <c r="H60" s="1" t="s">
        <v>71</v>
      </c>
      <c r="I60" s="1">
        <v>2.1800000000000002</v>
      </c>
      <c r="J60" s="6">
        <v>36107.381800000003</v>
      </c>
    </row>
    <row r="61" spans="2:15" ht="19.5" x14ac:dyDescent="0.45">
      <c r="B61" s="5">
        <v>2</v>
      </c>
      <c r="C61" s="1" t="s">
        <v>72</v>
      </c>
      <c r="D61" s="1">
        <v>2.1800000000000002</v>
      </c>
      <c r="E61" s="6">
        <v>37484.938900000001</v>
      </c>
      <c r="F61" s="10"/>
      <c r="G61" s="5">
        <v>2</v>
      </c>
      <c r="H61" s="1" t="s">
        <v>72</v>
      </c>
      <c r="I61" s="1">
        <v>2.1800000000000002</v>
      </c>
      <c r="J61" s="6">
        <v>36154.528299999998</v>
      </c>
    </row>
    <row r="62" spans="2:15" ht="19.5" x14ac:dyDescent="0.45">
      <c r="B62" s="5">
        <v>3</v>
      </c>
      <c r="C62" s="1" t="s">
        <v>73</v>
      </c>
      <c r="D62" s="1">
        <v>2.2000000000000002</v>
      </c>
      <c r="E62" s="6">
        <v>37713.859199999999</v>
      </c>
      <c r="F62" s="10"/>
      <c r="G62" s="5">
        <v>3</v>
      </c>
      <c r="H62" s="1" t="s">
        <v>73</v>
      </c>
      <c r="I62" s="1">
        <v>2.2200000000000002</v>
      </c>
      <c r="J62" s="6">
        <v>36772.808700000001</v>
      </c>
    </row>
    <row r="63" spans="2:15" ht="19.5" x14ac:dyDescent="0.45">
      <c r="B63" s="5">
        <v>4</v>
      </c>
      <c r="C63" s="1" t="s">
        <v>74</v>
      </c>
      <c r="D63" s="1">
        <v>1.94</v>
      </c>
      <c r="E63" s="6">
        <v>33229.319799999997</v>
      </c>
      <c r="F63" s="10"/>
      <c r="G63" s="5">
        <v>4</v>
      </c>
      <c r="H63" s="1" t="s">
        <v>74</v>
      </c>
      <c r="I63" s="1">
        <v>1.92</v>
      </c>
      <c r="J63" s="6">
        <v>31789.825400000002</v>
      </c>
    </row>
    <row r="64" spans="2:15" ht="19.5" x14ac:dyDescent="0.45">
      <c r="B64" s="5">
        <v>5</v>
      </c>
      <c r="C64" s="1" t="s">
        <v>75</v>
      </c>
      <c r="D64" s="1">
        <v>8.9499999999999993</v>
      </c>
      <c r="E64" s="6">
        <v>153548.9822</v>
      </c>
      <c r="F64" s="10"/>
      <c r="G64" s="5">
        <v>5</v>
      </c>
      <c r="H64" s="1" t="s">
        <v>75</v>
      </c>
      <c r="I64" s="1">
        <v>8.91</v>
      </c>
      <c r="J64" s="6">
        <v>147545.58549999999</v>
      </c>
    </row>
    <row r="65" spans="2:15" ht="19.5" x14ac:dyDescent="0.45">
      <c r="B65" s="5">
        <v>6</v>
      </c>
      <c r="C65" s="1" t="s">
        <v>76</v>
      </c>
      <c r="D65" s="1">
        <v>0.95</v>
      </c>
      <c r="E65" s="6">
        <v>16388.733100000001</v>
      </c>
      <c r="F65" s="10"/>
      <c r="G65" s="5">
        <v>6</v>
      </c>
      <c r="H65" s="1" t="s">
        <v>76</v>
      </c>
      <c r="I65" s="1">
        <v>0.96</v>
      </c>
      <c r="J65" s="6">
        <v>15953.683999999999</v>
      </c>
    </row>
    <row r="66" spans="2:15" ht="19.5" x14ac:dyDescent="0.45">
      <c r="B66" s="7">
        <v>7</v>
      </c>
      <c r="C66" s="8" t="s">
        <v>77</v>
      </c>
      <c r="D66" s="8">
        <v>1.65</v>
      </c>
      <c r="E66" s="9">
        <v>28324.340499999998</v>
      </c>
      <c r="F66" s="10"/>
      <c r="G66" s="7">
        <v>7</v>
      </c>
      <c r="H66" s="8" t="s">
        <v>77</v>
      </c>
      <c r="I66" s="8">
        <v>1.62</v>
      </c>
      <c r="J66" s="9">
        <v>26755.223000000002</v>
      </c>
    </row>
    <row r="67" spans="2:15" x14ac:dyDescent="0.4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4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19.5" x14ac:dyDescent="0.45">
      <c r="B69" s="5">
        <v>1</v>
      </c>
      <c r="C69" s="1" t="s">
        <v>71</v>
      </c>
      <c r="D69" s="1">
        <v>3.18</v>
      </c>
      <c r="E69" s="6">
        <v>31412.4365</v>
      </c>
      <c r="F69" s="10"/>
      <c r="G69" s="5">
        <v>1</v>
      </c>
      <c r="H69" s="1" t="s">
        <v>71</v>
      </c>
      <c r="I69" s="1">
        <v>3.24</v>
      </c>
      <c r="J69" s="6">
        <v>30598.9251</v>
      </c>
      <c r="L69" s="1" t="s">
        <v>71</v>
      </c>
      <c r="M69">
        <f t="shared" ref="M69:M75" si="16">(E78-E69)</f>
        <v>5136.2510000000002</v>
      </c>
      <c r="N69">
        <f t="shared" ref="N69:N75" si="17">(J78-J69)</f>
        <v>5529.5817000000025</v>
      </c>
      <c r="O69">
        <f t="shared" ref="O69:O75" si="18">(N69-M69)/J78</f>
        <v>1.0886990214608101E-2</v>
      </c>
    </row>
    <row r="70" spans="2:15" ht="19.5" x14ac:dyDescent="0.45">
      <c r="B70" s="5">
        <v>2</v>
      </c>
      <c r="C70" s="1" t="s">
        <v>72</v>
      </c>
      <c r="D70" s="1">
        <v>2.63</v>
      </c>
      <c r="E70" s="6">
        <v>25957.867200000001</v>
      </c>
      <c r="F70" s="10"/>
      <c r="G70" s="5">
        <v>2</v>
      </c>
      <c r="H70" s="1" t="s">
        <v>72</v>
      </c>
      <c r="I70" s="1">
        <v>2.63</v>
      </c>
      <c r="J70" s="6">
        <v>24884.181499999999</v>
      </c>
      <c r="L70" s="1" t="s">
        <v>72</v>
      </c>
      <c r="M70">
        <f t="shared" si="16"/>
        <v>11596.217400000001</v>
      </c>
      <c r="N70">
        <f t="shared" si="17"/>
        <v>11365.482600000003</v>
      </c>
      <c r="O70">
        <f t="shared" si="18"/>
        <v>-6.3651569118953122E-3</v>
      </c>
    </row>
    <row r="71" spans="2:15" ht="19.5" x14ac:dyDescent="0.45">
      <c r="B71" s="5">
        <v>3</v>
      </c>
      <c r="C71" s="1" t="s">
        <v>73</v>
      </c>
      <c r="D71" s="1">
        <v>2.58</v>
      </c>
      <c r="E71" s="6">
        <v>25471.765100000001</v>
      </c>
      <c r="F71" s="10"/>
      <c r="G71" s="5">
        <v>3</v>
      </c>
      <c r="H71" s="1" t="s">
        <v>73</v>
      </c>
      <c r="I71" s="1">
        <v>2.62</v>
      </c>
      <c r="J71" s="6">
        <v>24790.687399999999</v>
      </c>
      <c r="L71" s="1" t="s">
        <v>73</v>
      </c>
      <c r="M71">
        <f t="shared" si="16"/>
        <v>12282.949100000002</v>
      </c>
      <c r="N71">
        <f t="shared" si="17"/>
        <v>12057.854199999998</v>
      </c>
      <c r="O71">
        <f t="shared" si="18"/>
        <v>-6.1086515293729757E-3</v>
      </c>
    </row>
    <row r="72" spans="2:15" ht="19.5" x14ac:dyDescent="0.45">
      <c r="B72" s="5">
        <v>4</v>
      </c>
      <c r="C72" s="1" t="s">
        <v>74</v>
      </c>
      <c r="D72" s="1">
        <v>3.09</v>
      </c>
      <c r="E72" s="6">
        <v>30475.826700000001</v>
      </c>
      <c r="F72" s="10"/>
      <c r="G72" s="5">
        <v>4</v>
      </c>
      <c r="H72" s="1" t="s">
        <v>74</v>
      </c>
      <c r="I72" s="1">
        <v>3.06</v>
      </c>
      <c r="J72" s="6">
        <v>28918.041300000001</v>
      </c>
      <c r="L72" s="1" t="s">
        <v>74</v>
      </c>
      <c r="M72">
        <f t="shared" si="16"/>
        <v>2738.1597000000002</v>
      </c>
      <c r="N72">
        <f t="shared" si="17"/>
        <v>2853.3613000000005</v>
      </c>
      <c r="O72">
        <f t="shared" si="18"/>
        <v>3.6259526043083889E-3</v>
      </c>
    </row>
    <row r="73" spans="2:15" ht="19.5" x14ac:dyDescent="0.45">
      <c r="B73" s="5">
        <v>5</v>
      </c>
      <c r="C73" s="1" t="s">
        <v>75</v>
      </c>
      <c r="D73" s="1">
        <v>14.79</v>
      </c>
      <c r="E73" s="6">
        <v>146098.2126</v>
      </c>
      <c r="F73" s="10"/>
      <c r="G73" s="5">
        <v>5</v>
      </c>
      <c r="H73" s="1" t="s">
        <v>75</v>
      </c>
      <c r="I73" s="1">
        <v>14.74</v>
      </c>
      <c r="J73" s="6">
        <v>139361.79070000001</v>
      </c>
      <c r="L73" s="1" t="s">
        <v>75</v>
      </c>
      <c r="M73">
        <f t="shared" si="16"/>
        <v>7748.351800000004</v>
      </c>
      <c r="N73">
        <f t="shared" si="17"/>
        <v>8477.3716999999888</v>
      </c>
      <c r="O73">
        <f t="shared" si="18"/>
        <v>4.9311690364391893E-3</v>
      </c>
    </row>
    <row r="74" spans="2:15" ht="19.5" x14ac:dyDescent="0.45">
      <c r="B74" s="5">
        <v>6</v>
      </c>
      <c r="C74" s="1" t="s">
        <v>76</v>
      </c>
      <c r="D74" s="1">
        <v>1.02</v>
      </c>
      <c r="E74" s="6">
        <v>10108.537200000001</v>
      </c>
      <c r="F74" s="10"/>
      <c r="G74" s="5">
        <v>6</v>
      </c>
      <c r="H74" s="1" t="s">
        <v>76</v>
      </c>
      <c r="I74" s="1">
        <v>1.03</v>
      </c>
      <c r="J74" s="6">
        <v>9778.3603000000003</v>
      </c>
      <c r="L74" s="1" t="s">
        <v>76</v>
      </c>
      <c r="M74">
        <f t="shared" si="16"/>
        <v>6306.5733999999993</v>
      </c>
      <c r="N74">
        <f t="shared" si="17"/>
        <v>6223.5429999999997</v>
      </c>
      <c r="O74">
        <f t="shared" si="18"/>
        <v>-5.1887827618605619E-3</v>
      </c>
    </row>
    <row r="75" spans="2:15" ht="19.5" x14ac:dyDescent="0.45">
      <c r="B75" s="7">
        <v>7</v>
      </c>
      <c r="C75" s="8" t="s">
        <v>77</v>
      </c>
      <c r="D75" s="8">
        <v>1.71</v>
      </c>
      <c r="E75" s="9">
        <v>16889.757900000001</v>
      </c>
      <c r="F75" s="10"/>
      <c r="G75" s="7">
        <v>7</v>
      </c>
      <c r="H75" s="8" t="s">
        <v>77</v>
      </c>
      <c r="I75" s="8">
        <v>1.67</v>
      </c>
      <c r="J75" s="9">
        <v>15817.5566</v>
      </c>
      <c r="L75" s="8" t="s">
        <v>77</v>
      </c>
      <c r="M75">
        <f t="shared" si="16"/>
        <v>11490.549500000001</v>
      </c>
      <c r="N75">
        <f t="shared" si="17"/>
        <v>11001.142</v>
      </c>
      <c r="O75">
        <f t="shared" si="18"/>
        <v>-1.8248741570181977E-2</v>
      </c>
    </row>
    <row r="76" spans="2:15" x14ac:dyDescent="0.4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4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19.5" x14ac:dyDescent="0.45">
      <c r="B78" s="5">
        <v>1</v>
      </c>
      <c r="C78" s="1" t="s">
        <v>71</v>
      </c>
      <c r="D78" s="1">
        <v>2.13</v>
      </c>
      <c r="E78" s="6">
        <v>36548.6875</v>
      </c>
      <c r="F78" s="10"/>
      <c r="G78" s="5">
        <v>1</v>
      </c>
      <c r="H78" s="1" t="s">
        <v>71</v>
      </c>
      <c r="I78" s="1">
        <v>2.1800000000000002</v>
      </c>
      <c r="J78" s="6">
        <v>36128.506800000003</v>
      </c>
    </row>
    <row r="79" spans="2:15" ht="19.5" x14ac:dyDescent="0.45">
      <c r="B79" s="5">
        <v>2</v>
      </c>
      <c r="C79" s="1" t="s">
        <v>72</v>
      </c>
      <c r="D79" s="1">
        <v>2.19</v>
      </c>
      <c r="E79" s="6">
        <v>37554.084600000002</v>
      </c>
      <c r="F79" s="10"/>
      <c r="G79" s="5">
        <v>2</v>
      </c>
      <c r="H79" s="1" t="s">
        <v>72</v>
      </c>
      <c r="I79" s="1">
        <v>2.19</v>
      </c>
      <c r="J79" s="6">
        <v>36249.664100000002</v>
      </c>
    </row>
    <row r="80" spans="2:15" ht="19.5" x14ac:dyDescent="0.45">
      <c r="B80" s="5">
        <v>3</v>
      </c>
      <c r="C80" s="1" t="s">
        <v>73</v>
      </c>
      <c r="D80" s="1">
        <v>2.2000000000000002</v>
      </c>
      <c r="E80" s="6">
        <v>37754.714200000002</v>
      </c>
      <c r="F80" s="10"/>
      <c r="G80" s="5">
        <v>3</v>
      </c>
      <c r="H80" s="1" t="s">
        <v>73</v>
      </c>
      <c r="I80" s="1">
        <v>2.2200000000000002</v>
      </c>
      <c r="J80" s="6">
        <v>36848.541599999997</v>
      </c>
    </row>
    <row r="81" spans="2:15" ht="19.5" x14ac:dyDescent="0.45">
      <c r="B81" s="5">
        <v>4</v>
      </c>
      <c r="C81" s="1" t="s">
        <v>74</v>
      </c>
      <c r="D81" s="1">
        <v>1.93</v>
      </c>
      <c r="E81" s="6">
        <v>33213.986400000002</v>
      </c>
      <c r="F81" s="10"/>
      <c r="G81" s="5">
        <v>4</v>
      </c>
      <c r="H81" s="1" t="s">
        <v>74</v>
      </c>
      <c r="I81" s="1">
        <v>1.92</v>
      </c>
      <c r="J81" s="6">
        <v>31771.402600000001</v>
      </c>
    </row>
    <row r="82" spans="2:15" ht="19.5" x14ac:dyDescent="0.45">
      <c r="B82" s="5">
        <v>5</v>
      </c>
      <c r="C82" s="1" t="s">
        <v>75</v>
      </c>
      <c r="D82" s="1">
        <v>8.9499999999999993</v>
      </c>
      <c r="E82" s="6">
        <v>153846.5644</v>
      </c>
      <c r="F82" s="10"/>
      <c r="G82" s="5">
        <v>5</v>
      </c>
      <c r="H82" s="1" t="s">
        <v>75</v>
      </c>
      <c r="I82" s="1">
        <v>8.92</v>
      </c>
      <c r="J82" s="6">
        <v>147839.1624</v>
      </c>
    </row>
    <row r="83" spans="2:15" ht="19.5" x14ac:dyDescent="0.45">
      <c r="B83" s="5">
        <v>6</v>
      </c>
      <c r="C83" s="1" t="s">
        <v>76</v>
      </c>
      <c r="D83" s="1">
        <v>0.96</v>
      </c>
      <c r="E83" s="6">
        <v>16415.1106</v>
      </c>
      <c r="F83" s="10"/>
      <c r="G83" s="5">
        <v>6</v>
      </c>
      <c r="H83" s="1" t="s">
        <v>76</v>
      </c>
      <c r="I83" s="1">
        <v>0.96</v>
      </c>
      <c r="J83" s="6">
        <v>16001.9033</v>
      </c>
    </row>
    <row r="84" spans="2:15" ht="19.5" x14ac:dyDescent="0.45">
      <c r="B84" s="7">
        <v>7</v>
      </c>
      <c r="C84" s="8" t="s">
        <v>77</v>
      </c>
      <c r="D84" s="8">
        <v>1.65</v>
      </c>
      <c r="E84" s="9">
        <v>28380.307400000002</v>
      </c>
      <c r="F84" s="10"/>
      <c r="G84" s="7">
        <v>7</v>
      </c>
      <c r="H84" s="8" t="s">
        <v>77</v>
      </c>
      <c r="I84" s="8">
        <v>1.62</v>
      </c>
      <c r="J84" s="9">
        <v>26818.6986</v>
      </c>
    </row>
    <row r="85" spans="2:15" x14ac:dyDescent="0.4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4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19.5" x14ac:dyDescent="0.45">
      <c r="B87" s="5">
        <v>1</v>
      </c>
      <c r="C87" s="1" t="s">
        <v>71</v>
      </c>
      <c r="D87" s="1">
        <v>0.22</v>
      </c>
      <c r="E87" s="6">
        <v>30721.923999999999</v>
      </c>
      <c r="F87" s="10"/>
      <c r="G87" s="5">
        <v>1</v>
      </c>
      <c r="H87" s="1" t="s">
        <v>71</v>
      </c>
      <c r="I87" s="1">
        <v>0.22</v>
      </c>
      <c r="J87" s="6">
        <v>29862.6705</v>
      </c>
      <c r="L87" s="1" t="s">
        <v>71</v>
      </c>
      <c r="M87">
        <f t="shared" ref="M87:M93" si="19">(E96-E87)</f>
        <v>5783.2641999999978</v>
      </c>
      <c r="N87">
        <f t="shared" ref="N87:N93" si="20">(J96-J87)</f>
        <v>6108.712099999997</v>
      </c>
      <c r="O87">
        <f t="shared" ref="O87:O93" si="21">(N87-M87)/J96</f>
        <v>9.0474114831493643E-3</v>
      </c>
    </row>
    <row r="88" spans="2:15" ht="19.5" x14ac:dyDescent="0.45">
      <c r="B88" s="5">
        <v>2</v>
      </c>
      <c r="C88" s="1" t="s">
        <v>72</v>
      </c>
      <c r="D88" s="1">
        <v>0.18</v>
      </c>
      <c r="E88" s="6">
        <v>24963.155500000001</v>
      </c>
      <c r="F88" s="10"/>
      <c r="G88" s="5">
        <v>2</v>
      </c>
      <c r="H88" s="1" t="s">
        <v>72</v>
      </c>
      <c r="I88" s="1">
        <v>0.18</v>
      </c>
      <c r="J88" s="6">
        <v>23914.667000000001</v>
      </c>
      <c r="L88" s="1" t="s">
        <v>72</v>
      </c>
      <c r="M88">
        <f t="shared" si="19"/>
        <v>12660.1993</v>
      </c>
      <c r="N88">
        <f t="shared" si="20"/>
        <v>12414.309999999998</v>
      </c>
      <c r="O88">
        <f t="shared" si="21"/>
        <v>-6.7684069386265006E-3</v>
      </c>
    </row>
    <row r="89" spans="2:15" ht="19.5" x14ac:dyDescent="0.45">
      <c r="B89" s="5">
        <v>3</v>
      </c>
      <c r="C89" s="1" t="s">
        <v>73</v>
      </c>
      <c r="D89" s="1">
        <v>0.17</v>
      </c>
      <c r="E89" s="6">
        <v>24455.393599999999</v>
      </c>
      <c r="F89" s="10"/>
      <c r="G89" s="5">
        <v>3</v>
      </c>
      <c r="H89" s="1" t="s">
        <v>73</v>
      </c>
      <c r="I89" s="1">
        <v>0.18</v>
      </c>
      <c r="J89" s="6">
        <v>23801.226200000001</v>
      </c>
      <c r="L89" s="1" t="s">
        <v>73</v>
      </c>
      <c r="M89">
        <f t="shared" si="19"/>
        <v>13342.300200000001</v>
      </c>
      <c r="N89">
        <f t="shared" si="20"/>
        <v>13067.446500000002</v>
      </c>
      <c r="O89">
        <f t="shared" si="21"/>
        <v>-7.4549388375459375E-3</v>
      </c>
    </row>
    <row r="90" spans="2:15" ht="19.5" x14ac:dyDescent="0.45">
      <c r="B90" s="5">
        <v>4</v>
      </c>
      <c r="C90" s="1" t="s">
        <v>74</v>
      </c>
      <c r="D90" s="1">
        <v>0.21</v>
      </c>
      <c r="E90" s="6">
        <v>30107.608499999998</v>
      </c>
      <c r="F90" s="10"/>
      <c r="G90" s="5">
        <v>4</v>
      </c>
      <c r="H90" s="1" t="s">
        <v>74</v>
      </c>
      <c r="I90" s="1">
        <v>0.21</v>
      </c>
      <c r="J90" s="6">
        <v>28554.095799999999</v>
      </c>
      <c r="L90" s="1" t="s">
        <v>74</v>
      </c>
      <c r="M90">
        <f t="shared" si="19"/>
        <v>3112.9981000000007</v>
      </c>
      <c r="N90">
        <f t="shared" si="20"/>
        <v>3248.6549000000014</v>
      </c>
      <c r="O90">
        <f t="shared" si="21"/>
        <v>4.265568135274558E-3</v>
      </c>
    </row>
    <row r="91" spans="2:15" ht="19.5" x14ac:dyDescent="0.45">
      <c r="B91" s="5">
        <v>5</v>
      </c>
      <c r="C91" s="1" t="s">
        <v>75</v>
      </c>
      <c r="D91" s="1">
        <v>1.03</v>
      </c>
      <c r="E91" s="6">
        <v>145578.24179999999</v>
      </c>
      <c r="F91" s="10"/>
      <c r="G91" s="5">
        <v>5</v>
      </c>
      <c r="H91" s="1" t="s">
        <v>75</v>
      </c>
      <c r="I91" s="1">
        <v>1.03</v>
      </c>
      <c r="J91" s="6">
        <v>138836.93169999999</v>
      </c>
      <c r="L91" s="1" t="s">
        <v>75</v>
      </c>
      <c r="M91">
        <f t="shared" si="19"/>
        <v>8567.4460000000254</v>
      </c>
      <c r="N91">
        <f t="shared" si="20"/>
        <v>9442.7694000000192</v>
      </c>
      <c r="O91">
        <f t="shared" si="21"/>
        <v>5.9031910201226712E-3</v>
      </c>
    </row>
    <row r="92" spans="2:15" ht="19.5" x14ac:dyDescent="0.45">
      <c r="B92" s="5">
        <v>6</v>
      </c>
      <c r="C92" s="1" t="s">
        <v>76</v>
      </c>
      <c r="D92" s="1">
        <v>7.0000000000000007E-2</v>
      </c>
      <c r="E92" s="6">
        <v>9792.2322999999997</v>
      </c>
      <c r="F92" s="10"/>
      <c r="G92" s="5">
        <v>6</v>
      </c>
      <c r="H92" s="1" t="s">
        <v>76</v>
      </c>
      <c r="I92" s="1">
        <v>7.0000000000000007E-2</v>
      </c>
      <c r="J92" s="6">
        <v>9475.6707999999999</v>
      </c>
      <c r="L92" s="1" t="s">
        <v>76</v>
      </c>
      <c r="M92">
        <f t="shared" si="19"/>
        <v>6668.9465999999993</v>
      </c>
      <c r="N92">
        <f t="shared" si="20"/>
        <v>6552.3361000000004</v>
      </c>
      <c r="O92">
        <f t="shared" si="21"/>
        <v>-7.2754211255049352E-3</v>
      </c>
    </row>
    <row r="93" spans="2:15" ht="19.5" x14ac:dyDescent="0.45">
      <c r="B93" s="7">
        <v>7</v>
      </c>
      <c r="C93" s="8" t="s">
        <v>77</v>
      </c>
      <c r="D93" s="8">
        <v>0.12</v>
      </c>
      <c r="E93" s="9">
        <v>16252.593699999999</v>
      </c>
      <c r="F93" s="10"/>
      <c r="G93" s="7">
        <v>7</v>
      </c>
      <c r="H93" s="8" t="s">
        <v>77</v>
      </c>
      <c r="I93" s="8">
        <v>0.11</v>
      </c>
      <c r="J93" s="9">
        <v>15242.4077</v>
      </c>
      <c r="L93" s="8" t="s">
        <v>77</v>
      </c>
      <c r="M93">
        <f t="shared" si="19"/>
        <v>12220.7168</v>
      </c>
      <c r="N93">
        <f t="shared" si="20"/>
        <v>11694.347000000002</v>
      </c>
      <c r="O93">
        <f t="shared" si="21"/>
        <v>-1.9540950862948554E-2</v>
      </c>
    </row>
    <row r="94" spans="2:15" x14ac:dyDescent="0.4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4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19.5" x14ac:dyDescent="0.45">
      <c r="B96" s="5">
        <v>1</v>
      </c>
      <c r="C96" s="1" t="s">
        <v>71</v>
      </c>
      <c r="D96" s="1">
        <v>2.12</v>
      </c>
      <c r="E96" s="6">
        <v>36505.188199999997</v>
      </c>
      <c r="F96" s="10"/>
      <c r="G96" s="5">
        <v>1</v>
      </c>
      <c r="H96" s="1" t="s">
        <v>71</v>
      </c>
      <c r="I96" s="1">
        <v>2.17</v>
      </c>
      <c r="J96" s="6">
        <v>35971.382599999997</v>
      </c>
    </row>
    <row r="97" spans="2:15" ht="19.5" x14ac:dyDescent="0.45">
      <c r="B97" s="5">
        <v>2</v>
      </c>
      <c r="C97" s="1" t="s">
        <v>72</v>
      </c>
      <c r="D97" s="1">
        <v>2.19</v>
      </c>
      <c r="E97" s="6">
        <v>37623.354800000001</v>
      </c>
      <c r="F97" s="10"/>
      <c r="G97" s="5">
        <v>2</v>
      </c>
      <c r="H97" s="1" t="s">
        <v>72</v>
      </c>
      <c r="I97" s="1">
        <v>2.19</v>
      </c>
      <c r="J97" s="6">
        <v>36328.976999999999</v>
      </c>
    </row>
    <row r="98" spans="2:15" ht="19.5" x14ac:dyDescent="0.45">
      <c r="B98" s="5">
        <v>3</v>
      </c>
      <c r="C98" s="1" t="s">
        <v>73</v>
      </c>
      <c r="D98" s="1">
        <v>2.2000000000000002</v>
      </c>
      <c r="E98" s="6">
        <v>37797.693800000001</v>
      </c>
      <c r="F98" s="10"/>
      <c r="G98" s="5">
        <v>3</v>
      </c>
      <c r="H98" s="1" t="s">
        <v>73</v>
      </c>
      <c r="I98" s="1">
        <v>2.2200000000000002</v>
      </c>
      <c r="J98" s="6">
        <v>36868.672700000003</v>
      </c>
    </row>
    <row r="99" spans="2:15" ht="19.5" x14ac:dyDescent="0.45">
      <c r="B99" s="5">
        <v>4</v>
      </c>
      <c r="C99" s="1" t="s">
        <v>74</v>
      </c>
      <c r="D99" s="1">
        <v>1.93</v>
      </c>
      <c r="E99" s="6">
        <v>33220.606599999999</v>
      </c>
      <c r="F99" s="10"/>
      <c r="G99" s="5">
        <v>4</v>
      </c>
      <c r="H99" s="1" t="s">
        <v>74</v>
      </c>
      <c r="I99" s="1">
        <v>1.91</v>
      </c>
      <c r="J99" s="6">
        <v>31802.750700000001</v>
      </c>
    </row>
    <row r="100" spans="2:15" ht="19.5" x14ac:dyDescent="0.45">
      <c r="B100" s="5">
        <v>5</v>
      </c>
      <c r="C100" s="1" t="s">
        <v>75</v>
      </c>
      <c r="D100" s="1">
        <v>8.9600000000000009</v>
      </c>
      <c r="E100" s="6">
        <v>154145.68780000001</v>
      </c>
      <c r="F100" s="10"/>
      <c r="G100" s="5">
        <v>5</v>
      </c>
      <c r="H100" s="1" t="s">
        <v>75</v>
      </c>
      <c r="I100" s="1">
        <v>8.93</v>
      </c>
      <c r="J100" s="6">
        <v>148279.70110000001</v>
      </c>
    </row>
    <row r="101" spans="2:15" ht="19.5" x14ac:dyDescent="0.45">
      <c r="B101" s="5">
        <v>6</v>
      </c>
      <c r="C101" s="1" t="s">
        <v>76</v>
      </c>
      <c r="D101" s="1">
        <v>0.96</v>
      </c>
      <c r="E101" s="6">
        <v>16461.178899999999</v>
      </c>
      <c r="F101" s="10"/>
      <c r="G101" s="5">
        <v>6</v>
      </c>
      <c r="H101" s="1" t="s">
        <v>76</v>
      </c>
      <c r="I101" s="1">
        <v>0.96</v>
      </c>
      <c r="J101" s="6">
        <v>16028.0069</v>
      </c>
    </row>
    <row r="102" spans="2:15" ht="19.5" x14ac:dyDescent="0.45">
      <c r="B102" s="7">
        <v>7</v>
      </c>
      <c r="C102" s="8" t="s">
        <v>77</v>
      </c>
      <c r="D102" s="8">
        <v>1.65</v>
      </c>
      <c r="E102" s="9">
        <v>28473.3105</v>
      </c>
      <c r="F102" s="10"/>
      <c r="G102" s="7">
        <v>7</v>
      </c>
      <c r="H102" s="8" t="s">
        <v>77</v>
      </c>
      <c r="I102" s="8">
        <v>1.62</v>
      </c>
      <c r="J102" s="9">
        <v>26936.754700000001</v>
      </c>
    </row>
    <row r="103" spans="2:15" x14ac:dyDescent="0.4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71</v>
      </c>
      <c r="D105" s="1">
        <v>0.22</v>
      </c>
      <c r="E105" s="6">
        <v>30206.810600000001</v>
      </c>
      <c r="F105" s="10"/>
      <c r="G105" s="5">
        <v>1</v>
      </c>
      <c r="H105" s="1" t="s">
        <v>71</v>
      </c>
      <c r="I105" s="1">
        <v>0.22</v>
      </c>
      <c r="J105" s="6">
        <v>29408.503000000001</v>
      </c>
      <c r="L105" s="1" t="s">
        <v>71</v>
      </c>
      <c r="M105">
        <f t="shared" ref="M105:M111" si="22">(E114-E105)</f>
        <v>6223.1798000000017</v>
      </c>
      <c r="N105">
        <f t="shared" ref="N105:N111" si="23">(J114-J105)</f>
        <v>6599.1133000000009</v>
      </c>
      <c r="O105">
        <f t="shared" ref="O105:O111" si="24">(N105-M105)/J114</f>
        <v>1.0440388413048025E-2</v>
      </c>
    </row>
    <row r="106" spans="2:15" ht="19.5" x14ac:dyDescent="0.45">
      <c r="B106" s="5">
        <v>2</v>
      </c>
      <c r="C106" s="1" t="s">
        <v>72</v>
      </c>
      <c r="D106" s="1">
        <v>0.17</v>
      </c>
      <c r="E106" s="6">
        <v>24320.4601</v>
      </c>
      <c r="F106" s="10"/>
      <c r="G106" s="5">
        <v>2</v>
      </c>
      <c r="H106" s="1" t="s">
        <v>72</v>
      </c>
      <c r="I106" s="1">
        <v>0.17</v>
      </c>
      <c r="J106" s="6">
        <v>23349.923599999998</v>
      </c>
      <c r="L106" s="1" t="s">
        <v>72</v>
      </c>
      <c r="M106">
        <f t="shared" si="22"/>
        <v>13403.3043</v>
      </c>
      <c r="N106">
        <f t="shared" si="23"/>
        <v>13094.001899999999</v>
      </c>
      <c r="O106">
        <f t="shared" si="24"/>
        <v>-8.4870769478441761E-3</v>
      </c>
    </row>
    <row r="107" spans="2:15" ht="19.5" x14ac:dyDescent="0.45">
      <c r="B107" s="5">
        <v>3</v>
      </c>
      <c r="C107" s="1" t="s">
        <v>73</v>
      </c>
      <c r="D107" s="1">
        <v>0.17</v>
      </c>
      <c r="E107" s="6">
        <v>23800.223300000001</v>
      </c>
      <c r="F107" s="10"/>
      <c r="G107" s="5">
        <v>3</v>
      </c>
      <c r="H107" s="1" t="s">
        <v>73</v>
      </c>
      <c r="I107" s="1">
        <v>0.17</v>
      </c>
      <c r="J107" s="6">
        <v>23218.431499999999</v>
      </c>
      <c r="L107" s="1" t="s">
        <v>73</v>
      </c>
      <c r="M107">
        <f t="shared" si="22"/>
        <v>14015.751500000002</v>
      </c>
      <c r="N107">
        <f t="shared" si="23"/>
        <v>13749.809300000001</v>
      </c>
      <c r="O107">
        <f t="shared" si="24"/>
        <v>-7.1938018754736446E-3</v>
      </c>
    </row>
    <row r="108" spans="2:15" ht="19.5" x14ac:dyDescent="0.45">
      <c r="B108" s="5">
        <v>4</v>
      </c>
      <c r="C108" s="1" t="s">
        <v>74</v>
      </c>
      <c r="D108" s="1">
        <v>0.21</v>
      </c>
      <c r="E108" s="6">
        <v>29848.924999999999</v>
      </c>
      <c r="F108" s="10"/>
      <c r="G108" s="5">
        <v>4</v>
      </c>
      <c r="H108" s="1" t="s">
        <v>74</v>
      </c>
      <c r="I108" s="1">
        <v>0.21</v>
      </c>
      <c r="J108" s="6">
        <v>28298.370699999999</v>
      </c>
      <c r="L108" s="1" t="s">
        <v>74</v>
      </c>
      <c r="M108">
        <f t="shared" si="22"/>
        <v>3379.7547999999988</v>
      </c>
      <c r="N108">
        <f t="shared" si="23"/>
        <v>3493.5705999999991</v>
      </c>
      <c r="O108">
        <f t="shared" si="24"/>
        <v>3.5800204500251866E-3</v>
      </c>
    </row>
    <row r="109" spans="2:15" ht="19.5" x14ac:dyDescent="0.45">
      <c r="B109" s="5">
        <v>5</v>
      </c>
      <c r="C109" s="1" t="s">
        <v>75</v>
      </c>
      <c r="D109" s="1">
        <v>1.04</v>
      </c>
      <c r="E109" s="6">
        <v>145347.15520000001</v>
      </c>
      <c r="F109" s="10"/>
      <c r="G109" s="5">
        <v>5</v>
      </c>
      <c r="H109" s="1" t="s">
        <v>75</v>
      </c>
      <c r="I109" s="1">
        <v>1.04</v>
      </c>
      <c r="J109" s="6">
        <v>138541.21359999999</v>
      </c>
      <c r="L109" s="1" t="s">
        <v>75</v>
      </c>
      <c r="M109">
        <f t="shared" si="22"/>
        <v>9127.3217000000004</v>
      </c>
      <c r="N109">
        <f t="shared" si="23"/>
        <v>10019.952900000004</v>
      </c>
      <c r="O109">
        <f t="shared" si="24"/>
        <v>6.0085096329665902E-3</v>
      </c>
    </row>
    <row r="110" spans="2:15" ht="19.5" x14ac:dyDescent="0.45">
      <c r="B110" s="5">
        <v>6</v>
      </c>
      <c r="C110" s="1" t="s">
        <v>76</v>
      </c>
      <c r="D110" s="1">
        <v>7.0000000000000007E-2</v>
      </c>
      <c r="E110" s="6">
        <v>9605.4171000000006</v>
      </c>
      <c r="F110" s="10"/>
      <c r="G110" s="5">
        <v>6</v>
      </c>
      <c r="H110" s="1" t="s">
        <v>76</v>
      </c>
      <c r="I110" s="1">
        <v>7.0000000000000007E-2</v>
      </c>
      <c r="J110" s="6">
        <v>9297.2999</v>
      </c>
      <c r="L110" s="1" t="s">
        <v>76</v>
      </c>
      <c r="M110">
        <f t="shared" si="22"/>
        <v>6862.9362999999994</v>
      </c>
      <c r="N110">
        <f t="shared" si="23"/>
        <v>6792.2129000000004</v>
      </c>
      <c r="O110">
        <f t="shared" si="24"/>
        <v>-4.3956209786538067E-3</v>
      </c>
    </row>
    <row r="111" spans="2:15" ht="19.5" x14ac:dyDescent="0.45">
      <c r="B111" s="7">
        <v>7</v>
      </c>
      <c r="C111" s="8" t="s">
        <v>77</v>
      </c>
      <c r="D111" s="8">
        <v>0.11</v>
      </c>
      <c r="E111" s="9">
        <v>15883.2148</v>
      </c>
      <c r="F111" s="10"/>
      <c r="G111" s="7">
        <v>7</v>
      </c>
      <c r="H111" s="8" t="s">
        <v>77</v>
      </c>
      <c r="I111" s="8">
        <v>0.11</v>
      </c>
      <c r="J111" s="9">
        <v>14874.74</v>
      </c>
      <c r="L111" s="8" t="s">
        <v>77</v>
      </c>
      <c r="M111">
        <f t="shared" si="22"/>
        <v>12634.7763</v>
      </c>
      <c r="N111">
        <f t="shared" si="23"/>
        <v>12122.7498</v>
      </c>
      <c r="O111">
        <f t="shared" si="24"/>
        <v>-1.8965707693313027E-2</v>
      </c>
    </row>
    <row r="112" spans="2:15" x14ac:dyDescent="0.4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4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19.5" x14ac:dyDescent="0.45">
      <c r="B114" s="5">
        <v>1</v>
      </c>
      <c r="C114" s="1" t="s">
        <v>71</v>
      </c>
      <c r="D114" s="1">
        <v>2.11</v>
      </c>
      <c r="E114" s="6">
        <v>36429.990400000002</v>
      </c>
      <c r="F114" s="10"/>
      <c r="G114" s="5">
        <v>1</v>
      </c>
      <c r="H114" s="1" t="s">
        <v>71</v>
      </c>
      <c r="I114" s="1">
        <v>2.16</v>
      </c>
      <c r="J114" s="6">
        <v>36007.616300000002</v>
      </c>
    </row>
    <row r="115" spans="2:15" ht="19.5" x14ac:dyDescent="0.45">
      <c r="B115" s="5">
        <v>2</v>
      </c>
      <c r="C115" s="1" t="s">
        <v>72</v>
      </c>
      <c r="D115" s="1">
        <v>2.19</v>
      </c>
      <c r="E115" s="6">
        <v>37723.7644</v>
      </c>
      <c r="F115" s="10"/>
      <c r="G115" s="5">
        <v>2</v>
      </c>
      <c r="H115" s="1" t="s">
        <v>72</v>
      </c>
      <c r="I115" s="1">
        <v>2.19</v>
      </c>
      <c r="J115" s="6">
        <v>36443.925499999998</v>
      </c>
    </row>
    <row r="116" spans="2:15" ht="19.5" x14ac:dyDescent="0.45">
      <c r="B116" s="5">
        <v>3</v>
      </c>
      <c r="C116" s="1" t="s">
        <v>73</v>
      </c>
      <c r="D116" s="1">
        <v>2.19</v>
      </c>
      <c r="E116" s="6">
        <v>37815.974800000004</v>
      </c>
      <c r="F116" s="10"/>
      <c r="G116" s="5">
        <v>3</v>
      </c>
      <c r="H116" s="1" t="s">
        <v>73</v>
      </c>
      <c r="I116" s="1">
        <v>2.2200000000000002</v>
      </c>
      <c r="J116" s="6">
        <v>36968.2408</v>
      </c>
    </row>
    <row r="117" spans="2:15" ht="19.5" x14ac:dyDescent="0.45">
      <c r="B117" s="5">
        <v>4</v>
      </c>
      <c r="C117" s="1" t="s">
        <v>74</v>
      </c>
      <c r="D117" s="1">
        <v>1.93</v>
      </c>
      <c r="E117" s="6">
        <v>33228.679799999998</v>
      </c>
      <c r="F117" s="10"/>
      <c r="G117" s="5">
        <v>4</v>
      </c>
      <c r="H117" s="1" t="s">
        <v>74</v>
      </c>
      <c r="I117" s="1">
        <v>1.91</v>
      </c>
      <c r="J117" s="6">
        <v>31791.941299999999</v>
      </c>
    </row>
    <row r="118" spans="2:15" ht="19.5" x14ac:dyDescent="0.45">
      <c r="B118" s="5">
        <v>5</v>
      </c>
      <c r="C118" s="1" t="s">
        <v>75</v>
      </c>
      <c r="D118" s="1">
        <v>8.9600000000000009</v>
      </c>
      <c r="E118" s="6">
        <v>154474.47690000001</v>
      </c>
      <c r="F118" s="10"/>
      <c r="G118" s="5">
        <v>5</v>
      </c>
      <c r="H118" s="1" t="s">
        <v>75</v>
      </c>
      <c r="I118" s="1">
        <v>8.93</v>
      </c>
      <c r="J118" s="6">
        <v>148561.16649999999</v>
      </c>
    </row>
    <row r="119" spans="2:15" ht="19.5" x14ac:dyDescent="0.45">
      <c r="B119" s="5">
        <v>6</v>
      </c>
      <c r="C119" s="1" t="s">
        <v>76</v>
      </c>
      <c r="D119" s="1">
        <v>0.96</v>
      </c>
      <c r="E119" s="6">
        <v>16468.3534</v>
      </c>
      <c r="F119" s="10"/>
      <c r="G119" s="5">
        <v>6</v>
      </c>
      <c r="H119" s="1" t="s">
        <v>76</v>
      </c>
      <c r="I119" s="1">
        <v>0.97</v>
      </c>
      <c r="J119" s="6">
        <v>16089.5128</v>
      </c>
    </row>
    <row r="120" spans="2:15" ht="19.5" x14ac:dyDescent="0.45">
      <c r="B120" s="7">
        <v>7</v>
      </c>
      <c r="C120" s="8" t="s">
        <v>77</v>
      </c>
      <c r="D120" s="8">
        <v>1.65</v>
      </c>
      <c r="E120" s="9">
        <v>28517.991099999999</v>
      </c>
      <c r="F120" s="10"/>
      <c r="G120" s="7">
        <v>7</v>
      </c>
      <c r="H120" s="8" t="s">
        <v>77</v>
      </c>
      <c r="I120" s="8">
        <v>1.62</v>
      </c>
      <c r="J120" s="9">
        <v>26997.489799999999</v>
      </c>
    </row>
    <row r="121" spans="2:15" x14ac:dyDescent="0.4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4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19.5" x14ac:dyDescent="0.45">
      <c r="B123" s="5">
        <v>1</v>
      </c>
      <c r="C123" s="1" t="s">
        <v>71</v>
      </c>
      <c r="D123" s="1">
        <v>0.22</v>
      </c>
      <c r="E123" s="6">
        <v>29870.2644</v>
      </c>
      <c r="F123" s="10"/>
      <c r="G123" s="5">
        <v>1</v>
      </c>
      <c r="H123" s="1" t="s">
        <v>71</v>
      </c>
      <c r="I123" s="1">
        <v>0.22</v>
      </c>
      <c r="J123" s="6">
        <v>29106.931499999999</v>
      </c>
      <c r="L123" s="1" t="s">
        <v>71</v>
      </c>
      <c r="M123">
        <f t="shared" ref="M123:M129" si="25">(E132-E123)</f>
        <v>6531.1964999999982</v>
      </c>
      <c r="N123">
        <f t="shared" ref="N123:N129" si="26">(J132-J123)</f>
        <v>6807.1347999999998</v>
      </c>
      <c r="O123">
        <f t="shared" ref="O123:O129" si="27">(N123-M123)/J132</f>
        <v>7.6832931613762048E-3</v>
      </c>
    </row>
    <row r="124" spans="2:15" ht="19.5" x14ac:dyDescent="0.45">
      <c r="B124" s="5">
        <v>2</v>
      </c>
      <c r="C124" s="1" t="s">
        <v>72</v>
      </c>
      <c r="D124" s="1">
        <v>0.17</v>
      </c>
      <c r="E124" s="6">
        <v>23953.983499999998</v>
      </c>
      <c r="F124" s="10"/>
      <c r="G124" s="5">
        <v>2</v>
      </c>
      <c r="H124" s="1" t="s">
        <v>72</v>
      </c>
      <c r="I124" s="1">
        <v>0.17</v>
      </c>
      <c r="J124" s="6">
        <v>22975.831300000002</v>
      </c>
      <c r="L124" s="1" t="s">
        <v>72</v>
      </c>
      <c r="M124">
        <f t="shared" si="25"/>
        <v>13868.7372</v>
      </c>
      <c r="N124">
        <f t="shared" si="26"/>
        <v>13523.413100000002</v>
      </c>
      <c r="O124">
        <f t="shared" si="27"/>
        <v>-9.4611301049289109E-3</v>
      </c>
    </row>
    <row r="125" spans="2:15" ht="19.5" x14ac:dyDescent="0.45">
      <c r="B125" s="5">
        <v>3</v>
      </c>
      <c r="C125" s="1" t="s">
        <v>73</v>
      </c>
      <c r="D125" s="1">
        <v>0.17</v>
      </c>
      <c r="E125" s="6">
        <v>23429.6986</v>
      </c>
      <c r="F125" s="10"/>
      <c r="G125" s="5">
        <v>3</v>
      </c>
      <c r="H125" s="1" t="s">
        <v>73</v>
      </c>
      <c r="I125" s="1">
        <v>0.17</v>
      </c>
      <c r="J125" s="6">
        <v>22871.2886</v>
      </c>
      <c r="L125" s="1" t="s">
        <v>73</v>
      </c>
      <c r="M125">
        <f t="shared" si="25"/>
        <v>14463.564800000004</v>
      </c>
      <c r="N125">
        <f t="shared" si="26"/>
        <v>14105.481599999999</v>
      </c>
      <c r="O125">
        <f t="shared" si="27"/>
        <v>-9.6840042562723501E-3</v>
      </c>
    </row>
    <row r="126" spans="2:15" ht="19.5" x14ac:dyDescent="0.45">
      <c r="B126" s="5">
        <v>4</v>
      </c>
      <c r="C126" s="1" t="s">
        <v>74</v>
      </c>
      <c r="D126" s="1">
        <v>0.21</v>
      </c>
      <c r="E126" s="6">
        <v>29673.4751</v>
      </c>
      <c r="F126" s="10"/>
      <c r="G126" s="5">
        <v>4</v>
      </c>
      <c r="H126" s="1" t="s">
        <v>74</v>
      </c>
      <c r="I126" s="1">
        <v>0.21</v>
      </c>
      <c r="J126" s="6">
        <v>28083.127</v>
      </c>
      <c r="L126" s="1" t="s">
        <v>74</v>
      </c>
      <c r="M126">
        <f t="shared" si="25"/>
        <v>3528.3483000000015</v>
      </c>
      <c r="N126">
        <f t="shared" si="26"/>
        <v>3720.5328000000009</v>
      </c>
      <c r="O126">
        <f t="shared" si="27"/>
        <v>6.0428422769130295E-3</v>
      </c>
    </row>
    <row r="127" spans="2:15" ht="19.5" x14ac:dyDescent="0.45">
      <c r="B127" s="5">
        <v>5</v>
      </c>
      <c r="C127" s="1" t="s">
        <v>75</v>
      </c>
      <c r="D127" s="1">
        <v>1.05</v>
      </c>
      <c r="E127" s="6">
        <v>145303.29019999999</v>
      </c>
      <c r="F127" s="10"/>
      <c r="G127" s="5">
        <v>5</v>
      </c>
      <c r="H127" s="1" t="s">
        <v>75</v>
      </c>
      <c r="I127" s="1">
        <v>1.04</v>
      </c>
      <c r="J127" s="6">
        <v>138337.47940000001</v>
      </c>
      <c r="L127" s="1" t="s">
        <v>75</v>
      </c>
      <c r="M127">
        <f t="shared" si="25"/>
        <v>9505.7154000000155</v>
      </c>
      <c r="N127">
        <f t="shared" si="26"/>
        <v>10516.68769999998</v>
      </c>
      <c r="O127">
        <f t="shared" si="27"/>
        <v>6.7916963273241477E-3</v>
      </c>
    </row>
    <row r="128" spans="2:15" ht="19.5" x14ac:dyDescent="0.45">
      <c r="B128" s="5">
        <v>6</v>
      </c>
      <c r="C128" s="1" t="s">
        <v>76</v>
      </c>
      <c r="D128" s="1">
        <v>7.0000000000000007E-2</v>
      </c>
      <c r="E128" s="6">
        <v>9507.8420000000006</v>
      </c>
      <c r="F128" s="10"/>
      <c r="G128" s="5">
        <v>6</v>
      </c>
      <c r="H128" s="1" t="s">
        <v>76</v>
      </c>
      <c r="I128" s="1">
        <v>7.0000000000000007E-2</v>
      </c>
      <c r="J128" s="6">
        <v>9196.5655000000006</v>
      </c>
      <c r="L128" s="1" t="s">
        <v>76</v>
      </c>
      <c r="M128">
        <f t="shared" si="25"/>
        <v>7009.4110000000001</v>
      </c>
      <c r="N128">
        <f t="shared" si="26"/>
        <v>6904.6435999999994</v>
      </c>
      <c r="O128">
        <f t="shared" si="27"/>
        <v>-6.5068032685819E-3</v>
      </c>
    </row>
    <row r="129" spans="2:15" ht="19.5" x14ac:dyDescent="0.45">
      <c r="B129" s="7">
        <v>7</v>
      </c>
      <c r="C129" s="8" t="s">
        <v>77</v>
      </c>
      <c r="D129" s="8">
        <v>0.11</v>
      </c>
      <c r="E129" s="9">
        <v>15668.694</v>
      </c>
      <c r="F129" s="10"/>
      <c r="G129" s="7">
        <v>7</v>
      </c>
      <c r="H129" s="8" t="s">
        <v>77</v>
      </c>
      <c r="I129" s="8">
        <v>0.11</v>
      </c>
      <c r="J129" s="9">
        <v>14627.3963</v>
      </c>
      <c r="L129" s="8" t="s">
        <v>77</v>
      </c>
      <c r="M129">
        <f t="shared" si="25"/>
        <v>12919.791300000001</v>
      </c>
      <c r="N129">
        <f t="shared" si="26"/>
        <v>12437.900399999999</v>
      </c>
      <c r="O129">
        <f t="shared" si="27"/>
        <v>-1.7804752164420283E-2</v>
      </c>
    </row>
    <row r="130" spans="2:15" x14ac:dyDescent="0.4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4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19.5" x14ac:dyDescent="0.45">
      <c r="B132" s="5">
        <v>1</v>
      </c>
      <c r="C132" s="1" t="s">
        <v>71</v>
      </c>
      <c r="D132" s="1">
        <v>2.11</v>
      </c>
      <c r="E132" s="6">
        <v>36401.460899999998</v>
      </c>
      <c r="F132" s="10"/>
      <c r="G132" s="5">
        <v>1</v>
      </c>
      <c r="H132" s="1" t="s">
        <v>71</v>
      </c>
      <c r="I132" s="1">
        <v>2.16</v>
      </c>
      <c r="J132" s="6">
        <v>35914.066299999999</v>
      </c>
    </row>
    <row r="133" spans="2:15" ht="19.5" x14ac:dyDescent="0.45">
      <c r="B133" s="5">
        <v>2</v>
      </c>
      <c r="C133" s="1" t="s">
        <v>72</v>
      </c>
      <c r="D133" s="1">
        <v>2.19</v>
      </c>
      <c r="E133" s="6">
        <v>37822.720699999998</v>
      </c>
      <c r="F133" s="10"/>
      <c r="G133" s="5">
        <v>2</v>
      </c>
      <c r="H133" s="1" t="s">
        <v>72</v>
      </c>
      <c r="I133" s="1">
        <v>2.19</v>
      </c>
      <c r="J133" s="6">
        <v>36499.244400000003</v>
      </c>
    </row>
    <row r="134" spans="2:15" ht="19.5" x14ac:dyDescent="0.45">
      <c r="B134" s="5">
        <v>3</v>
      </c>
      <c r="C134" s="1" t="s">
        <v>73</v>
      </c>
      <c r="D134" s="1">
        <v>2.2000000000000002</v>
      </c>
      <c r="E134" s="6">
        <v>37893.263400000003</v>
      </c>
      <c r="F134" s="10"/>
      <c r="G134" s="5">
        <v>3</v>
      </c>
      <c r="H134" s="1" t="s">
        <v>73</v>
      </c>
      <c r="I134" s="1">
        <v>2.2200000000000002</v>
      </c>
      <c r="J134" s="6">
        <v>36976.770199999999</v>
      </c>
    </row>
    <row r="135" spans="2:15" ht="19.5" x14ac:dyDescent="0.45">
      <c r="B135" s="5">
        <v>4</v>
      </c>
      <c r="C135" s="1" t="s">
        <v>74</v>
      </c>
      <c r="D135" s="1">
        <v>1.92</v>
      </c>
      <c r="E135" s="6">
        <v>33201.823400000001</v>
      </c>
      <c r="F135" s="10"/>
      <c r="G135" s="5">
        <v>4</v>
      </c>
      <c r="H135" s="1" t="s">
        <v>74</v>
      </c>
      <c r="I135" s="1">
        <v>1.91</v>
      </c>
      <c r="J135" s="6">
        <v>31803.659800000001</v>
      </c>
    </row>
    <row r="136" spans="2:15" ht="19.5" x14ac:dyDescent="0.45">
      <c r="B136" s="5">
        <v>5</v>
      </c>
      <c r="C136" s="1" t="s">
        <v>75</v>
      </c>
      <c r="D136" s="1">
        <v>8.9700000000000006</v>
      </c>
      <c r="E136" s="6">
        <v>154809.0056</v>
      </c>
      <c r="F136" s="10"/>
      <c r="G136" s="5">
        <v>5</v>
      </c>
      <c r="H136" s="1" t="s">
        <v>75</v>
      </c>
      <c r="I136" s="1">
        <v>8.93</v>
      </c>
      <c r="J136" s="6">
        <v>148854.16709999999</v>
      </c>
    </row>
    <row r="137" spans="2:15" ht="19.5" x14ac:dyDescent="0.45">
      <c r="B137" s="5">
        <v>6</v>
      </c>
      <c r="C137" s="1" t="s">
        <v>76</v>
      </c>
      <c r="D137" s="1">
        <v>0.96</v>
      </c>
      <c r="E137" s="6">
        <v>16517.253000000001</v>
      </c>
      <c r="F137" s="10"/>
      <c r="G137" s="5">
        <v>6</v>
      </c>
      <c r="H137" s="1" t="s">
        <v>76</v>
      </c>
      <c r="I137" s="1">
        <v>0.97</v>
      </c>
      <c r="J137" s="6">
        <v>16101.2091</v>
      </c>
    </row>
    <row r="138" spans="2:15" ht="19.5" x14ac:dyDescent="0.45">
      <c r="B138" s="7">
        <v>7</v>
      </c>
      <c r="C138" s="8" t="s">
        <v>77</v>
      </c>
      <c r="D138" s="8">
        <v>1.66</v>
      </c>
      <c r="E138" s="9">
        <v>28588.4853</v>
      </c>
      <c r="F138" s="10"/>
      <c r="G138" s="7">
        <v>7</v>
      </c>
      <c r="H138" s="8" t="s">
        <v>77</v>
      </c>
      <c r="I138" s="8">
        <v>1.62</v>
      </c>
      <c r="J138" s="9">
        <v>27065.296699999999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EEA9-47F3-4BA2-8E68-9F5A044BDCB0}">
  <dimension ref="A1:Y138"/>
  <sheetViews>
    <sheetView topLeftCell="A116" workbookViewId="0">
      <selection activeCell="H130" sqref="H130"/>
    </sheetView>
  </sheetViews>
  <sheetFormatPr defaultColWidth="8.796875" defaultRowHeight="14.25" x14ac:dyDescent="0.45"/>
  <cols>
    <col min="1" max="1" width="19.1328125" customWidth="1"/>
  </cols>
  <sheetData>
    <row r="1" spans="1:25" x14ac:dyDescent="0.45">
      <c r="A1" t="s">
        <v>7</v>
      </c>
    </row>
    <row r="2" spans="1:25" x14ac:dyDescent="0.45">
      <c r="B2" t="s">
        <v>66</v>
      </c>
    </row>
    <row r="3" spans="1:25" x14ac:dyDescent="0.45">
      <c r="A3">
        <v>0.89</v>
      </c>
      <c r="B3" t="s">
        <v>11</v>
      </c>
      <c r="F3">
        <v>4.3</v>
      </c>
      <c r="G3" t="s">
        <v>68</v>
      </c>
    </row>
    <row r="4" spans="1:25" x14ac:dyDescent="0.45">
      <c r="A4">
        <v>1.07</v>
      </c>
      <c r="B4" t="s">
        <v>11</v>
      </c>
      <c r="F4">
        <v>4.08</v>
      </c>
      <c r="G4" t="s">
        <v>70</v>
      </c>
    </row>
    <row r="5" spans="1:25" x14ac:dyDescent="0.45">
      <c r="A5">
        <v>3.23</v>
      </c>
      <c r="B5" t="s">
        <v>67</v>
      </c>
      <c r="F5">
        <v>3.82</v>
      </c>
      <c r="G5" t="s">
        <v>69</v>
      </c>
    </row>
    <row r="6" spans="1:25" x14ac:dyDescent="0.45">
      <c r="A6">
        <v>3.68</v>
      </c>
      <c r="B6" t="s">
        <v>68</v>
      </c>
      <c r="F6">
        <v>3.68</v>
      </c>
      <c r="G6" t="s">
        <v>68</v>
      </c>
    </row>
    <row r="7" spans="1:25" x14ac:dyDescent="0.45">
      <c r="A7">
        <v>3.82</v>
      </c>
      <c r="B7" t="s">
        <v>69</v>
      </c>
      <c r="F7">
        <v>3.23</v>
      </c>
      <c r="G7" t="s">
        <v>67</v>
      </c>
    </row>
    <row r="8" spans="1:25" x14ac:dyDescent="0.45">
      <c r="A8">
        <v>4.08</v>
      </c>
      <c r="B8" t="s">
        <v>70</v>
      </c>
      <c r="F8">
        <v>1.07</v>
      </c>
      <c r="G8" t="s">
        <v>11</v>
      </c>
    </row>
    <row r="9" spans="1:25" x14ac:dyDescent="0.45">
      <c r="A9">
        <v>4.3</v>
      </c>
      <c r="B9" t="s">
        <v>68</v>
      </c>
      <c r="F9">
        <v>0.89</v>
      </c>
      <c r="G9" t="s">
        <v>11</v>
      </c>
    </row>
    <row r="10" spans="1:25" ht="16.5" customHeight="1" x14ac:dyDescent="0.45"/>
    <row r="13" spans="1:25" x14ac:dyDescent="0.4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4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19.5" x14ac:dyDescent="0.45">
      <c r="B15" s="5">
        <v>1</v>
      </c>
      <c r="C15" s="1" t="s">
        <v>71</v>
      </c>
      <c r="D15" s="1">
        <v>1.8</v>
      </c>
      <c r="E15" s="6">
        <v>7749.1566000000003</v>
      </c>
      <c r="F15" s="12"/>
      <c r="G15" s="5">
        <v>1</v>
      </c>
      <c r="H15" s="1" t="s">
        <v>71</v>
      </c>
      <c r="I15" s="1">
        <v>1.79</v>
      </c>
      <c r="J15" s="6">
        <v>7819.1872999999996</v>
      </c>
      <c r="L15" s="1" t="s">
        <v>71</v>
      </c>
      <c r="M15">
        <f t="shared" ref="M15:M21" si="0">(E24-E15)</f>
        <v>309.16769999999997</v>
      </c>
      <c r="N15">
        <f t="shared" ref="N15:N21" si="1">(J24-J15)</f>
        <v>403.39910000000054</v>
      </c>
      <c r="O15">
        <f t="shared" ref="O15:O21" si="2">(N15-M15)/J24</f>
        <v>1.1460068087578937E-2</v>
      </c>
      <c r="R15" s="1" t="s">
        <v>71</v>
      </c>
      <c r="S15">
        <f t="shared" ref="S15:S21" si="3">O15</f>
        <v>1.1460068087578937E-2</v>
      </c>
      <c r="T15">
        <f t="shared" ref="T15:T21" si="4">O33</f>
        <v>-1.0344988274626437E-2</v>
      </c>
      <c r="U15">
        <f t="shared" ref="U15:U21" si="5">O51</f>
        <v>-2.4628144715661648E-3</v>
      </c>
      <c r="V15">
        <f t="shared" ref="V15:V21" si="6">O69</f>
        <v>1.5129550637996288E-3</v>
      </c>
      <c r="W15">
        <f t="shared" ref="W15:W21" si="7">O87</f>
        <v>-2.4332056295446837E-3</v>
      </c>
      <c r="X15">
        <f t="shared" ref="X15:X21" si="8">O105</f>
        <v>-3.3777123920344615E-3</v>
      </c>
      <c r="Y15">
        <f t="shared" ref="Y15:Y21" si="9">O123</f>
        <v>6.1347627653912861E-3</v>
      </c>
    </row>
    <row r="16" spans="1:25" ht="19.5" x14ac:dyDescent="0.45">
      <c r="B16" s="5">
        <v>2</v>
      </c>
      <c r="C16" s="1" t="s">
        <v>72</v>
      </c>
      <c r="D16" s="1">
        <v>2.82</v>
      </c>
      <c r="E16" s="6">
        <v>12151.9794</v>
      </c>
      <c r="F16" s="12"/>
      <c r="G16" s="5">
        <v>2</v>
      </c>
      <c r="H16" s="1" t="s">
        <v>72</v>
      </c>
      <c r="I16" s="1">
        <v>2.8</v>
      </c>
      <c r="J16" s="6">
        <v>12205.513999999999</v>
      </c>
      <c r="L16" s="1" t="s">
        <v>72</v>
      </c>
      <c r="M16">
        <f t="shared" si="0"/>
        <v>1295.0383999999995</v>
      </c>
      <c r="N16">
        <f t="shared" si="1"/>
        <v>1350.0149000000001</v>
      </c>
      <c r="O16">
        <f t="shared" si="2"/>
        <v>4.0556514176293534E-3</v>
      </c>
      <c r="R16" s="1" t="s">
        <v>72</v>
      </c>
      <c r="S16">
        <f t="shared" si="3"/>
        <v>4.0556514176293534E-3</v>
      </c>
      <c r="T16">
        <f t="shared" si="4"/>
        <v>9.9072983728324933E-4</v>
      </c>
      <c r="U16">
        <f t="shared" si="5"/>
        <v>1.7407433094092587E-3</v>
      </c>
      <c r="V16">
        <f t="shared" si="6"/>
        <v>4.2086752705846218E-3</v>
      </c>
      <c r="W16">
        <f t="shared" si="7"/>
        <v>2.2973481370631519E-3</v>
      </c>
      <c r="X16">
        <f t="shared" si="8"/>
        <v>2.2422487263004352E-3</v>
      </c>
      <c r="Y16">
        <f t="shared" si="9"/>
        <v>4.7442986766720119E-3</v>
      </c>
    </row>
    <row r="17" spans="2:25" ht="19.5" x14ac:dyDescent="0.45">
      <c r="B17" s="5">
        <v>3</v>
      </c>
      <c r="C17" s="1" t="s">
        <v>73</v>
      </c>
      <c r="D17" s="1">
        <v>2.66</v>
      </c>
      <c r="E17" s="6">
        <v>11447.7947</v>
      </c>
      <c r="F17" s="12"/>
      <c r="G17" s="5">
        <v>3</v>
      </c>
      <c r="H17" s="1" t="s">
        <v>73</v>
      </c>
      <c r="I17" s="1">
        <v>2.63</v>
      </c>
      <c r="J17" s="6">
        <v>11453.090200000001</v>
      </c>
      <c r="L17" s="1" t="s">
        <v>73</v>
      </c>
      <c r="M17">
        <f t="shared" si="0"/>
        <v>1282.8842999999997</v>
      </c>
      <c r="N17">
        <f t="shared" si="1"/>
        <v>1331.9980999999989</v>
      </c>
      <c r="O17">
        <f t="shared" si="2"/>
        <v>3.8414908718306762E-3</v>
      </c>
      <c r="R17" s="1" t="s">
        <v>73</v>
      </c>
      <c r="S17">
        <f t="shared" si="3"/>
        <v>3.8414908718306762E-3</v>
      </c>
      <c r="T17">
        <f t="shared" si="4"/>
        <v>-8.5080438480734894E-5</v>
      </c>
      <c r="U17">
        <f t="shared" si="5"/>
        <v>4.4529365680534031E-3</v>
      </c>
      <c r="V17">
        <f t="shared" si="6"/>
        <v>6.6556785726847737E-3</v>
      </c>
      <c r="W17">
        <f t="shared" si="7"/>
        <v>5.7868605078125329E-3</v>
      </c>
      <c r="X17">
        <f t="shared" si="8"/>
        <v>4.4194735004317379E-3</v>
      </c>
      <c r="Y17">
        <f t="shared" si="9"/>
        <v>7.4300471090097088E-3</v>
      </c>
    </row>
    <row r="18" spans="2:25" ht="19.5" x14ac:dyDescent="0.45">
      <c r="B18" s="5">
        <v>4</v>
      </c>
      <c r="C18" s="1" t="s">
        <v>74</v>
      </c>
      <c r="D18" s="1">
        <v>1.98</v>
      </c>
      <c r="E18" s="6">
        <v>8526.7870000000003</v>
      </c>
      <c r="F18" s="12"/>
      <c r="G18" s="5">
        <v>4</v>
      </c>
      <c r="H18" s="1" t="s">
        <v>74</v>
      </c>
      <c r="I18" s="1">
        <v>1.99</v>
      </c>
      <c r="J18" s="6">
        <v>8656.9483</v>
      </c>
      <c r="L18" s="1" t="s">
        <v>74</v>
      </c>
      <c r="M18">
        <f t="shared" si="0"/>
        <v>236.53009999999995</v>
      </c>
      <c r="N18">
        <f t="shared" si="1"/>
        <v>205.1296999999995</v>
      </c>
      <c r="O18">
        <f t="shared" si="2"/>
        <v>-3.5432321854987564E-3</v>
      </c>
      <c r="R18" s="1" t="s">
        <v>74</v>
      </c>
      <c r="S18">
        <f t="shared" si="3"/>
        <v>-3.5432321854987564E-3</v>
      </c>
      <c r="T18">
        <f t="shared" si="4"/>
        <v>2.4420347018037861E-3</v>
      </c>
      <c r="U18">
        <f t="shared" si="5"/>
        <v>1.9215257520210007E-3</v>
      </c>
      <c r="V18">
        <f t="shared" si="6"/>
        <v>4.8652351719757712E-3</v>
      </c>
      <c r="W18">
        <f t="shared" si="7"/>
        <v>3.8078863260376569E-3</v>
      </c>
      <c r="X18">
        <f t="shared" si="8"/>
        <v>2.5824056237249695E-3</v>
      </c>
      <c r="Y18">
        <f t="shared" si="9"/>
        <v>2.0436926965452891E-3</v>
      </c>
    </row>
    <row r="19" spans="2:25" ht="19.5" x14ac:dyDescent="0.45">
      <c r="B19" s="5">
        <v>5</v>
      </c>
      <c r="C19" s="1" t="s">
        <v>75</v>
      </c>
      <c r="D19" s="1">
        <v>11.92</v>
      </c>
      <c r="E19" s="6">
        <v>51366.0311</v>
      </c>
      <c r="F19" s="12"/>
      <c r="G19" s="5">
        <v>5</v>
      </c>
      <c r="H19" s="1" t="s">
        <v>75</v>
      </c>
      <c r="I19" s="1">
        <v>11.98</v>
      </c>
      <c r="J19" s="6">
        <v>52203.7906</v>
      </c>
      <c r="L19" s="1" t="s">
        <v>75</v>
      </c>
      <c r="M19">
        <f t="shared" si="0"/>
        <v>946.74859999999899</v>
      </c>
      <c r="N19">
        <f t="shared" si="1"/>
        <v>898.84019999999873</v>
      </c>
      <c r="O19">
        <f t="shared" si="2"/>
        <v>-9.0218505709137591E-4</v>
      </c>
      <c r="R19" s="1" t="s">
        <v>75</v>
      </c>
      <c r="S19">
        <f t="shared" si="3"/>
        <v>-9.0218505709137591E-4</v>
      </c>
      <c r="T19">
        <f t="shared" si="4"/>
        <v>1.8522911863591166E-3</v>
      </c>
      <c r="U19">
        <f t="shared" si="5"/>
        <v>1.5894392850502178E-3</v>
      </c>
      <c r="V19">
        <f t="shared" si="6"/>
        <v>2.3136421260515137E-3</v>
      </c>
      <c r="W19">
        <f t="shared" si="7"/>
        <v>2.5215700427239146E-3</v>
      </c>
      <c r="X19">
        <f t="shared" si="8"/>
        <v>3.0028050336926458E-3</v>
      </c>
      <c r="Y19">
        <f t="shared" si="9"/>
        <v>1.9484476817021369E-3</v>
      </c>
    </row>
    <row r="20" spans="2:25" ht="19.5" x14ac:dyDescent="0.45">
      <c r="B20" s="5">
        <v>6</v>
      </c>
      <c r="C20" s="1" t="s">
        <v>76</v>
      </c>
      <c r="D20" s="1">
        <v>1.03</v>
      </c>
      <c r="E20" s="6">
        <v>4453.3109999999997</v>
      </c>
      <c r="F20" s="12"/>
      <c r="G20" s="5">
        <v>6</v>
      </c>
      <c r="H20" s="1" t="s">
        <v>76</v>
      </c>
      <c r="I20" s="1">
        <v>1.03</v>
      </c>
      <c r="J20" s="6">
        <v>4470.6275999999998</v>
      </c>
      <c r="L20" s="1" t="s">
        <v>76</v>
      </c>
      <c r="M20">
        <f t="shared" si="0"/>
        <v>839.45560000000023</v>
      </c>
      <c r="N20">
        <f t="shared" si="1"/>
        <v>871.58510000000024</v>
      </c>
      <c r="O20">
        <f t="shared" si="2"/>
        <v>6.0142682076286492E-3</v>
      </c>
      <c r="R20" s="1" t="s">
        <v>76</v>
      </c>
      <c r="S20">
        <f t="shared" si="3"/>
        <v>6.0142682076286492E-3</v>
      </c>
      <c r="T20">
        <f t="shared" si="4"/>
        <v>3.8696758785457751E-3</v>
      </c>
      <c r="U20">
        <f t="shared" si="5"/>
        <v>3.0256867291117342E-3</v>
      </c>
      <c r="V20">
        <f t="shared" si="6"/>
        <v>7.2973928103581536E-3</v>
      </c>
      <c r="W20">
        <f t="shared" si="7"/>
        <v>4.1526151857056255E-3</v>
      </c>
      <c r="X20">
        <f t="shared" si="8"/>
        <v>4.4184475295711879E-3</v>
      </c>
      <c r="Y20">
        <f t="shared" si="9"/>
        <v>2.658765059189131E-3</v>
      </c>
    </row>
    <row r="21" spans="2:25" ht="19.5" x14ac:dyDescent="0.45">
      <c r="B21" s="7">
        <v>7</v>
      </c>
      <c r="C21" s="8" t="s">
        <v>77</v>
      </c>
      <c r="D21" s="8">
        <v>1.8</v>
      </c>
      <c r="E21" s="9">
        <v>7738.6651000000002</v>
      </c>
      <c r="F21" s="12"/>
      <c r="G21" s="7">
        <v>7</v>
      </c>
      <c r="H21" s="8" t="s">
        <v>77</v>
      </c>
      <c r="I21" s="8">
        <v>1.78</v>
      </c>
      <c r="J21" s="9">
        <v>7748.3148000000001</v>
      </c>
      <c r="L21" s="8" t="s">
        <v>77</v>
      </c>
      <c r="M21">
        <f t="shared" si="0"/>
        <v>1471.9791999999998</v>
      </c>
      <c r="N21">
        <f t="shared" si="1"/>
        <v>1454.7014999999992</v>
      </c>
      <c r="O21">
        <f t="shared" si="2"/>
        <v>-1.8773953491748735E-3</v>
      </c>
      <c r="R21" s="8" t="s">
        <v>77</v>
      </c>
      <c r="S21">
        <f t="shared" si="3"/>
        <v>-1.8773953491748735E-3</v>
      </c>
      <c r="T21">
        <f t="shared" si="4"/>
        <v>1.0563334396188428E-2</v>
      </c>
      <c r="U21">
        <f t="shared" si="5"/>
        <v>8.7468319735972185E-3</v>
      </c>
      <c r="V21">
        <f t="shared" si="6"/>
        <v>9.5782311796860607E-3</v>
      </c>
      <c r="W21">
        <f t="shared" si="7"/>
        <v>9.9941972128571085E-3</v>
      </c>
      <c r="X21">
        <f t="shared" si="8"/>
        <v>9.4026488282816009E-3</v>
      </c>
      <c r="Y21">
        <f t="shared" si="9"/>
        <v>4.5418591489615962E-3</v>
      </c>
    </row>
    <row r="22" spans="2:25" x14ac:dyDescent="0.4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4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19.5" x14ac:dyDescent="0.45">
      <c r="B24" s="5">
        <v>1</v>
      </c>
      <c r="C24" s="1" t="s">
        <v>71</v>
      </c>
      <c r="D24" s="1">
        <v>1.1000000000000001</v>
      </c>
      <c r="E24" s="6">
        <v>8058.3243000000002</v>
      </c>
      <c r="F24" s="10"/>
      <c r="G24" s="5">
        <v>1</v>
      </c>
      <c r="H24" s="1" t="s">
        <v>71</v>
      </c>
      <c r="I24" s="1">
        <v>1.1100000000000001</v>
      </c>
      <c r="J24" s="6">
        <v>8222.5864000000001</v>
      </c>
    </row>
    <row r="25" spans="2:25" ht="19.5" x14ac:dyDescent="0.45">
      <c r="B25" s="5">
        <v>2</v>
      </c>
      <c r="C25" s="1" t="s">
        <v>72</v>
      </c>
      <c r="D25" s="1">
        <v>1.84</v>
      </c>
      <c r="E25" s="6">
        <v>13447.0178</v>
      </c>
      <c r="F25" s="10"/>
      <c r="G25" s="5">
        <v>2</v>
      </c>
      <c r="H25" s="1" t="s">
        <v>72</v>
      </c>
      <c r="I25" s="1">
        <v>1.83</v>
      </c>
      <c r="J25" s="6">
        <v>13555.528899999999</v>
      </c>
    </row>
    <row r="26" spans="2:25" ht="19.5" x14ac:dyDescent="0.45">
      <c r="B26" s="5">
        <v>3</v>
      </c>
      <c r="C26" s="1" t="s">
        <v>73</v>
      </c>
      <c r="D26" s="1">
        <v>1.74</v>
      </c>
      <c r="E26" s="6">
        <v>12730.679</v>
      </c>
      <c r="F26" s="10"/>
      <c r="G26" s="5">
        <v>3</v>
      </c>
      <c r="H26" s="1" t="s">
        <v>73</v>
      </c>
      <c r="I26" s="1">
        <v>1.73</v>
      </c>
      <c r="J26" s="6">
        <v>12785.088299999999</v>
      </c>
    </row>
    <row r="27" spans="2:25" ht="19.5" x14ac:dyDescent="0.45">
      <c r="B27" s="5">
        <v>4</v>
      </c>
      <c r="C27" s="1" t="s">
        <v>74</v>
      </c>
      <c r="D27" s="1">
        <v>1.2</v>
      </c>
      <c r="E27" s="6">
        <v>8763.3171000000002</v>
      </c>
      <c r="F27" s="10"/>
      <c r="G27" s="5">
        <v>4</v>
      </c>
      <c r="H27" s="1" t="s">
        <v>74</v>
      </c>
      <c r="I27" s="1">
        <v>1.2</v>
      </c>
      <c r="J27" s="6">
        <v>8862.0779999999995</v>
      </c>
    </row>
    <row r="28" spans="2:25" ht="19.5" x14ac:dyDescent="0.45">
      <c r="B28" s="5">
        <v>5</v>
      </c>
      <c r="C28" s="1" t="s">
        <v>75</v>
      </c>
      <c r="D28" s="1">
        <v>7.15</v>
      </c>
      <c r="E28" s="6">
        <v>52312.779699999999</v>
      </c>
      <c r="F28" s="10"/>
      <c r="G28" s="5">
        <v>5</v>
      </c>
      <c r="H28" s="1" t="s">
        <v>75</v>
      </c>
      <c r="I28" s="1">
        <v>7.17</v>
      </c>
      <c r="J28" s="6">
        <v>53102.630799999999</v>
      </c>
    </row>
    <row r="29" spans="2:25" ht="19.5" x14ac:dyDescent="0.45">
      <c r="B29" s="5">
        <v>6</v>
      </c>
      <c r="C29" s="1" t="s">
        <v>76</v>
      </c>
      <c r="D29" s="1">
        <v>0.72</v>
      </c>
      <c r="E29" s="6">
        <v>5292.7665999999999</v>
      </c>
      <c r="F29" s="10"/>
      <c r="G29" s="5">
        <v>6</v>
      </c>
      <c r="H29" s="1" t="s">
        <v>76</v>
      </c>
      <c r="I29" s="1">
        <v>0.72</v>
      </c>
      <c r="J29" s="6">
        <v>5342.2127</v>
      </c>
    </row>
    <row r="30" spans="2:25" ht="19.5" x14ac:dyDescent="0.45">
      <c r="B30" s="7">
        <v>7</v>
      </c>
      <c r="C30" s="8" t="s">
        <v>77</v>
      </c>
      <c r="D30" s="8">
        <v>1.26</v>
      </c>
      <c r="E30" s="9">
        <v>9210.6442999999999</v>
      </c>
      <c r="F30" s="10"/>
      <c r="G30" s="7">
        <v>7</v>
      </c>
      <c r="H30" s="8" t="s">
        <v>77</v>
      </c>
      <c r="I30" s="8">
        <v>1.24</v>
      </c>
      <c r="J30" s="9">
        <v>9203.0162999999993</v>
      </c>
    </row>
    <row r="31" spans="2:25" x14ac:dyDescent="0.4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4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19.5" x14ac:dyDescent="0.45">
      <c r="B33" s="5">
        <v>1</v>
      </c>
      <c r="C33" s="1" t="s">
        <v>71</v>
      </c>
      <c r="D33" s="1">
        <v>1.96</v>
      </c>
      <c r="E33" s="6">
        <v>7596.4697999999999</v>
      </c>
      <c r="F33" s="10"/>
      <c r="G33" s="5">
        <v>1</v>
      </c>
      <c r="H33" s="1" t="s">
        <v>71</v>
      </c>
      <c r="I33" s="1">
        <v>1.97</v>
      </c>
      <c r="J33" s="6">
        <v>7721.8014999999996</v>
      </c>
      <c r="L33" s="1" t="s">
        <v>71</v>
      </c>
      <c r="M33">
        <f t="shared" ref="M33:M39" si="10">(E42-E33)</f>
        <v>686.24139999999989</v>
      </c>
      <c r="N33">
        <f t="shared" ref="N33:N39" si="11">(J42-J33)</f>
        <v>600.15090000000055</v>
      </c>
      <c r="O33">
        <f t="shared" ref="O33:O39" si="12">(N33-M33)/J42</f>
        <v>-1.0344988274626437E-2</v>
      </c>
    </row>
    <row r="34" spans="2:15" ht="19.5" x14ac:dyDescent="0.45">
      <c r="B34" s="5">
        <v>2</v>
      </c>
      <c r="C34" s="1" t="s">
        <v>72</v>
      </c>
      <c r="D34" s="1">
        <v>2.89</v>
      </c>
      <c r="E34" s="6">
        <v>11217.2528</v>
      </c>
      <c r="F34" s="10"/>
      <c r="G34" s="5">
        <v>2</v>
      </c>
      <c r="H34" s="1" t="s">
        <v>72</v>
      </c>
      <c r="I34" s="1">
        <v>2.88</v>
      </c>
      <c r="J34" s="6">
        <v>11261.185299999999</v>
      </c>
      <c r="L34" s="1" t="s">
        <v>72</v>
      </c>
      <c r="M34">
        <f t="shared" si="10"/>
        <v>2476.2657999999992</v>
      </c>
      <c r="N34">
        <f t="shared" si="11"/>
        <v>2489.8894</v>
      </c>
      <c r="O34">
        <f t="shared" si="12"/>
        <v>9.9072983728324933E-4</v>
      </c>
    </row>
    <row r="35" spans="2:15" ht="19.5" x14ac:dyDescent="0.45">
      <c r="B35" s="5">
        <v>3</v>
      </c>
      <c r="C35" s="1" t="s">
        <v>73</v>
      </c>
      <c r="D35" s="1">
        <v>2.7</v>
      </c>
      <c r="E35" s="6">
        <v>10481.4498</v>
      </c>
      <c r="F35" s="10"/>
      <c r="G35" s="5">
        <v>3</v>
      </c>
      <c r="H35" s="1" t="s">
        <v>73</v>
      </c>
      <c r="I35" s="1">
        <v>2.68</v>
      </c>
      <c r="J35" s="6">
        <v>10479.8552</v>
      </c>
      <c r="L35" s="1" t="s">
        <v>73</v>
      </c>
      <c r="M35">
        <f t="shared" si="10"/>
        <v>2519.5381999999991</v>
      </c>
      <c r="N35">
        <f t="shared" si="11"/>
        <v>2518.4323000000004</v>
      </c>
      <c r="O35">
        <f t="shared" si="12"/>
        <v>-8.5080438480734894E-5</v>
      </c>
    </row>
    <row r="36" spans="2:15" ht="19.5" x14ac:dyDescent="0.45">
      <c r="B36" s="5">
        <v>4</v>
      </c>
      <c r="C36" s="1" t="s">
        <v>74</v>
      </c>
      <c r="D36" s="1">
        <v>2.2200000000000002</v>
      </c>
      <c r="E36" s="6">
        <v>8593.4315000000006</v>
      </c>
      <c r="F36" s="10"/>
      <c r="G36" s="5">
        <v>4</v>
      </c>
      <c r="H36" s="1" t="s">
        <v>74</v>
      </c>
      <c r="I36" s="1">
        <v>2.2200000000000002</v>
      </c>
      <c r="J36" s="6">
        <v>8704.4984999999997</v>
      </c>
      <c r="L36" s="1" t="s">
        <v>74</v>
      </c>
      <c r="M36">
        <f t="shared" si="10"/>
        <v>413.71349999999984</v>
      </c>
      <c r="N36">
        <f t="shared" si="11"/>
        <v>436.03499999999985</v>
      </c>
      <c r="O36">
        <f t="shared" si="12"/>
        <v>2.4420347018037861E-3</v>
      </c>
    </row>
    <row r="37" spans="2:15" ht="19.5" x14ac:dyDescent="0.45">
      <c r="B37" s="5">
        <v>5</v>
      </c>
      <c r="C37" s="1" t="s">
        <v>75</v>
      </c>
      <c r="D37" s="1">
        <v>13.41</v>
      </c>
      <c r="E37" s="6">
        <v>52004.190600000002</v>
      </c>
      <c r="F37" s="10"/>
      <c r="G37" s="5">
        <v>5</v>
      </c>
      <c r="H37" s="1" t="s">
        <v>75</v>
      </c>
      <c r="I37" s="1">
        <v>13.47</v>
      </c>
      <c r="J37" s="6">
        <v>52740.548900000002</v>
      </c>
      <c r="L37" s="1" t="s">
        <v>75</v>
      </c>
      <c r="M37">
        <f t="shared" si="10"/>
        <v>1506.5556999999972</v>
      </c>
      <c r="N37">
        <f t="shared" si="11"/>
        <v>1607.2235999999975</v>
      </c>
      <c r="O37">
        <f t="shared" si="12"/>
        <v>1.8522911863591166E-3</v>
      </c>
    </row>
    <row r="38" spans="2:15" ht="19.5" x14ac:dyDescent="0.45">
      <c r="B38" s="5">
        <v>6</v>
      </c>
      <c r="C38" s="1" t="s">
        <v>76</v>
      </c>
      <c r="D38" s="1">
        <v>1.03</v>
      </c>
      <c r="E38" s="6">
        <v>4005.1876999999999</v>
      </c>
      <c r="F38" s="10"/>
      <c r="G38" s="5">
        <v>6</v>
      </c>
      <c r="H38" s="1" t="s">
        <v>76</v>
      </c>
      <c r="I38" s="1">
        <v>1.03</v>
      </c>
      <c r="J38" s="6">
        <v>4017.9151000000002</v>
      </c>
      <c r="L38" s="1" t="s">
        <v>76</v>
      </c>
      <c r="M38">
        <f t="shared" si="10"/>
        <v>1425.0158999999999</v>
      </c>
      <c r="N38">
        <f t="shared" si="11"/>
        <v>1446.1601000000001</v>
      </c>
      <c r="O38">
        <f t="shared" si="12"/>
        <v>3.8696758785457751E-3</v>
      </c>
    </row>
    <row r="39" spans="2:15" ht="19.5" x14ac:dyDescent="0.45">
      <c r="B39" s="7">
        <v>7</v>
      </c>
      <c r="C39" s="8" t="s">
        <v>77</v>
      </c>
      <c r="D39" s="8">
        <v>1.78</v>
      </c>
      <c r="E39" s="9">
        <v>6920.8900999999996</v>
      </c>
      <c r="F39" s="10"/>
      <c r="G39" s="7">
        <v>7</v>
      </c>
      <c r="H39" s="8" t="s">
        <v>77</v>
      </c>
      <c r="I39" s="8">
        <v>1.76</v>
      </c>
      <c r="J39" s="9">
        <v>6883.5514000000003</v>
      </c>
      <c r="L39" s="8" t="s">
        <v>77</v>
      </c>
      <c r="M39">
        <f t="shared" si="10"/>
        <v>2538.9445000000005</v>
      </c>
      <c r="N39">
        <f t="shared" si="11"/>
        <v>2639.5401000000002</v>
      </c>
      <c r="O39">
        <f t="shared" si="12"/>
        <v>1.0563334396188428E-2</v>
      </c>
    </row>
    <row r="40" spans="2:15" x14ac:dyDescent="0.4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4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19.5" x14ac:dyDescent="0.45">
      <c r="B42" s="5">
        <v>1</v>
      </c>
      <c r="C42" s="1" t="s">
        <v>71</v>
      </c>
      <c r="D42" s="1">
        <v>1.1100000000000001</v>
      </c>
      <c r="E42" s="6">
        <v>8282.7111999999997</v>
      </c>
      <c r="F42" s="10"/>
      <c r="G42" s="5">
        <v>1</v>
      </c>
      <c r="H42" s="1" t="s">
        <v>71</v>
      </c>
      <c r="I42" s="1">
        <v>1.1000000000000001</v>
      </c>
      <c r="J42" s="6">
        <v>8321.9524000000001</v>
      </c>
    </row>
    <row r="43" spans="2:15" ht="19.5" x14ac:dyDescent="0.45">
      <c r="B43" s="5">
        <v>2</v>
      </c>
      <c r="C43" s="1" t="s">
        <v>72</v>
      </c>
      <c r="D43" s="1">
        <v>1.83</v>
      </c>
      <c r="E43" s="6">
        <v>13693.518599999999</v>
      </c>
      <c r="F43" s="10"/>
      <c r="G43" s="5">
        <v>2</v>
      </c>
      <c r="H43" s="1" t="s">
        <v>72</v>
      </c>
      <c r="I43" s="1">
        <v>1.82</v>
      </c>
      <c r="J43" s="6">
        <v>13751.074699999999</v>
      </c>
    </row>
    <row r="44" spans="2:15" ht="19.5" x14ac:dyDescent="0.45">
      <c r="B44" s="5">
        <v>3</v>
      </c>
      <c r="C44" s="1" t="s">
        <v>73</v>
      </c>
      <c r="D44" s="1">
        <v>1.74</v>
      </c>
      <c r="E44" s="6">
        <v>13000.987999999999</v>
      </c>
      <c r="F44" s="10"/>
      <c r="G44" s="5">
        <v>3</v>
      </c>
      <c r="H44" s="1" t="s">
        <v>73</v>
      </c>
      <c r="I44" s="1">
        <v>1.72</v>
      </c>
      <c r="J44" s="6">
        <v>12998.2875</v>
      </c>
    </row>
    <row r="45" spans="2:15" ht="19.5" x14ac:dyDescent="0.45">
      <c r="B45" s="5">
        <v>4</v>
      </c>
      <c r="C45" s="1" t="s">
        <v>74</v>
      </c>
      <c r="D45" s="1">
        <v>1.2</v>
      </c>
      <c r="E45" s="6">
        <v>9007.1450000000004</v>
      </c>
      <c r="F45" s="10"/>
      <c r="G45" s="5">
        <v>4</v>
      </c>
      <c r="H45" s="1" t="s">
        <v>74</v>
      </c>
      <c r="I45" s="1">
        <v>1.21</v>
      </c>
      <c r="J45" s="6">
        <v>9140.5334999999995</v>
      </c>
    </row>
    <row r="46" spans="2:15" ht="19.5" x14ac:dyDescent="0.45">
      <c r="B46" s="5">
        <v>5</v>
      </c>
      <c r="C46" s="1" t="s">
        <v>75</v>
      </c>
      <c r="D46" s="1">
        <v>7.14</v>
      </c>
      <c r="E46" s="6">
        <v>53510.746299999999</v>
      </c>
      <c r="F46" s="10"/>
      <c r="G46" s="5">
        <v>5</v>
      </c>
      <c r="H46" s="1" t="s">
        <v>75</v>
      </c>
      <c r="I46" s="1">
        <v>7.18</v>
      </c>
      <c r="J46" s="6">
        <v>54347.772499999999</v>
      </c>
    </row>
    <row r="47" spans="2:15" ht="19.5" x14ac:dyDescent="0.45">
      <c r="B47" s="5">
        <v>6</v>
      </c>
      <c r="C47" s="1" t="s">
        <v>76</v>
      </c>
      <c r="D47" s="1">
        <v>0.72</v>
      </c>
      <c r="E47" s="6">
        <v>5430.2035999999998</v>
      </c>
      <c r="F47" s="10"/>
      <c r="G47" s="5">
        <v>6</v>
      </c>
      <c r="H47" s="1" t="s">
        <v>76</v>
      </c>
      <c r="I47" s="1">
        <v>0.72</v>
      </c>
      <c r="J47" s="6">
        <v>5464.0752000000002</v>
      </c>
    </row>
    <row r="48" spans="2:15" ht="19.5" x14ac:dyDescent="0.45">
      <c r="B48" s="7">
        <v>7</v>
      </c>
      <c r="C48" s="8" t="s">
        <v>77</v>
      </c>
      <c r="D48" s="8">
        <v>1.26</v>
      </c>
      <c r="E48" s="9">
        <v>9459.8346000000001</v>
      </c>
      <c r="F48" s="10"/>
      <c r="G48" s="7">
        <v>7</v>
      </c>
      <c r="H48" s="8" t="s">
        <v>77</v>
      </c>
      <c r="I48" s="8">
        <v>1.26</v>
      </c>
      <c r="J48" s="9">
        <v>9523.0915000000005</v>
      </c>
    </row>
    <row r="49" spans="2:15" x14ac:dyDescent="0.4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4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19.5" x14ac:dyDescent="0.45">
      <c r="B51" s="5">
        <v>1</v>
      </c>
      <c r="C51" s="1" t="s">
        <v>71</v>
      </c>
      <c r="D51" s="1">
        <v>2.0499999999999998</v>
      </c>
      <c r="E51" s="6">
        <v>7471.4668000000001</v>
      </c>
      <c r="F51" s="10"/>
      <c r="G51" s="5">
        <v>1</v>
      </c>
      <c r="H51" s="1" t="s">
        <v>71</v>
      </c>
      <c r="I51" s="1">
        <v>0.15</v>
      </c>
      <c r="J51" s="6">
        <v>7507.4422000000004</v>
      </c>
      <c r="L51" s="1" t="s">
        <v>71</v>
      </c>
      <c r="M51">
        <f t="shared" ref="M51:M57" si="13">(E60-E51)</f>
        <v>954.17669999999998</v>
      </c>
      <c r="N51">
        <f t="shared" ref="N51:N57" si="14">(J60-J51)</f>
        <v>933.38850000000002</v>
      </c>
      <c r="O51">
        <f t="shared" ref="O51:O57" si="15">(N51-M51)/J60</f>
        <v>-2.4628144715661648E-3</v>
      </c>
    </row>
    <row r="52" spans="2:15" ht="19.5" x14ac:dyDescent="0.45">
      <c r="B52" s="5">
        <v>2</v>
      </c>
      <c r="C52" s="1" t="s">
        <v>72</v>
      </c>
      <c r="D52" s="1">
        <v>2.87</v>
      </c>
      <c r="E52" s="6">
        <v>10456.704100000001</v>
      </c>
      <c r="F52" s="10"/>
      <c r="G52" s="5">
        <v>2</v>
      </c>
      <c r="H52" s="1" t="s">
        <v>72</v>
      </c>
      <c r="I52" s="1">
        <v>0.21</v>
      </c>
      <c r="J52" s="6">
        <v>10451.8297</v>
      </c>
      <c r="L52" s="1" t="s">
        <v>72</v>
      </c>
      <c r="M52">
        <f t="shared" si="13"/>
        <v>3380.4867999999988</v>
      </c>
      <c r="N52">
        <f t="shared" si="14"/>
        <v>3404.6072999999997</v>
      </c>
      <c r="O52">
        <f t="shared" si="15"/>
        <v>1.7407433094092587E-3</v>
      </c>
    </row>
    <row r="53" spans="2:15" ht="19.5" x14ac:dyDescent="0.45">
      <c r="B53" s="5">
        <v>3</v>
      </c>
      <c r="C53" s="1" t="s">
        <v>73</v>
      </c>
      <c r="D53" s="1">
        <v>2.68</v>
      </c>
      <c r="E53" s="6">
        <v>9763.4889999999996</v>
      </c>
      <c r="F53" s="10"/>
      <c r="G53" s="5">
        <v>3</v>
      </c>
      <c r="H53" s="1" t="s">
        <v>73</v>
      </c>
      <c r="I53" s="1">
        <v>0.2</v>
      </c>
      <c r="J53" s="6">
        <v>9675.5761000000002</v>
      </c>
      <c r="L53" s="1" t="s">
        <v>73</v>
      </c>
      <c r="M53">
        <f t="shared" si="13"/>
        <v>3394.625</v>
      </c>
      <c r="N53">
        <f t="shared" si="14"/>
        <v>3453.0861000000004</v>
      </c>
      <c r="O53">
        <f t="shared" si="15"/>
        <v>4.4529365680534031E-3</v>
      </c>
    </row>
    <row r="54" spans="2:15" ht="19.5" x14ac:dyDescent="0.45">
      <c r="B54" s="5">
        <v>4</v>
      </c>
      <c r="C54" s="1" t="s">
        <v>74</v>
      </c>
      <c r="D54" s="1">
        <v>2.34</v>
      </c>
      <c r="E54" s="6">
        <v>8542.5059999999994</v>
      </c>
      <c r="F54" s="10"/>
      <c r="G54" s="5">
        <v>4</v>
      </c>
      <c r="H54" s="1" t="s">
        <v>74</v>
      </c>
      <c r="I54" s="1">
        <v>0.17</v>
      </c>
      <c r="J54" s="6">
        <v>8640.0671999999995</v>
      </c>
      <c r="L54" s="1" t="s">
        <v>74</v>
      </c>
      <c r="M54">
        <f t="shared" si="13"/>
        <v>590.38580000000002</v>
      </c>
      <c r="N54">
        <f t="shared" si="14"/>
        <v>608.15650000000096</v>
      </c>
      <c r="O54">
        <f t="shared" si="15"/>
        <v>1.9215257520210007E-3</v>
      </c>
    </row>
    <row r="55" spans="2:15" ht="19.5" x14ac:dyDescent="0.45">
      <c r="B55" s="5">
        <v>5</v>
      </c>
      <c r="C55" s="1" t="s">
        <v>75</v>
      </c>
      <c r="D55" s="1">
        <v>14.29</v>
      </c>
      <c r="E55" s="6">
        <v>52116.329100000003</v>
      </c>
      <c r="F55" s="10"/>
      <c r="G55" s="5">
        <v>5</v>
      </c>
      <c r="H55" s="1" t="s">
        <v>75</v>
      </c>
      <c r="I55" s="1">
        <v>1.06</v>
      </c>
      <c r="J55" s="6">
        <v>52792.472000000002</v>
      </c>
      <c r="L55" s="1" t="s">
        <v>75</v>
      </c>
      <c r="M55">
        <f t="shared" si="13"/>
        <v>2008.0710999999937</v>
      </c>
      <c r="N55">
        <f t="shared" si="14"/>
        <v>2095.3119000000006</v>
      </c>
      <c r="O55">
        <f t="shared" si="15"/>
        <v>1.5894392850502178E-3</v>
      </c>
    </row>
    <row r="56" spans="2:15" ht="19.5" x14ac:dyDescent="0.45">
      <c r="B56" s="5">
        <v>6</v>
      </c>
      <c r="C56" s="1" t="s">
        <v>76</v>
      </c>
      <c r="D56" s="1">
        <v>1.03</v>
      </c>
      <c r="E56" s="6">
        <v>3741.0958000000001</v>
      </c>
      <c r="F56" s="10"/>
      <c r="G56" s="5">
        <v>6</v>
      </c>
      <c r="H56" s="1" t="s">
        <v>76</v>
      </c>
      <c r="I56" s="1">
        <v>0.08</v>
      </c>
      <c r="J56" s="6">
        <v>3738.5985999999998</v>
      </c>
      <c r="L56" s="1" t="s">
        <v>76</v>
      </c>
      <c r="M56">
        <f t="shared" si="13"/>
        <v>1768.5907999999999</v>
      </c>
      <c r="N56">
        <f t="shared" si="14"/>
        <v>1785.3044000000004</v>
      </c>
      <c r="O56">
        <f t="shared" si="15"/>
        <v>3.0256867291117342E-3</v>
      </c>
    </row>
    <row r="57" spans="2:15" ht="19.5" x14ac:dyDescent="0.45">
      <c r="B57" s="7">
        <v>7</v>
      </c>
      <c r="C57" s="8" t="s">
        <v>77</v>
      </c>
      <c r="D57" s="8">
        <v>1.75</v>
      </c>
      <c r="E57" s="9">
        <v>6386.6805999999997</v>
      </c>
      <c r="F57" s="10"/>
      <c r="G57" s="7">
        <v>7</v>
      </c>
      <c r="H57" s="8" t="s">
        <v>77</v>
      </c>
      <c r="I57" s="8">
        <v>0.13</v>
      </c>
      <c r="J57" s="9">
        <v>6349.1866</v>
      </c>
      <c r="L57" s="8" t="s">
        <v>77</v>
      </c>
      <c r="M57">
        <f t="shared" si="13"/>
        <v>3192.7972000000009</v>
      </c>
      <c r="N57">
        <f t="shared" si="14"/>
        <v>3276.9957999999997</v>
      </c>
      <c r="O57">
        <f t="shared" si="15"/>
        <v>8.7468319735972185E-3</v>
      </c>
    </row>
    <row r="58" spans="2:15" x14ac:dyDescent="0.4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4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19.5" x14ac:dyDescent="0.45">
      <c r="B60" s="5">
        <v>1</v>
      </c>
      <c r="C60" s="1" t="s">
        <v>71</v>
      </c>
      <c r="D60" s="1">
        <v>1.1100000000000001</v>
      </c>
      <c r="E60" s="6">
        <v>8425.6435000000001</v>
      </c>
      <c r="F60" s="10"/>
      <c r="G60" s="5">
        <v>1</v>
      </c>
      <c r="H60" s="1" t="s">
        <v>71</v>
      </c>
      <c r="I60" s="1">
        <v>1.1000000000000001</v>
      </c>
      <c r="J60" s="6">
        <v>8440.8307000000004</v>
      </c>
    </row>
    <row r="61" spans="2:15" ht="19.5" x14ac:dyDescent="0.45">
      <c r="B61" s="5">
        <v>2</v>
      </c>
      <c r="C61" s="1" t="s">
        <v>72</v>
      </c>
      <c r="D61" s="1">
        <v>1.82</v>
      </c>
      <c r="E61" s="6">
        <v>13837.1909</v>
      </c>
      <c r="F61" s="10"/>
      <c r="G61" s="5">
        <v>2</v>
      </c>
      <c r="H61" s="1" t="s">
        <v>72</v>
      </c>
      <c r="I61" s="1">
        <v>1.81</v>
      </c>
      <c r="J61" s="6">
        <v>13856.437</v>
      </c>
    </row>
    <row r="62" spans="2:15" ht="19.5" x14ac:dyDescent="0.45">
      <c r="B62" s="5">
        <v>3</v>
      </c>
      <c r="C62" s="1" t="s">
        <v>73</v>
      </c>
      <c r="D62" s="1">
        <v>1.73</v>
      </c>
      <c r="E62" s="6">
        <v>13158.114</v>
      </c>
      <c r="F62" s="10"/>
      <c r="G62" s="5">
        <v>3</v>
      </c>
      <c r="H62" s="1" t="s">
        <v>73</v>
      </c>
      <c r="I62" s="1">
        <v>1.72</v>
      </c>
      <c r="J62" s="6">
        <v>13128.662200000001</v>
      </c>
    </row>
    <row r="63" spans="2:15" ht="19.5" x14ac:dyDescent="0.45">
      <c r="B63" s="5">
        <v>4</v>
      </c>
      <c r="C63" s="1" t="s">
        <v>74</v>
      </c>
      <c r="D63" s="1">
        <v>1.2</v>
      </c>
      <c r="E63" s="6">
        <v>9132.8917999999994</v>
      </c>
      <c r="F63" s="10"/>
      <c r="G63" s="5">
        <v>4</v>
      </c>
      <c r="H63" s="1" t="s">
        <v>74</v>
      </c>
      <c r="I63" s="1">
        <v>1.21</v>
      </c>
      <c r="J63" s="6">
        <v>9248.2237000000005</v>
      </c>
    </row>
    <row r="64" spans="2:15" ht="19.5" x14ac:dyDescent="0.45">
      <c r="B64" s="5">
        <v>5</v>
      </c>
      <c r="C64" s="1" t="s">
        <v>75</v>
      </c>
      <c r="D64" s="1">
        <v>7.14</v>
      </c>
      <c r="E64" s="6">
        <v>54124.400199999996</v>
      </c>
      <c r="F64" s="10"/>
      <c r="G64" s="5">
        <v>5</v>
      </c>
      <c r="H64" s="1" t="s">
        <v>75</v>
      </c>
      <c r="I64" s="1">
        <v>7.18</v>
      </c>
      <c r="J64" s="6">
        <v>54887.783900000002</v>
      </c>
    </row>
    <row r="65" spans="2:15" ht="19.5" x14ac:dyDescent="0.45">
      <c r="B65" s="5">
        <v>6</v>
      </c>
      <c r="C65" s="1" t="s">
        <v>76</v>
      </c>
      <c r="D65" s="1">
        <v>0.73</v>
      </c>
      <c r="E65" s="6">
        <v>5509.6866</v>
      </c>
      <c r="F65" s="10"/>
      <c r="G65" s="5">
        <v>6</v>
      </c>
      <c r="H65" s="1" t="s">
        <v>76</v>
      </c>
      <c r="I65" s="1">
        <v>0.72</v>
      </c>
      <c r="J65" s="6">
        <v>5523.9030000000002</v>
      </c>
    </row>
    <row r="66" spans="2:15" ht="19.5" x14ac:dyDescent="0.45">
      <c r="B66" s="7">
        <v>7</v>
      </c>
      <c r="C66" s="8" t="s">
        <v>77</v>
      </c>
      <c r="D66" s="8">
        <v>1.26</v>
      </c>
      <c r="E66" s="9">
        <v>9579.4778000000006</v>
      </c>
      <c r="F66" s="10"/>
      <c r="G66" s="7">
        <v>7</v>
      </c>
      <c r="H66" s="8" t="s">
        <v>77</v>
      </c>
      <c r="I66" s="8">
        <v>1.26</v>
      </c>
      <c r="J66" s="9">
        <v>9626.1823999999997</v>
      </c>
    </row>
    <row r="67" spans="2:15" x14ac:dyDescent="0.4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4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19.5" x14ac:dyDescent="0.45">
      <c r="B69" s="5">
        <v>1</v>
      </c>
      <c r="C69" s="1" t="s">
        <v>71</v>
      </c>
      <c r="D69" s="1">
        <v>0.15</v>
      </c>
      <c r="E69" s="6">
        <v>7309.4348</v>
      </c>
      <c r="F69" s="10"/>
      <c r="G69" s="5">
        <v>1</v>
      </c>
      <c r="H69" s="1" t="s">
        <v>71</v>
      </c>
      <c r="I69" s="1">
        <v>0.15</v>
      </c>
      <c r="J69" s="6">
        <v>7323.4350999999997</v>
      </c>
      <c r="L69" s="1" t="s">
        <v>71</v>
      </c>
      <c r="M69">
        <f t="shared" ref="M69:M75" si="16">(E78-E69)</f>
        <v>1179.0698999999995</v>
      </c>
      <c r="N69">
        <f t="shared" ref="N69:N75" si="17">(J78-J69)</f>
        <v>1191.9533000000001</v>
      </c>
      <c r="O69">
        <f t="shared" ref="O69:O75" si="18">(N69-M69)/J78</f>
        <v>1.5129550637996288E-3</v>
      </c>
    </row>
    <row r="70" spans="2:15" ht="19.5" x14ac:dyDescent="0.45">
      <c r="B70" s="5">
        <v>2</v>
      </c>
      <c r="C70" s="1" t="s">
        <v>72</v>
      </c>
      <c r="D70" s="1">
        <v>0.2</v>
      </c>
      <c r="E70" s="6">
        <v>9909.2484999999997</v>
      </c>
      <c r="F70" s="10"/>
      <c r="G70" s="5">
        <v>2</v>
      </c>
      <c r="H70" s="1" t="s">
        <v>72</v>
      </c>
      <c r="I70" s="1">
        <v>0.2</v>
      </c>
      <c r="J70" s="6">
        <v>9880.8829000000005</v>
      </c>
      <c r="L70" s="1" t="s">
        <v>72</v>
      </c>
      <c r="M70">
        <f t="shared" si="16"/>
        <v>4004.9830999999995</v>
      </c>
      <c r="N70">
        <f t="shared" si="17"/>
        <v>4063.6711999999989</v>
      </c>
      <c r="O70">
        <f t="shared" si="18"/>
        <v>4.2086752705846218E-3</v>
      </c>
    </row>
    <row r="71" spans="2:15" ht="19.5" x14ac:dyDescent="0.45">
      <c r="B71" s="5">
        <v>3</v>
      </c>
      <c r="C71" s="1" t="s">
        <v>73</v>
      </c>
      <c r="D71" s="1">
        <v>0.19</v>
      </c>
      <c r="E71" s="6">
        <v>9234.5164999999997</v>
      </c>
      <c r="F71" s="10"/>
      <c r="G71" s="5">
        <v>3</v>
      </c>
      <c r="H71" s="1" t="s">
        <v>73</v>
      </c>
      <c r="I71" s="1">
        <v>0.19</v>
      </c>
      <c r="J71" s="6">
        <v>9120.4503000000004</v>
      </c>
      <c r="L71" s="1" t="s">
        <v>73</v>
      </c>
      <c r="M71">
        <f t="shared" si="16"/>
        <v>4008.2527000000009</v>
      </c>
      <c r="N71">
        <f t="shared" si="17"/>
        <v>4096.2186000000002</v>
      </c>
      <c r="O71">
        <f t="shared" si="18"/>
        <v>6.6556785726847737E-3</v>
      </c>
    </row>
    <row r="72" spans="2:15" ht="19.5" x14ac:dyDescent="0.45">
      <c r="B72" s="5">
        <v>4</v>
      </c>
      <c r="C72" s="1" t="s">
        <v>74</v>
      </c>
      <c r="D72" s="1">
        <v>0.18</v>
      </c>
      <c r="E72" s="6">
        <v>8480.0282000000007</v>
      </c>
      <c r="F72" s="10"/>
      <c r="G72" s="5">
        <v>4</v>
      </c>
      <c r="H72" s="1" t="s">
        <v>74</v>
      </c>
      <c r="I72" s="1">
        <v>0.18</v>
      </c>
      <c r="J72" s="6">
        <v>8554.2721999999994</v>
      </c>
      <c r="L72" s="1" t="s">
        <v>74</v>
      </c>
      <c r="M72">
        <f t="shared" si="16"/>
        <v>726.86939999999959</v>
      </c>
      <c r="N72">
        <f t="shared" si="17"/>
        <v>772.24510000000009</v>
      </c>
      <c r="O72">
        <f t="shared" si="18"/>
        <v>4.8652351719757712E-3</v>
      </c>
    </row>
    <row r="73" spans="2:15" ht="19.5" x14ac:dyDescent="0.45">
      <c r="B73" s="5">
        <v>5</v>
      </c>
      <c r="C73" s="1" t="s">
        <v>75</v>
      </c>
      <c r="D73" s="1">
        <v>1.08</v>
      </c>
      <c r="E73" s="6">
        <v>52115.439200000001</v>
      </c>
      <c r="F73" s="10"/>
      <c r="G73" s="5">
        <v>5</v>
      </c>
      <c r="H73" s="1" t="s">
        <v>75</v>
      </c>
      <c r="I73" s="1">
        <v>1.0900000000000001</v>
      </c>
      <c r="J73" s="6">
        <v>52700.726600000002</v>
      </c>
      <c r="L73" s="1" t="s">
        <v>75</v>
      </c>
      <c r="M73">
        <f t="shared" si="16"/>
        <v>2406.2108000000007</v>
      </c>
      <c r="N73">
        <f t="shared" si="17"/>
        <v>2534.0041999999958</v>
      </c>
      <c r="O73">
        <f t="shared" si="18"/>
        <v>2.3136421260515137E-3</v>
      </c>
    </row>
    <row r="74" spans="2:15" ht="19.5" x14ac:dyDescent="0.45">
      <c r="B74" s="5">
        <v>6</v>
      </c>
      <c r="C74" s="1" t="s">
        <v>76</v>
      </c>
      <c r="D74" s="1">
        <v>7.0000000000000007E-2</v>
      </c>
      <c r="E74" s="6">
        <v>3584.3986</v>
      </c>
      <c r="F74" s="10"/>
      <c r="G74" s="5">
        <v>6</v>
      </c>
      <c r="H74" s="1" t="s">
        <v>76</v>
      </c>
      <c r="I74" s="1">
        <v>7.0000000000000007E-2</v>
      </c>
      <c r="J74" s="6">
        <v>3561.9209000000001</v>
      </c>
      <c r="L74" s="1" t="s">
        <v>76</v>
      </c>
      <c r="M74">
        <f t="shared" si="16"/>
        <v>1970.4420000000005</v>
      </c>
      <c r="N74">
        <f t="shared" si="17"/>
        <v>2011.1106</v>
      </c>
      <c r="O74">
        <f t="shared" si="18"/>
        <v>7.2973928103581536E-3</v>
      </c>
    </row>
    <row r="75" spans="2:15" ht="19.5" x14ac:dyDescent="0.45">
      <c r="B75" s="7">
        <v>7</v>
      </c>
      <c r="C75" s="8" t="s">
        <v>77</v>
      </c>
      <c r="D75" s="8">
        <v>0.13</v>
      </c>
      <c r="E75" s="9">
        <v>6057.1806999999999</v>
      </c>
      <c r="F75" s="10"/>
      <c r="G75" s="7">
        <v>7</v>
      </c>
      <c r="H75" s="8" t="s">
        <v>77</v>
      </c>
      <c r="I75" s="8">
        <v>0.12</v>
      </c>
      <c r="J75" s="9">
        <v>5994.7502999999997</v>
      </c>
      <c r="L75" s="8" t="s">
        <v>77</v>
      </c>
      <c r="M75">
        <f t="shared" si="16"/>
        <v>3607.2179999999998</v>
      </c>
      <c r="N75">
        <f t="shared" si="17"/>
        <v>3700.0773000000008</v>
      </c>
      <c r="O75">
        <f t="shared" si="18"/>
        <v>9.5782311796860607E-3</v>
      </c>
    </row>
    <row r="76" spans="2:15" x14ac:dyDescent="0.4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4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19.5" x14ac:dyDescent="0.45">
      <c r="B78" s="5">
        <v>1</v>
      </c>
      <c r="C78" s="1" t="s">
        <v>71</v>
      </c>
      <c r="D78" s="1">
        <v>1.1100000000000001</v>
      </c>
      <c r="E78" s="6">
        <v>8488.5046999999995</v>
      </c>
      <c r="F78" s="10"/>
      <c r="G78" s="5">
        <v>1</v>
      </c>
      <c r="H78" s="1" t="s">
        <v>71</v>
      </c>
      <c r="I78" s="1">
        <v>1.1100000000000001</v>
      </c>
      <c r="J78" s="6">
        <v>8515.3883999999998</v>
      </c>
    </row>
    <row r="79" spans="2:15" ht="19.5" x14ac:dyDescent="0.45">
      <c r="B79" s="5">
        <v>2</v>
      </c>
      <c r="C79" s="1" t="s">
        <v>72</v>
      </c>
      <c r="D79" s="1">
        <v>1.82</v>
      </c>
      <c r="E79" s="6">
        <v>13914.231599999999</v>
      </c>
      <c r="F79" s="10"/>
      <c r="G79" s="5">
        <v>2</v>
      </c>
      <c r="H79" s="1" t="s">
        <v>72</v>
      </c>
      <c r="I79" s="1">
        <v>1.81</v>
      </c>
      <c r="J79" s="6">
        <v>13944.554099999999</v>
      </c>
    </row>
    <row r="80" spans="2:15" ht="19.5" x14ac:dyDescent="0.45">
      <c r="B80" s="5">
        <v>3</v>
      </c>
      <c r="C80" s="1" t="s">
        <v>73</v>
      </c>
      <c r="D80" s="1">
        <v>1.73</v>
      </c>
      <c r="E80" s="6">
        <v>13242.769200000001</v>
      </c>
      <c r="F80" s="10"/>
      <c r="G80" s="5">
        <v>3</v>
      </c>
      <c r="H80" s="1" t="s">
        <v>73</v>
      </c>
      <c r="I80" s="1">
        <v>1.72</v>
      </c>
      <c r="J80" s="6">
        <v>13216.668900000001</v>
      </c>
    </row>
    <row r="81" spans="2:15" ht="19.5" x14ac:dyDescent="0.45">
      <c r="B81" s="5">
        <v>4</v>
      </c>
      <c r="C81" s="1" t="s">
        <v>74</v>
      </c>
      <c r="D81" s="1">
        <v>1.21</v>
      </c>
      <c r="E81" s="6">
        <v>9206.8976000000002</v>
      </c>
      <c r="F81" s="10"/>
      <c r="G81" s="5">
        <v>4</v>
      </c>
      <c r="H81" s="1" t="s">
        <v>74</v>
      </c>
      <c r="I81" s="1">
        <v>1.21</v>
      </c>
      <c r="J81" s="6">
        <v>9326.5172999999995</v>
      </c>
    </row>
    <row r="82" spans="2:15" ht="19.5" x14ac:dyDescent="0.45">
      <c r="B82" s="5">
        <v>5</v>
      </c>
      <c r="C82" s="1" t="s">
        <v>75</v>
      </c>
      <c r="D82" s="1">
        <v>7.14</v>
      </c>
      <c r="E82" s="6">
        <v>54521.65</v>
      </c>
      <c r="F82" s="10"/>
      <c r="G82" s="5">
        <v>5</v>
      </c>
      <c r="H82" s="1" t="s">
        <v>75</v>
      </c>
      <c r="I82" s="1">
        <v>7.17</v>
      </c>
      <c r="J82" s="6">
        <v>55234.730799999998</v>
      </c>
    </row>
    <row r="83" spans="2:15" ht="19.5" x14ac:dyDescent="0.45">
      <c r="B83" s="5">
        <v>6</v>
      </c>
      <c r="C83" s="1" t="s">
        <v>76</v>
      </c>
      <c r="D83" s="1">
        <v>0.73</v>
      </c>
      <c r="E83" s="6">
        <v>5554.8406000000004</v>
      </c>
      <c r="F83" s="10"/>
      <c r="G83" s="5">
        <v>6</v>
      </c>
      <c r="H83" s="1" t="s">
        <v>76</v>
      </c>
      <c r="I83" s="1">
        <v>0.72</v>
      </c>
      <c r="J83" s="6">
        <v>5573.0315000000001</v>
      </c>
    </row>
    <row r="84" spans="2:15" ht="19.5" x14ac:dyDescent="0.45">
      <c r="B84" s="7">
        <v>7</v>
      </c>
      <c r="C84" s="8" t="s">
        <v>77</v>
      </c>
      <c r="D84" s="8">
        <v>1.27</v>
      </c>
      <c r="E84" s="9">
        <v>9664.3986999999997</v>
      </c>
      <c r="F84" s="10"/>
      <c r="G84" s="7">
        <v>7</v>
      </c>
      <c r="H84" s="8" t="s">
        <v>77</v>
      </c>
      <c r="I84" s="8">
        <v>1.26</v>
      </c>
      <c r="J84" s="9">
        <v>9694.8276000000005</v>
      </c>
    </row>
    <row r="85" spans="2:15" x14ac:dyDescent="0.4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4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19.5" x14ac:dyDescent="0.45">
      <c r="B87" s="5">
        <v>1</v>
      </c>
      <c r="C87" s="1" t="s">
        <v>71</v>
      </c>
      <c r="D87" s="1">
        <v>0.15</v>
      </c>
      <c r="E87" s="6">
        <v>7208.4119000000001</v>
      </c>
      <c r="F87" s="10"/>
      <c r="G87" s="5">
        <v>1</v>
      </c>
      <c r="H87" s="1" t="s">
        <v>71</v>
      </c>
      <c r="I87" s="1">
        <v>0.15</v>
      </c>
      <c r="J87" s="6">
        <v>7225.2106000000003</v>
      </c>
      <c r="L87" s="1" t="s">
        <v>71</v>
      </c>
      <c r="M87">
        <f t="shared" ref="M87:M93" si="19">(E96-E87)</f>
        <v>1321.4890999999998</v>
      </c>
      <c r="N87">
        <f t="shared" ref="N87:N93" si="20">(J96-J87)</f>
        <v>1300.7436999999991</v>
      </c>
      <c r="O87">
        <f t="shared" ref="O87:O93" si="21">(N87-M87)/J96</f>
        <v>-2.4332056295446837E-3</v>
      </c>
    </row>
    <row r="88" spans="2:15" ht="19.5" x14ac:dyDescent="0.45">
      <c r="B88" s="5">
        <v>2</v>
      </c>
      <c r="C88" s="1" t="s">
        <v>72</v>
      </c>
      <c r="D88" s="1">
        <v>0.2</v>
      </c>
      <c r="E88" s="6">
        <v>9548.0478000000003</v>
      </c>
      <c r="F88" s="10"/>
      <c r="G88" s="5">
        <v>2</v>
      </c>
      <c r="H88" s="1" t="s">
        <v>72</v>
      </c>
      <c r="I88" s="1">
        <v>0.2</v>
      </c>
      <c r="J88" s="6">
        <v>9518.1944999999996</v>
      </c>
      <c r="L88" s="1" t="s">
        <v>72</v>
      </c>
      <c r="M88">
        <f t="shared" si="19"/>
        <v>4422.8585999999996</v>
      </c>
      <c r="N88">
        <f t="shared" si="20"/>
        <v>4454.9598000000005</v>
      </c>
      <c r="O88">
        <f t="shared" si="21"/>
        <v>2.2973481370631519E-3</v>
      </c>
    </row>
    <row r="89" spans="2:15" ht="19.5" x14ac:dyDescent="0.45">
      <c r="B89" s="5">
        <v>3</v>
      </c>
      <c r="C89" s="1" t="s">
        <v>73</v>
      </c>
      <c r="D89" s="1">
        <v>0.19</v>
      </c>
      <c r="E89" s="6">
        <v>8894.2778999999991</v>
      </c>
      <c r="F89" s="10"/>
      <c r="G89" s="5">
        <v>3</v>
      </c>
      <c r="H89" s="1" t="s">
        <v>73</v>
      </c>
      <c r="I89" s="1">
        <v>0.18</v>
      </c>
      <c r="J89" s="6">
        <v>8769.4955000000009</v>
      </c>
      <c r="L89" s="1" t="s">
        <v>73</v>
      </c>
      <c r="M89">
        <f t="shared" si="19"/>
        <v>4409.6525000000001</v>
      </c>
      <c r="N89">
        <f t="shared" si="20"/>
        <v>4486.3622999999989</v>
      </c>
      <c r="O89">
        <f t="shared" si="21"/>
        <v>5.7868605078125329E-3</v>
      </c>
    </row>
    <row r="90" spans="2:15" ht="19.5" x14ac:dyDescent="0.45">
      <c r="B90" s="5">
        <v>4</v>
      </c>
      <c r="C90" s="1" t="s">
        <v>74</v>
      </c>
      <c r="D90" s="1">
        <v>0.18</v>
      </c>
      <c r="E90" s="6">
        <v>8440.4357</v>
      </c>
      <c r="F90" s="10"/>
      <c r="G90" s="5">
        <v>4</v>
      </c>
      <c r="H90" s="1" t="s">
        <v>74</v>
      </c>
      <c r="I90" s="1">
        <v>0.18</v>
      </c>
      <c r="J90" s="6">
        <v>8509.8389000000006</v>
      </c>
      <c r="L90" s="1" t="s">
        <v>74</v>
      </c>
      <c r="M90">
        <f t="shared" si="19"/>
        <v>833.29889999999978</v>
      </c>
      <c r="N90">
        <f t="shared" si="20"/>
        <v>869.01249999999891</v>
      </c>
      <c r="O90">
        <f t="shared" si="21"/>
        <v>3.8078863260376569E-3</v>
      </c>
    </row>
    <row r="91" spans="2:15" ht="19.5" x14ac:dyDescent="0.45">
      <c r="B91" s="5">
        <v>5</v>
      </c>
      <c r="C91" s="1" t="s">
        <v>75</v>
      </c>
      <c r="D91" s="1">
        <v>1.0900000000000001</v>
      </c>
      <c r="E91" s="6">
        <v>52151.603000000003</v>
      </c>
      <c r="F91" s="10"/>
      <c r="G91" s="5">
        <v>5</v>
      </c>
      <c r="H91" s="1" t="s">
        <v>75</v>
      </c>
      <c r="I91" s="1">
        <v>1.1000000000000001</v>
      </c>
      <c r="J91" s="6">
        <v>52676.426399999997</v>
      </c>
      <c r="L91" s="1" t="s">
        <v>75</v>
      </c>
      <c r="M91">
        <f t="shared" si="19"/>
        <v>2703.6674999999959</v>
      </c>
      <c r="N91">
        <f t="shared" si="20"/>
        <v>2843.6653000000006</v>
      </c>
      <c r="O91">
        <f t="shared" si="21"/>
        <v>2.5215700427239146E-3</v>
      </c>
    </row>
    <row r="92" spans="2:15" ht="19.5" x14ac:dyDescent="0.45">
      <c r="B92" s="5">
        <v>6</v>
      </c>
      <c r="C92" s="1" t="s">
        <v>76</v>
      </c>
      <c r="D92" s="1">
        <v>7.0000000000000007E-2</v>
      </c>
      <c r="E92" s="6">
        <v>3483.0898999999999</v>
      </c>
      <c r="F92" s="10"/>
      <c r="G92" s="5">
        <v>6</v>
      </c>
      <c r="H92" s="1" t="s">
        <v>76</v>
      </c>
      <c r="I92" s="1">
        <v>7.0000000000000007E-2</v>
      </c>
      <c r="J92" s="6">
        <v>3471.8344999999999</v>
      </c>
      <c r="L92" s="1" t="s">
        <v>76</v>
      </c>
      <c r="M92">
        <f t="shared" si="19"/>
        <v>2103.4372000000003</v>
      </c>
      <c r="N92">
        <f t="shared" si="20"/>
        <v>2126.6857</v>
      </c>
      <c r="O92">
        <f t="shared" si="21"/>
        <v>4.1526151857056255E-3</v>
      </c>
    </row>
    <row r="93" spans="2:15" ht="19.5" x14ac:dyDescent="0.45">
      <c r="B93" s="7">
        <v>7</v>
      </c>
      <c r="C93" s="8" t="s">
        <v>77</v>
      </c>
      <c r="D93" s="8">
        <v>0.12</v>
      </c>
      <c r="E93" s="9">
        <v>5847.6382999999996</v>
      </c>
      <c r="F93" s="10"/>
      <c r="G93" s="7">
        <v>7</v>
      </c>
      <c r="H93" s="8" t="s">
        <v>77</v>
      </c>
      <c r="I93" s="8">
        <v>0.12</v>
      </c>
      <c r="J93" s="9">
        <v>5785.2329</v>
      </c>
      <c r="L93" s="8" t="s">
        <v>77</v>
      </c>
      <c r="M93">
        <f t="shared" si="19"/>
        <v>3889.3023999999996</v>
      </c>
      <c r="N93">
        <f t="shared" si="20"/>
        <v>3986.9677000000001</v>
      </c>
      <c r="O93">
        <f t="shared" si="21"/>
        <v>9.9941972128571085E-3</v>
      </c>
    </row>
    <row r="94" spans="2:15" x14ac:dyDescent="0.4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4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19.5" x14ac:dyDescent="0.45">
      <c r="B96" s="5">
        <v>1</v>
      </c>
      <c r="C96" s="1" t="s">
        <v>71</v>
      </c>
      <c r="D96" s="1">
        <v>1.1100000000000001</v>
      </c>
      <c r="E96" s="6">
        <v>8529.9009999999998</v>
      </c>
      <c r="F96" s="10"/>
      <c r="G96" s="5">
        <v>1</v>
      </c>
      <c r="H96" s="1" t="s">
        <v>71</v>
      </c>
      <c r="I96" s="1">
        <v>1.1000000000000001</v>
      </c>
      <c r="J96" s="6">
        <v>8525.9542999999994</v>
      </c>
    </row>
    <row r="97" spans="2:15" ht="19.5" x14ac:dyDescent="0.45">
      <c r="B97" s="5">
        <v>2</v>
      </c>
      <c r="C97" s="1" t="s">
        <v>72</v>
      </c>
      <c r="D97" s="1">
        <v>1.82</v>
      </c>
      <c r="E97" s="6">
        <v>13970.9064</v>
      </c>
      <c r="F97" s="10"/>
      <c r="G97" s="5">
        <v>2</v>
      </c>
      <c r="H97" s="1" t="s">
        <v>72</v>
      </c>
      <c r="I97" s="1">
        <v>1.81</v>
      </c>
      <c r="J97" s="6">
        <v>13973.1543</v>
      </c>
    </row>
    <row r="98" spans="2:15" ht="19.5" x14ac:dyDescent="0.45">
      <c r="B98" s="5">
        <v>3</v>
      </c>
      <c r="C98" s="1" t="s">
        <v>73</v>
      </c>
      <c r="D98" s="1">
        <v>1.73</v>
      </c>
      <c r="E98" s="6">
        <v>13303.930399999999</v>
      </c>
      <c r="F98" s="10"/>
      <c r="G98" s="5">
        <v>3</v>
      </c>
      <c r="H98" s="1" t="s">
        <v>73</v>
      </c>
      <c r="I98" s="1">
        <v>1.71</v>
      </c>
      <c r="J98" s="6">
        <v>13255.8578</v>
      </c>
    </row>
    <row r="99" spans="2:15" ht="19.5" x14ac:dyDescent="0.45">
      <c r="B99" s="5">
        <v>4</v>
      </c>
      <c r="C99" s="1" t="s">
        <v>74</v>
      </c>
      <c r="D99" s="1">
        <v>1.21</v>
      </c>
      <c r="E99" s="6">
        <v>9273.7345999999998</v>
      </c>
      <c r="F99" s="10"/>
      <c r="G99" s="5">
        <v>4</v>
      </c>
      <c r="H99" s="1" t="s">
        <v>74</v>
      </c>
      <c r="I99" s="1">
        <v>1.21</v>
      </c>
      <c r="J99" s="6">
        <v>9378.8513999999996</v>
      </c>
    </row>
    <row r="100" spans="2:15" ht="19.5" x14ac:dyDescent="0.45">
      <c r="B100" s="5">
        <v>5</v>
      </c>
      <c r="C100" s="1" t="s">
        <v>75</v>
      </c>
      <c r="D100" s="1">
        <v>7.14</v>
      </c>
      <c r="E100" s="6">
        <v>54855.270499999999</v>
      </c>
      <c r="F100" s="10"/>
      <c r="G100" s="5">
        <v>5</v>
      </c>
      <c r="H100" s="1" t="s">
        <v>75</v>
      </c>
      <c r="I100" s="1">
        <v>7.18</v>
      </c>
      <c r="J100" s="6">
        <v>55520.091699999997</v>
      </c>
    </row>
    <row r="101" spans="2:15" ht="19.5" x14ac:dyDescent="0.45">
      <c r="B101" s="5">
        <v>6</v>
      </c>
      <c r="C101" s="1" t="s">
        <v>76</v>
      </c>
      <c r="D101" s="1">
        <v>0.73</v>
      </c>
      <c r="E101" s="6">
        <v>5586.5271000000002</v>
      </c>
      <c r="F101" s="10"/>
      <c r="G101" s="5">
        <v>6</v>
      </c>
      <c r="H101" s="1" t="s">
        <v>76</v>
      </c>
      <c r="I101" s="1">
        <v>0.72</v>
      </c>
      <c r="J101" s="6">
        <v>5598.5201999999999</v>
      </c>
    </row>
    <row r="102" spans="2:15" ht="19.5" x14ac:dyDescent="0.45">
      <c r="B102" s="7">
        <v>7</v>
      </c>
      <c r="C102" s="8" t="s">
        <v>77</v>
      </c>
      <c r="D102" s="8">
        <v>1.27</v>
      </c>
      <c r="E102" s="9">
        <v>9736.9406999999992</v>
      </c>
      <c r="F102" s="10"/>
      <c r="G102" s="7">
        <v>7</v>
      </c>
      <c r="H102" s="8" t="s">
        <v>77</v>
      </c>
      <c r="I102" s="8">
        <v>1.26</v>
      </c>
      <c r="J102" s="9">
        <v>9772.2006000000001</v>
      </c>
    </row>
    <row r="103" spans="2:15" x14ac:dyDescent="0.4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4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19.5" x14ac:dyDescent="0.45">
      <c r="B105" s="5">
        <v>1</v>
      </c>
      <c r="C105" s="1" t="s">
        <v>71</v>
      </c>
      <c r="D105" s="1">
        <v>0.15</v>
      </c>
      <c r="E105" s="6">
        <v>7135.9264999999996</v>
      </c>
      <c r="F105" s="10"/>
      <c r="G105" s="5">
        <v>1</v>
      </c>
      <c r="H105" s="1" t="s">
        <v>71</v>
      </c>
      <c r="I105" s="1">
        <v>0.15</v>
      </c>
      <c r="J105" s="6">
        <v>7181.384</v>
      </c>
      <c r="L105" s="1" t="s">
        <v>71</v>
      </c>
      <c r="M105">
        <f t="shared" ref="M105:M111" si="22">(E114-E105)</f>
        <v>1431.1993999999995</v>
      </c>
      <c r="N105">
        <f t="shared" ref="N105:N111" si="23">(J114-J105)</f>
        <v>1402.2065000000002</v>
      </c>
      <c r="O105">
        <f t="shared" ref="O105:O111" si="24">(N105-M105)/J114</f>
        <v>-3.3777123920344615E-3</v>
      </c>
    </row>
    <row r="106" spans="2:15" ht="19.5" x14ac:dyDescent="0.45">
      <c r="B106" s="5">
        <v>2</v>
      </c>
      <c r="C106" s="1" t="s">
        <v>72</v>
      </c>
      <c r="D106" s="1">
        <v>0.2</v>
      </c>
      <c r="E106" s="6">
        <v>9303.4634999999998</v>
      </c>
      <c r="F106" s="10"/>
      <c r="G106" s="5">
        <v>2</v>
      </c>
      <c r="H106" s="1" t="s">
        <v>72</v>
      </c>
      <c r="I106" s="1">
        <v>0.2</v>
      </c>
      <c r="J106" s="6">
        <v>9282.8711000000003</v>
      </c>
      <c r="L106" s="1" t="s">
        <v>72</v>
      </c>
      <c r="M106">
        <f t="shared" si="22"/>
        <v>4712.5331999999999</v>
      </c>
      <c r="N106">
        <f t="shared" si="23"/>
        <v>4743.9848999999995</v>
      </c>
      <c r="O106">
        <f t="shared" si="24"/>
        <v>2.2422487263004352E-3</v>
      </c>
    </row>
    <row r="107" spans="2:15" ht="19.5" x14ac:dyDescent="0.45">
      <c r="B107" s="5">
        <v>3</v>
      </c>
      <c r="C107" s="1" t="s">
        <v>73</v>
      </c>
      <c r="D107" s="1">
        <v>0.18</v>
      </c>
      <c r="E107" s="6">
        <v>8671.9706999999999</v>
      </c>
      <c r="F107" s="10"/>
      <c r="G107" s="5">
        <v>3</v>
      </c>
      <c r="H107" s="1" t="s">
        <v>73</v>
      </c>
      <c r="I107" s="1">
        <v>0.18</v>
      </c>
      <c r="J107" s="6">
        <v>8559.1195000000007</v>
      </c>
      <c r="L107" s="1" t="s">
        <v>73</v>
      </c>
      <c r="M107">
        <f t="shared" si="22"/>
        <v>4677.5740999999998</v>
      </c>
      <c r="N107">
        <f t="shared" si="23"/>
        <v>4736.3329999999987</v>
      </c>
      <c r="O107">
        <f t="shared" si="24"/>
        <v>4.4194735004317379E-3</v>
      </c>
    </row>
    <row r="108" spans="2:15" ht="19.5" x14ac:dyDescent="0.45">
      <c r="B108" s="5">
        <v>4</v>
      </c>
      <c r="C108" s="1" t="s">
        <v>74</v>
      </c>
      <c r="D108" s="1">
        <v>0.18</v>
      </c>
      <c r="E108" s="6">
        <v>8400.0234999999993</v>
      </c>
      <c r="F108" s="10"/>
      <c r="G108" s="5">
        <v>4</v>
      </c>
      <c r="H108" s="1" t="s">
        <v>74</v>
      </c>
      <c r="I108" s="1">
        <v>0.18</v>
      </c>
      <c r="J108" s="6">
        <v>8462.7559999999994</v>
      </c>
      <c r="L108" s="1" t="s">
        <v>74</v>
      </c>
      <c r="M108">
        <f t="shared" si="22"/>
        <v>916.20880000000034</v>
      </c>
      <c r="N108">
        <f t="shared" si="23"/>
        <v>940.49179999999978</v>
      </c>
      <c r="O108">
        <f t="shared" si="24"/>
        <v>2.5824056237249695E-3</v>
      </c>
    </row>
    <row r="109" spans="2:15" ht="19.5" x14ac:dyDescent="0.45">
      <c r="B109" s="5">
        <v>5</v>
      </c>
      <c r="C109" s="1" t="s">
        <v>75</v>
      </c>
      <c r="D109" s="1">
        <v>1.1000000000000001</v>
      </c>
      <c r="E109" s="6">
        <v>52152.950400000002</v>
      </c>
      <c r="F109" s="10"/>
      <c r="G109" s="5">
        <v>5</v>
      </c>
      <c r="H109" s="1" t="s">
        <v>75</v>
      </c>
      <c r="I109" s="1">
        <v>1.1100000000000001</v>
      </c>
      <c r="J109" s="6">
        <v>52624.559200000003</v>
      </c>
      <c r="L109" s="1" t="s">
        <v>75</v>
      </c>
      <c r="M109">
        <f t="shared" si="22"/>
        <v>2905.8470000000016</v>
      </c>
      <c r="N109">
        <f t="shared" si="23"/>
        <v>3073.0962</v>
      </c>
      <c r="O109">
        <f t="shared" si="24"/>
        <v>3.0028050336926458E-3</v>
      </c>
    </row>
    <row r="110" spans="2:15" ht="19.5" x14ac:dyDescent="0.45">
      <c r="B110" s="5">
        <v>6</v>
      </c>
      <c r="C110" s="1" t="s">
        <v>76</v>
      </c>
      <c r="D110" s="1">
        <v>7.0000000000000007E-2</v>
      </c>
      <c r="E110" s="6">
        <v>3415.8737999999998</v>
      </c>
      <c r="F110" s="10"/>
      <c r="G110" s="5">
        <v>6</v>
      </c>
      <c r="H110" s="1" t="s">
        <v>76</v>
      </c>
      <c r="I110" s="1">
        <v>7.0000000000000007E-2</v>
      </c>
      <c r="J110" s="6">
        <v>3400.277</v>
      </c>
      <c r="L110" s="1" t="s">
        <v>76</v>
      </c>
      <c r="M110">
        <f t="shared" si="22"/>
        <v>2199.6061999999997</v>
      </c>
      <c r="N110">
        <f t="shared" si="23"/>
        <v>2224.4588000000003</v>
      </c>
      <c r="O110">
        <f t="shared" si="24"/>
        <v>4.4184475295711879E-3</v>
      </c>
    </row>
    <row r="111" spans="2:15" ht="19.5" x14ac:dyDescent="0.45">
      <c r="B111" s="7">
        <v>7</v>
      </c>
      <c r="C111" s="8" t="s">
        <v>77</v>
      </c>
      <c r="D111" s="8">
        <v>0.12</v>
      </c>
      <c r="E111" s="9">
        <v>5703.8001000000004</v>
      </c>
      <c r="F111" s="10"/>
      <c r="G111" s="7">
        <v>7</v>
      </c>
      <c r="H111" s="8" t="s">
        <v>77</v>
      </c>
      <c r="I111" s="8">
        <v>0.12</v>
      </c>
      <c r="J111" s="9">
        <v>5623.6198999999997</v>
      </c>
      <c r="L111" s="8" t="s">
        <v>77</v>
      </c>
      <c r="M111">
        <f t="shared" si="22"/>
        <v>4075.0727999999999</v>
      </c>
      <c r="N111">
        <f t="shared" si="23"/>
        <v>4167.131800000001</v>
      </c>
      <c r="O111">
        <f t="shared" si="24"/>
        <v>9.4026488282816009E-3</v>
      </c>
    </row>
    <row r="112" spans="2:15" x14ac:dyDescent="0.4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4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19.5" x14ac:dyDescent="0.45">
      <c r="B114" s="5">
        <v>1</v>
      </c>
      <c r="C114" s="1" t="s">
        <v>71</v>
      </c>
      <c r="D114" s="1">
        <v>1.1100000000000001</v>
      </c>
      <c r="E114" s="6">
        <v>8567.1258999999991</v>
      </c>
      <c r="F114" s="10"/>
      <c r="G114" s="5">
        <v>1</v>
      </c>
      <c r="H114" s="1" t="s">
        <v>71</v>
      </c>
      <c r="I114" s="1">
        <v>1.1100000000000001</v>
      </c>
      <c r="J114" s="6">
        <v>8583.5905000000002</v>
      </c>
    </row>
    <row r="115" spans="2:15" ht="19.5" x14ac:dyDescent="0.45">
      <c r="B115" s="5">
        <v>2</v>
      </c>
      <c r="C115" s="1" t="s">
        <v>72</v>
      </c>
      <c r="D115" s="1">
        <v>1.82</v>
      </c>
      <c r="E115" s="6">
        <v>14015.9967</v>
      </c>
      <c r="F115" s="10"/>
      <c r="G115" s="5">
        <v>2</v>
      </c>
      <c r="H115" s="1" t="s">
        <v>72</v>
      </c>
      <c r="I115" s="1">
        <v>1.81</v>
      </c>
      <c r="J115" s="6">
        <v>14026.856</v>
      </c>
    </row>
    <row r="116" spans="2:15" ht="19.5" x14ac:dyDescent="0.45">
      <c r="B116" s="5">
        <v>3</v>
      </c>
      <c r="C116" s="1" t="s">
        <v>73</v>
      </c>
      <c r="D116" s="1">
        <v>1.73</v>
      </c>
      <c r="E116" s="6">
        <v>13349.5448</v>
      </c>
      <c r="F116" s="10"/>
      <c r="G116" s="5">
        <v>3</v>
      </c>
      <c r="H116" s="1" t="s">
        <v>73</v>
      </c>
      <c r="I116" s="1">
        <v>1.71</v>
      </c>
      <c r="J116" s="6">
        <v>13295.452499999999</v>
      </c>
    </row>
    <row r="117" spans="2:15" ht="19.5" x14ac:dyDescent="0.45">
      <c r="B117" s="5">
        <v>4</v>
      </c>
      <c r="C117" s="1" t="s">
        <v>74</v>
      </c>
      <c r="D117" s="1">
        <v>1.21</v>
      </c>
      <c r="E117" s="6">
        <v>9316.2322999999997</v>
      </c>
      <c r="F117" s="10"/>
      <c r="G117" s="5">
        <v>4</v>
      </c>
      <c r="H117" s="1" t="s">
        <v>74</v>
      </c>
      <c r="I117" s="1">
        <v>1.21</v>
      </c>
      <c r="J117" s="6">
        <v>9403.2477999999992</v>
      </c>
    </row>
    <row r="118" spans="2:15" ht="19.5" x14ac:dyDescent="0.45">
      <c r="B118" s="5">
        <v>5</v>
      </c>
      <c r="C118" s="1" t="s">
        <v>75</v>
      </c>
      <c r="D118" s="1">
        <v>7.14</v>
      </c>
      <c r="E118" s="6">
        <v>55058.797400000003</v>
      </c>
      <c r="F118" s="10"/>
      <c r="G118" s="5">
        <v>5</v>
      </c>
      <c r="H118" s="1" t="s">
        <v>75</v>
      </c>
      <c r="I118" s="1">
        <v>7.18</v>
      </c>
      <c r="J118" s="6">
        <v>55697.655400000003</v>
      </c>
    </row>
    <row r="119" spans="2:15" ht="19.5" x14ac:dyDescent="0.45">
      <c r="B119" s="5">
        <v>6</v>
      </c>
      <c r="C119" s="1" t="s">
        <v>76</v>
      </c>
      <c r="D119" s="1">
        <v>0.73</v>
      </c>
      <c r="E119" s="6">
        <v>5615.48</v>
      </c>
      <c r="F119" s="10"/>
      <c r="G119" s="5">
        <v>6</v>
      </c>
      <c r="H119" s="1" t="s">
        <v>76</v>
      </c>
      <c r="I119" s="1">
        <v>0.72</v>
      </c>
      <c r="J119" s="6">
        <v>5624.7358000000004</v>
      </c>
    </row>
    <row r="120" spans="2:15" ht="19.5" x14ac:dyDescent="0.45">
      <c r="B120" s="7">
        <v>7</v>
      </c>
      <c r="C120" s="8" t="s">
        <v>77</v>
      </c>
      <c r="D120" s="8">
        <v>1.27</v>
      </c>
      <c r="E120" s="9">
        <v>9778.8729000000003</v>
      </c>
      <c r="F120" s="10"/>
      <c r="G120" s="7">
        <v>7</v>
      </c>
      <c r="H120" s="8" t="s">
        <v>77</v>
      </c>
      <c r="I120" s="8">
        <v>1.26</v>
      </c>
      <c r="J120" s="9">
        <v>9790.7517000000007</v>
      </c>
    </row>
    <row r="121" spans="2:15" x14ac:dyDescent="0.4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4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19.5" x14ac:dyDescent="0.45">
      <c r="B123" s="5">
        <v>1</v>
      </c>
      <c r="C123" s="1" t="s">
        <v>71</v>
      </c>
      <c r="D123" s="1">
        <v>0.15</v>
      </c>
      <c r="E123" s="6">
        <v>7064.8618999999999</v>
      </c>
      <c r="F123" s="10"/>
      <c r="G123" s="5">
        <v>1</v>
      </c>
      <c r="H123" s="1" t="s">
        <v>71</v>
      </c>
      <c r="I123" s="1">
        <v>0.15</v>
      </c>
      <c r="J123" s="6">
        <v>7070.8478999999998</v>
      </c>
      <c r="L123" s="1" t="s">
        <v>71</v>
      </c>
      <c r="M123">
        <f t="shared" ref="M123:M129" si="25">(E132-E123)</f>
        <v>1510.1777999999995</v>
      </c>
      <c r="N123">
        <f t="shared" ref="N123:N129" si="26">(J132-J123)</f>
        <v>1563.145300000001</v>
      </c>
      <c r="O123">
        <f t="shared" ref="O123:O129" si="27">(N123-M123)/J132</f>
        <v>6.1347627653912861E-3</v>
      </c>
    </row>
    <row r="124" spans="2:15" ht="19.5" x14ac:dyDescent="0.45">
      <c r="B124" s="5">
        <v>2</v>
      </c>
      <c r="C124" s="1" t="s">
        <v>72</v>
      </c>
      <c r="D124" s="1">
        <v>0.19</v>
      </c>
      <c r="E124" s="6">
        <v>9128.9236000000001</v>
      </c>
      <c r="F124" s="10"/>
      <c r="G124" s="5">
        <v>2</v>
      </c>
      <c r="H124" s="1" t="s">
        <v>72</v>
      </c>
      <c r="I124" s="1">
        <v>0.19</v>
      </c>
      <c r="J124" s="6">
        <v>9082.3469999999998</v>
      </c>
      <c r="L124" s="1" t="s">
        <v>72</v>
      </c>
      <c r="M124">
        <f t="shared" si="25"/>
        <v>4912.9328000000005</v>
      </c>
      <c r="N124">
        <f t="shared" si="26"/>
        <v>4979.6471000000001</v>
      </c>
      <c r="O124">
        <f t="shared" si="27"/>
        <v>4.7442986766720119E-3</v>
      </c>
    </row>
    <row r="125" spans="2:15" ht="19.5" x14ac:dyDescent="0.45">
      <c r="B125" s="5">
        <v>3</v>
      </c>
      <c r="C125" s="1" t="s">
        <v>73</v>
      </c>
      <c r="D125" s="1">
        <v>0.18</v>
      </c>
      <c r="E125" s="6">
        <v>8512.7666000000008</v>
      </c>
      <c r="F125" s="10"/>
      <c r="G125" s="5">
        <v>3</v>
      </c>
      <c r="H125" s="1" t="s">
        <v>73</v>
      </c>
      <c r="I125" s="1">
        <v>0.18</v>
      </c>
      <c r="J125" s="6">
        <v>8371.9017000000003</v>
      </c>
      <c r="L125" s="1" t="s">
        <v>73</v>
      </c>
      <c r="M125">
        <f t="shared" si="25"/>
        <v>4870.0730999999996</v>
      </c>
      <c r="N125">
        <f t="shared" si="26"/>
        <v>4969.1980999999996</v>
      </c>
      <c r="O125">
        <f t="shared" si="27"/>
        <v>7.4300471090097088E-3</v>
      </c>
    </row>
    <row r="126" spans="2:15" ht="19.5" x14ac:dyDescent="0.45">
      <c r="B126" s="5">
        <v>4</v>
      </c>
      <c r="C126" s="1" t="s">
        <v>74</v>
      </c>
      <c r="D126" s="1">
        <v>0.18</v>
      </c>
      <c r="E126" s="6">
        <v>8371.1875999999993</v>
      </c>
      <c r="F126" s="10"/>
      <c r="G126" s="5">
        <v>4</v>
      </c>
      <c r="H126" s="1" t="s">
        <v>74</v>
      </c>
      <c r="I126" s="1">
        <v>0.18</v>
      </c>
      <c r="J126" s="6">
        <v>8424.3050000000003</v>
      </c>
      <c r="L126" s="1" t="s">
        <v>74</v>
      </c>
      <c r="M126">
        <f t="shared" si="25"/>
        <v>990.07450000000063</v>
      </c>
      <c r="N126">
        <f t="shared" si="26"/>
        <v>1009.3539999999994</v>
      </c>
      <c r="O126">
        <f t="shared" si="27"/>
        <v>2.0436926965452891E-3</v>
      </c>
    </row>
    <row r="127" spans="2:15" ht="19.5" x14ac:dyDescent="0.45">
      <c r="B127" s="5">
        <v>5</v>
      </c>
      <c r="C127" s="1" t="s">
        <v>75</v>
      </c>
      <c r="D127" s="1">
        <v>1.1100000000000001</v>
      </c>
      <c r="E127" s="6">
        <v>52198.780299999999</v>
      </c>
      <c r="F127" s="10"/>
      <c r="G127" s="5">
        <v>5</v>
      </c>
      <c r="H127" s="1" t="s">
        <v>75</v>
      </c>
      <c r="I127" s="1">
        <v>1.1100000000000001</v>
      </c>
      <c r="J127" s="6">
        <v>52640.562700000002</v>
      </c>
      <c r="L127" s="1" t="s">
        <v>75</v>
      </c>
      <c r="M127">
        <f t="shared" si="25"/>
        <v>3115.2646999999997</v>
      </c>
      <c r="N127">
        <f t="shared" si="26"/>
        <v>3224.1140999999989</v>
      </c>
      <c r="O127">
        <f t="shared" si="27"/>
        <v>1.9484476817021369E-3</v>
      </c>
    </row>
    <row r="128" spans="2:15" ht="19.5" x14ac:dyDescent="0.45">
      <c r="B128" s="5">
        <v>6</v>
      </c>
      <c r="C128" s="1" t="s">
        <v>76</v>
      </c>
      <c r="D128" s="1">
        <v>7.0000000000000007E-2</v>
      </c>
      <c r="E128" s="6">
        <v>3366.3645000000001</v>
      </c>
      <c r="F128" s="10"/>
      <c r="G128" s="5">
        <v>6</v>
      </c>
      <c r="H128" s="1" t="s">
        <v>76</v>
      </c>
      <c r="I128" s="1">
        <v>7.0000000000000007E-2</v>
      </c>
      <c r="J128" s="6">
        <v>3348.9421000000002</v>
      </c>
      <c r="L128" s="1" t="s">
        <v>76</v>
      </c>
      <c r="M128">
        <f t="shared" si="25"/>
        <v>2274.2112999999995</v>
      </c>
      <c r="N128">
        <f t="shared" si="26"/>
        <v>2289.2017999999998</v>
      </c>
      <c r="O128">
        <f t="shared" si="27"/>
        <v>2.658765059189131E-3</v>
      </c>
    </row>
    <row r="129" spans="2:15" ht="19.5" x14ac:dyDescent="0.45">
      <c r="B129" s="7">
        <v>7</v>
      </c>
      <c r="C129" s="8" t="s">
        <v>77</v>
      </c>
      <c r="D129" s="8">
        <v>0.12</v>
      </c>
      <c r="E129" s="9">
        <v>5613.3076000000001</v>
      </c>
      <c r="F129" s="10"/>
      <c r="G129" s="7">
        <v>7</v>
      </c>
      <c r="H129" s="8" t="s">
        <v>77</v>
      </c>
      <c r="I129" s="8">
        <v>0.12</v>
      </c>
      <c r="J129" s="9">
        <v>5532.2469000000001</v>
      </c>
      <c r="L129" s="8" t="s">
        <v>77</v>
      </c>
      <c r="M129">
        <f t="shared" si="25"/>
        <v>4229.4411999999993</v>
      </c>
      <c r="N129">
        <f t="shared" si="26"/>
        <v>4273.9796999999999</v>
      </c>
      <c r="O129">
        <f t="shared" si="27"/>
        <v>4.5418591489615962E-3</v>
      </c>
    </row>
    <row r="130" spans="2:15" x14ac:dyDescent="0.4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4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19.5" x14ac:dyDescent="0.45">
      <c r="B132" s="5">
        <v>1</v>
      </c>
      <c r="C132" s="1" t="s">
        <v>71</v>
      </c>
      <c r="D132" s="1">
        <v>1.1100000000000001</v>
      </c>
      <c r="E132" s="6">
        <v>8575.0396999999994</v>
      </c>
      <c r="F132" s="10"/>
      <c r="G132" s="5">
        <v>1</v>
      </c>
      <c r="H132" s="1" t="s">
        <v>71</v>
      </c>
      <c r="I132" s="1">
        <v>1.1100000000000001</v>
      </c>
      <c r="J132" s="6">
        <v>8633.9932000000008</v>
      </c>
    </row>
    <row r="133" spans="2:15" ht="19.5" x14ac:dyDescent="0.45">
      <c r="B133" s="5">
        <v>2</v>
      </c>
      <c r="C133" s="1" t="s">
        <v>72</v>
      </c>
      <c r="D133" s="1">
        <v>1.81</v>
      </c>
      <c r="E133" s="6">
        <v>14041.856400000001</v>
      </c>
      <c r="F133" s="10"/>
      <c r="G133" s="5">
        <v>2</v>
      </c>
      <c r="H133" s="1" t="s">
        <v>72</v>
      </c>
      <c r="I133" s="1">
        <v>1.81</v>
      </c>
      <c r="J133" s="6">
        <v>14061.9941</v>
      </c>
    </row>
    <row r="134" spans="2:15" ht="19.5" x14ac:dyDescent="0.45">
      <c r="B134" s="5">
        <v>3</v>
      </c>
      <c r="C134" s="1" t="s">
        <v>73</v>
      </c>
      <c r="D134" s="1">
        <v>1.73</v>
      </c>
      <c r="E134" s="6">
        <v>13382.8397</v>
      </c>
      <c r="F134" s="10"/>
      <c r="G134" s="5">
        <v>3</v>
      </c>
      <c r="H134" s="1" t="s">
        <v>73</v>
      </c>
      <c r="I134" s="1">
        <v>1.71</v>
      </c>
      <c r="J134" s="6">
        <v>13341.0998</v>
      </c>
    </row>
    <row r="135" spans="2:15" ht="19.5" x14ac:dyDescent="0.45">
      <c r="B135" s="5">
        <v>4</v>
      </c>
      <c r="C135" s="1" t="s">
        <v>74</v>
      </c>
      <c r="D135" s="1">
        <v>1.21</v>
      </c>
      <c r="E135" s="6">
        <v>9361.2620999999999</v>
      </c>
      <c r="F135" s="10"/>
      <c r="G135" s="5">
        <v>4</v>
      </c>
      <c r="H135" s="1" t="s">
        <v>74</v>
      </c>
      <c r="I135" s="1">
        <v>1.21</v>
      </c>
      <c r="J135" s="6">
        <v>9433.6589999999997</v>
      </c>
    </row>
    <row r="136" spans="2:15" ht="19.5" x14ac:dyDescent="0.45">
      <c r="B136" s="5">
        <v>5</v>
      </c>
      <c r="C136" s="1" t="s">
        <v>75</v>
      </c>
      <c r="D136" s="1">
        <v>7.14</v>
      </c>
      <c r="E136" s="6">
        <v>55314.044999999998</v>
      </c>
      <c r="F136" s="10"/>
      <c r="G136" s="5">
        <v>5</v>
      </c>
      <c r="H136" s="1" t="s">
        <v>75</v>
      </c>
      <c r="I136" s="1">
        <v>7.18</v>
      </c>
      <c r="J136" s="6">
        <v>55864.676800000001</v>
      </c>
    </row>
    <row r="137" spans="2:15" ht="19.5" x14ac:dyDescent="0.45">
      <c r="B137" s="5">
        <v>6</v>
      </c>
      <c r="C137" s="1" t="s">
        <v>76</v>
      </c>
      <c r="D137" s="1">
        <v>0.73</v>
      </c>
      <c r="E137" s="6">
        <v>5640.5757999999996</v>
      </c>
      <c r="F137" s="10"/>
      <c r="G137" s="5">
        <v>6</v>
      </c>
      <c r="H137" s="1" t="s">
        <v>76</v>
      </c>
      <c r="I137" s="1">
        <v>0.72</v>
      </c>
      <c r="J137" s="6">
        <v>5638.1439</v>
      </c>
    </row>
    <row r="138" spans="2:15" ht="19.5" x14ac:dyDescent="0.45">
      <c r="B138" s="7">
        <v>7</v>
      </c>
      <c r="C138" s="8" t="s">
        <v>77</v>
      </c>
      <c r="D138" s="8">
        <v>1.27</v>
      </c>
      <c r="E138" s="9">
        <v>9842.7487999999994</v>
      </c>
      <c r="F138" s="10"/>
      <c r="G138" s="7">
        <v>7</v>
      </c>
      <c r="H138" s="8" t="s">
        <v>77</v>
      </c>
      <c r="I138" s="8">
        <v>1.26</v>
      </c>
      <c r="J138" s="9">
        <v>9806.2266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9" ma:contentTypeDescription="Create a new document." ma:contentTypeScope="" ma:versionID="18332b260c251549647879b750844f33">
  <xsd:schema xmlns:xsd="http://www.w3.org/2001/XMLSchema" xmlns:xs="http://www.w3.org/2001/XMLSchema" xmlns:p="http://schemas.microsoft.com/office/2006/metadata/properties" xmlns:ns2="72e37bc8-0899-4b68-a496-441343aa816b" targetNamespace="http://schemas.microsoft.com/office/2006/metadata/properties" ma:root="true" ma:fieldsID="6ffb9c7e2a7a8c86d6201d6b11daaf1e" ns2:_="">
    <xsd:import namespace="72e37bc8-0899-4b68-a496-441343aa8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5E451-541F-4C85-81A4-219E546A26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E502DD8-C0DC-4855-83F6-7A5352D87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640A2-5EE1-406C-B5F4-10531EBEF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CMC (2)</vt:lpstr>
      <vt:lpstr>CMC (3)</vt:lpstr>
      <vt:lpstr>CMC (4)</vt:lpstr>
      <vt:lpstr>CMC Complete</vt:lpstr>
      <vt:lpstr>CMC_ours</vt:lpstr>
      <vt:lpstr>HEMAcMPC (1)</vt:lpstr>
      <vt:lpstr>HEMAcMPC (2)</vt:lpstr>
      <vt:lpstr>HEMAcMPC (3)</vt:lpstr>
      <vt:lpstr>HEMAcMPC (4)</vt:lpstr>
      <vt:lpstr>HEMAcMPC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Jennifer Tram Su</cp:lastModifiedBy>
  <dcterms:created xsi:type="dcterms:W3CDTF">2020-07-20T11:59:25Z</dcterms:created>
  <dcterms:modified xsi:type="dcterms:W3CDTF">2021-07-16T16:10:54Z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