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<sst xmlns="http://schemas.openxmlformats.org/spreadsheetml/2006/main" count="743" uniqueCount="621">
  <si>
    <t>Plants</t>
  </si>
  <si>
    <t>Supertrees</t>
  </si>
  <si>
    <t>Tickets</t>
  </si>
  <si>
    <t>Biscuits</t>
  </si>
  <si>
    <t>Mushrooms</t>
  </si>
  <si>
    <t>Stations</t>
  </si>
  <si>
    <t>Solved</t>
  </si>
  <si>
    <t>Selected Helpful Links</t>
  </si>
  <si>
    <t>Shoes</t>
  </si>
  <si>
    <t>Split</t>
  </si>
  <si>
    <t>Rectangles</t>
  </si>
  <si>
    <t>Line</t>
  </si>
  <si>
    <t>Vision</t>
  </si>
  <si>
    <t>Skywalking</t>
  </si>
  <si>
    <t>Solving</t>
  </si>
  <si>
    <t>Combo</t>
  </si>
  <si>
    <t>Seats</t>
  </si>
  <si>
    <t>Werewolf</t>
  </si>
  <si>
    <t>Dolls</t>
  </si>
  <si>
    <t>Highway</t>
  </si>
  <si>
    <t>Meetings</t>
  </si>
  <si>
    <t>Nowruz</t>
  </si>
  <si>
    <t>Wiring</t>
  </si>
  <si>
    <t>Train</t>
  </si>
  <si>
    <t>Prize</t>
  </si>
  <si>
    <t>Simurgh</t>
  </si>
  <si>
    <t>Books</t>
  </si>
  <si>
    <t>Molecules</t>
  </si>
  <si>
    <t>Railroad</t>
  </si>
  <si>
    <t>Shortcut</t>
  </si>
  <si>
    <t>Paint</t>
  </si>
  <si>
    <t>Messy</t>
  </si>
  <si>
    <t>Aliens</t>
  </si>
  <si>
    <t>Boxes</t>
  </si>
  <si>
    <t>Scales</t>
  </si>
  <si>
    <t>Teams</t>
  </si>
  <si>
    <t>Horses</t>
  </si>
  <si>
    <t>Sorting</t>
  </si>
  <si>
    <t>Towns</t>
  </si>
  <si>
    <t>Rail</t>
  </si>
  <si>
    <t>Wall</t>
  </si>
  <si>
    <t>Game</t>
  </si>
  <si>
    <t>Gondola</t>
  </si>
  <si>
    <t>Friend</t>
  </si>
  <si>
    <t>Holiday</t>
  </si>
  <si>
    <t>Dreaming</t>
  </si>
  <si>
    <t>Art Class</t>
  </si>
  <si>
    <t>Wombats</t>
  </si>
  <si>
    <t>Cave</t>
  </si>
  <si>
    <t>Robots</t>
  </si>
  <si>
    <t>Odometer</t>
  </si>
  <si>
    <t>Rings</t>
  </si>
  <si>
    <t>Scrivener</t>
  </si>
  <si>
    <t>City</t>
  </si>
  <si>
    <t>Supper</t>
  </si>
  <si>
    <t>Tournament</t>
  </si>
  <si>
    <t>Garden</t>
  </si>
  <si>
    <t>Race</t>
  </si>
  <si>
    <t>Ricehub</t>
  </si>
  <si>
    <t>Crocodile</t>
  </si>
  <si>
    <t>Elephants</t>
  </si>
  <si>
    <t>Parrots</t>
  </si>
  <si>
    <t>Quality</t>
  </si>
  <si>
    <t>Languages</t>
  </si>
  <si>
    <t>Hottercolder</t>
  </si>
  <si>
    <t>Cluedo</t>
  </si>
  <si>
    <t>Saveit</t>
  </si>
  <si>
    <t>Maze</t>
  </si>
  <si>
    <t>Traffic</t>
  </si>
  <si>
    <t>Memory</t>
  </si>
  <si>
    <t>Archery</t>
  </si>
  <si>
    <t>Hiring</t>
  </si>
  <si>
    <t>Poi</t>
  </si>
  <si>
    <t>Raisins</t>
  </si>
  <si>
    <t>Garage</t>
  </si>
  <si>
    <t>Mecho</t>
  </si>
  <si>
    <t>Regions</t>
  </si>
  <si>
    <t>Salesman</t>
  </si>
  <si>
    <t>Printer</t>
  </si>
  <si>
    <t>Fish</t>
  </si>
  <si>
    <t>Islands</t>
  </si>
  <si>
    <t>Teleporters</t>
  </si>
  <si>
    <t>Pyramid</t>
  </si>
  <si>
    <t>Flood</t>
  </si>
  <si>
    <t>Sails</t>
  </si>
  <si>
    <t>Miners</t>
  </si>
  <si>
    <t>Pairs</t>
  </si>
  <si>
    <t>Training</t>
  </si>
  <si>
    <t>Writing</t>
  </si>
  <si>
    <t>Forbidden</t>
  </si>
  <si>
    <t>Mexico</t>
  </si>
  <si>
    <t>Points</t>
  </si>
  <si>
    <t>Black Box</t>
  </si>
  <si>
    <t>Mean</t>
  </si>
  <si>
    <t>Mountains</t>
  </si>
  <si>
    <t>Birthday</t>
  </si>
  <si>
    <t>Rivers</t>
  </si>
  <si>
    <t>Artemis</t>
  </si>
  <si>
    <t>Hermes</t>
  </si>
  <si>
    <t>Polygon</t>
  </si>
  <si>
    <t>Empodia</t>
  </si>
  <si>
    <t>Farmer</t>
  </si>
  <si>
    <t>Phidias</t>
  </si>
  <si>
    <t>Maintain</t>
  </si>
  <si>
    <t>Code</t>
  </si>
  <si>
    <t>Reverse</t>
  </si>
  <si>
    <t>Guess</t>
  </si>
  <si>
    <t>Boundary</t>
  </si>
  <si>
    <t>Swap</t>
  </si>
  <si>
    <t>Fun</t>
  </si>
  <si>
    <t>CEOI 2020</t>
  </si>
  <si>
    <t>Fence</t>
  </si>
  <si>
    <t>Roads</t>
  </si>
  <si>
    <t>Star</t>
  </si>
  <si>
    <t>Potion</t>
  </si>
  <si>
    <t>Spring</t>
  </si>
  <si>
    <t>Chess</t>
  </si>
  <si>
    <t>Device</t>
  </si>
  <si>
    <t>Bridges</t>
  </si>
  <si>
    <t>Lamps</t>
  </si>
  <si>
    <t>CEOI 2019</t>
  </si>
  <si>
    <t>Skyscrapers</t>
  </si>
  <si>
    <t>Diameter</t>
  </si>
  <si>
    <t>Cubeword</t>
  </si>
  <si>
    <t>Amusement</t>
  </si>
  <si>
    <t>Magic</t>
  </si>
  <si>
    <t>Scissors</t>
  </si>
  <si>
    <t>New Home</t>
  </si>
  <si>
    <t>Circle</t>
  </si>
  <si>
    <t>Duathlon</t>
  </si>
  <si>
    <t>CEOI 2018</t>
  </si>
  <si>
    <t>Cloud</t>
  </si>
  <si>
    <t>Global</t>
  </si>
  <si>
    <t>Lottery</t>
  </si>
  <si>
    <t>Fibonacci</t>
  </si>
  <si>
    <t>Toys</t>
  </si>
  <si>
    <t>Triangles</t>
  </si>
  <si>
    <t>Rainbow</t>
  </si>
  <si>
    <t>Merchant</t>
  </si>
  <si>
    <t>Koala</t>
  </si>
  <si>
    <t>One Way</t>
  </si>
  <si>
    <t>Bet</t>
  </si>
  <si>
    <t>Mousetrap</t>
  </si>
  <si>
    <t>Palindromic</t>
  </si>
  <si>
    <t>Chase</t>
  </si>
  <si>
    <t>Boat</t>
  </si>
  <si>
    <t>Fireworks</t>
  </si>
  <si>
    <t>Gap</t>
  </si>
  <si>
    <t>ICC</t>
  </si>
  <si>
    <t>Kangaroo</t>
  </si>
  <si>
    <t>Trick</t>
  </si>
  <si>
    <t>Match</t>
  </si>
  <si>
    <t>Popeala</t>
  </si>
  <si>
    <t>Router</t>
  </si>
  <si>
    <t>Sculpture</t>
  </si>
  <si>
    <t>Skyscraper</t>
  </si>
  <si>
    <t>Bridge</t>
  </si>
  <si>
    <t>Potemkin</t>
  </si>
  <si>
    <t>Calvinball</t>
  </si>
  <si>
    <t>Pipes</t>
  </si>
  <si>
    <t>Ice Hockey</t>
  </si>
  <si>
    <t>Nuclearia</t>
  </si>
  <si>
    <t>Cal. Again</t>
  </si>
  <si>
    <t>Palindrome</t>
  </si>
  <si>
    <t>Sequence</t>
  </si>
  <si>
    <t>Beads</t>
  </si>
  <si>
    <t>Carnival</t>
  </si>
  <si>
    <t>Fangorn</t>
  </si>
  <si>
    <t>Question</t>
  </si>
  <si>
    <t>`007</t>
  </si>
  <si>
    <t>Cake</t>
  </si>
  <si>
    <t>Toll</t>
  </si>
  <si>
    <t>Tasksauthor</t>
  </si>
  <si>
    <t>Treasure</t>
  </si>
  <si>
    <t>Tram</t>
  </si>
  <si>
    <t>Splot</t>
  </si>
  <si>
    <t>Board</t>
  </si>
  <si>
    <t>Adriatic</t>
  </si>
  <si>
    <t>Watering</t>
  </si>
  <si>
    <t>Dispatching</t>
  </si>
  <si>
    <t>Guard</t>
  </si>
  <si>
    <t>Kunai</t>
  </si>
  <si>
    <t>Jobs</t>
  </si>
  <si>
    <t>Circuit</t>
  </si>
  <si>
    <t>Wagon</t>
  </si>
  <si>
    <t>Network</t>
  </si>
  <si>
    <t>Color</t>
  </si>
  <si>
    <t>Path</t>
  </si>
  <si>
    <t>Balloons</t>
  </si>
  <si>
    <t>Matching</t>
  </si>
  <si>
    <t>Hotel</t>
  </si>
  <si>
    <t>Commando</t>
  </si>
  <si>
    <t>Patrol</t>
  </si>
  <si>
    <t>Signaling</t>
  </si>
  <si>
    <t>Alliances</t>
  </si>
  <si>
    <t>Rectangle</t>
  </si>
  <si>
    <t>Bodyguards</t>
  </si>
  <si>
    <t>MP3</t>
  </si>
  <si>
    <t>PIN</t>
  </si>
  <si>
    <t>Tower</t>
  </si>
  <si>
    <t>Oil</t>
  </si>
  <si>
    <t>Convention</t>
  </si>
  <si>
    <t>ATM</t>
  </si>
  <si>
    <t>Harbingers</t>
  </si>
  <si>
    <t>Photo</t>
  </si>
  <si>
    <t>Logs</t>
  </si>
  <si>
    <t>Tri</t>
  </si>
  <si>
    <t>JOI 2020</t>
  </si>
  <si>
    <t>Neckties</t>
  </si>
  <si>
    <t>JJOOII 2</t>
  </si>
  <si>
    <t>Stamp 3</t>
  </si>
  <si>
    <t>Olympic Bus</t>
  </si>
  <si>
    <t>Fire</t>
  </si>
  <si>
    <t>JOIOC 2020</t>
  </si>
  <si>
    <t>Furniture</t>
  </si>
  <si>
    <t>Monochrome</t>
  </si>
  <si>
    <t>Power</t>
  </si>
  <si>
    <t>Bitaro</t>
  </si>
  <si>
    <t>Exhibition</t>
  </si>
  <si>
    <t>Growing</t>
  </si>
  <si>
    <t>Coin</t>
  </si>
  <si>
    <t>Unique</t>
  </si>
  <si>
    <t>Triple Jump</t>
  </si>
  <si>
    <t>Remittance</t>
  </si>
  <si>
    <t>Virus</t>
  </si>
  <si>
    <t>Stove</t>
  </si>
  <si>
    <t>Art</t>
  </si>
  <si>
    <t>Dango</t>
  </si>
  <si>
    <t>Commuter</t>
  </si>
  <si>
    <t>Snake</t>
  </si>
  <si>
    <t>Bubble 2</t>
  </si>
  <si>
    <t>Catdog</t>
  </si>
  <si>
    <t>Collapse</t>
  </si>
  <si>
    <t>Xylophone</t>
  </si>
  <si>
    <t>Foehn</t>
  </si>
  <si>
    <t>Semiexp</t>
  </si>
  <si>
    <t>Kingdom</t>
  </si>
  <si>
    <t>Soccer</t>
  </si>
  <si>
    <t>Rope</t>
  </si>
  <si>
    <t>Park</t>
  </si>
  <si>
    <t>Bulldozer</t>
  </si>
  <si>
    <t>Golf</t>
  </si>
  <si>
    <t>Orange</t>
  </si>
  <si>
    <t>Stamp 2</t>
  </si>
  <si>
    <t>Territory</t>
  </si>
  <si>
    <t>Fault</t>
  </si>
  <si>
    <t>Joiris</t>
  </si>
  <si>
    <t>RNA</t>
  </si>
  <si>
    <t>Cake 2</t>
  </si>
  <si>
    <t>JOI Park</t>
  </si>
  <si>
    <t>Ball</t>
  </si>
  <si>
    <t>Rampart</t>
  </si>
  <si>
    <t>Tiles</t>
  </si>
  <si>
    <t>Election</t>
  </si>
  <si>
    <t>Sterilizing</t>
  </si>
  <si>
    <t>Emblem</t>
  </si>
  <si>
    <t>Manju</t>
  </si>
  <si>
    <t>Baumkuchen</t>
  </si>
  <si>
    <t>Glider</t>
  </si>
  <si>
    <t>Cutting</t>
  </si>
  <si>
    <t>Factories</t>
  </si>
  <si>
    <t>Fortune 2</t>
  </si>
  <si>
    <t>Pirate</t>
  </si>
  <si>
    <t>Migration</t>
  </si>
  <si>
    <t>Pinball</t>
  </si>
  <si>
    <t>Secret</t>
  </si>
  <si>
    <t>Illumination</t>
  </si>
  <si>
    <t>IOI Train</t>
  </si>
  <si>
    <t>Mansion</t>
  </si>
  <si>
    <t>JOIOI</t>
  </si>
  <si>
    <t>Bubble</t>
  </si>
  <si>
    <t>Disparity</t>
  </si>
  <si>
    <t>Sync</t>
  </si>
  <si>
    <t>Watching</t>
  </si>
  <si>
    <t>Buildings 4</t>
  </si>
  <si>
    <t>Hamburg</t>
  </si>
  <si>
    <t>Sweeping</t>
  </si>
  <si>
    <t>Chameleon</t>
  </si>
  <si>
    <t>Joitter 2</t>
  </si>
  <si>
    <t>Ruins 3</t>
  </si>
  <si>
    <t>Constella. 3</t>
  </si>
  <si>
    <t>Harvest</t>
  </si>
  <si>
    <t>Stray</t>
  </si>
  <si>
    <t>Capital</t>
  </si>
  <si>
    <t>Dango 2</t>
  </si>
  <si>
    <t>Treatment</t>
  </si>
  <si>
    <t>Examination</t>
  </si>
  <si>
    <t>Naan</t>
  </si>
  <si>
    <t>Antennas</t>
  </si>
  <si>
    <t>Dishes</t>
  </si>
  <si>
    <t>Transport</t>
  </si>
  <si>
    <t>Cities</t>
  </si>
  <si>
    <t>Timeleap</t>
  </si>
  <si>
    <t>Cake 3</t>
  </si>
  <si>
    <t>Mergers</t>
  </si>
  <si>
    <t>Minerals</t>
  </si>
  <si>
    <t>Fences</t>
  </si>
  <si>
    <t>Tents</t>
  </si>
  <si>
    <t>Ascenticism</t>
  </si>
  <si>
    <t>Road</t>
  </si>
  <si>
    <t>Worst 3</t>
  </si>
  <si>
    <t>Airline</t>
  </si>
  <si>
    <t>Security</t>
  </si>
  <si>
    <t>Candies</t>
  </si>
  <si>
    <t>Library</t>
  </si>
  <si>
    <t>Wild Boar</t>
  </si>
  <si>
    <t>Cultivation</t>
  </si>
  <si>
    <t>Port Facility</t>
  </si>
  <si>
    <t>Sparklers</t>
  </si>
  <si>
    <t>Railway</t>
  </si>
  <si>
    <t>Coach</t>
  </si>
  <si>
    <t>Abduction 2</t>
  </si>
  <si>
    <t>Dragon 2</t>
  </si>
  <si>
    <t>Matryoshka</t>
  </si>
  <si>
    <t>Memory 2</t>
  </si>
  <si>
    <t>Solitaire</t>
  </si>
  <si>
    <t>Employment</t>
  </si>
  <si>
    <t>Sandwich</t>
  </si>
  <si>
    <t>Toilets</t>
  </si>
  <si>
    <t>Dungeon 2</t>
  </si>
  <si>
    <t>Sushi</t>
  </si>
  <si>
    <t>Telegraph</t>
  </si>
  <si>
    <t>Skating</t>
  </si>
  <si>
    <t>Snowy</t>
  </si>
  <si>
    <t>Reporter 2</t>
  </si>
  <si>
    <t>Copypaste 2</t>
  </si>
  <si>
    <t>Logo</t>
  </si>
  <si>
    <t>Vegetable 2</t>
  </si>
  <si>
    <t>IOIOI Cards</t>
  </si>
  <si>
    <t>Building 3</t>
  </si>
  <si>
    <t>Keys</t>
  </si>
  <si>
    <t>AAQQZ</t>
  </si>
  <si>
    <t>Card Game</t>
  </si>
  <si>
    <t>Navigation</t>
  </si>
  <si>
    <t>Inheritance</t>
  </si>
  <si>
    <t>Walls</t>
  </si>
  <si>
    <t>Bus</t>
  </si>
  <si>
    <t>Vegetable</t>
  </si>
  <si>
    <t>Historical</t>
  </si>
  <si>
    <t>Ramen</t>
  </si>
  <si>
    <t>Bottle</t>
  </si>
  <si>
    <t>Friends</t>
  </si>
  <si>
    <t>Stamps</t>
  </si>
  <si>
    <t>JOIOJI</t>
  </si>
  <si>
    <t>Scarecrow</t>
  </si>
  <si>
    <t>Voltage</t>
  </si>
  <si>
    <t>Constella. 2</t>
  </si>
  <si>
    <t>Kanji</t>
  </si>
  <si>
    <t>Straps</t>
  </si>
  <si>
    <t>Bus Tour</t>
  </si>
  <si>
    <t>Collecting</t>
  </si>
  <si>
    <t>Jamming</t>
  </si>
  <si>
    <t>Poster</t>
  </si>
  <si>
    <t>Construct</t>
  </si>
  <si>
    <t>Mascots</t>
  </si>
  <si>
    <t>Spy</t>
  </si>
  <si>
    <t>Mountain</t>
  </si>
  <si>
    <t>Messenger</t>
  </si>
  <si>
    <t>Presents</t>
  </si>
  <si>
    <t>Spaceships</t>
  </si>
  <si>
    <t>Colors</t>
  </si>
  <si>
    <t>Mixture</t>
  </si>
  <si>
    <t>Joker</t>
  </si>
  <si>
    <t>Graph</t>
  </si>
  <si>
    <t>Village</t>
  </si>
  <si>
    <t>Flash</t>
  </si>
  <si>
    <t>Nautilus</t>
  </si>
  <si>
    <t>Valley</t>
  </si>
  <si>
    <t>Kitchen</t>
  </si>
  <si>
    <t>Necklace</t>
  </si>
  <si>
    <t>Olympiad</t>
  </si>
  <si>
    <t>DNA</t>
  </si>
  <si>
    <t>Worries</t>
  </si>
  <si>
    <t>Current</t>
  </si>
  <si>
    <t>Genetics</t>
  </si>
  <si>
    <t>Paths</t>
  </si>
  <si>
    <t>Political</t>
  </si>
  <si>
    <t>Plus Minus</t>
  </si>
  <si>
    <t>Cat</t>
  </si>
  <si>
    <t>Bosses</t>
  </si>
  <si>
    <t>Spiral</t>
  </si>
  <si>
    <t>Bowling</t>
  </si>
  <si>
    <t>Editor</t>
  </si>
  <si>
    <t>File Paths</t>
  </si>
  <si>
    <t>Hacker</t>
  </si>
  <si>
    <t>Tug of War</t>
  </si>
  <si>
    <t>Robber</t>
  </si>
  <si>
    <t>Demarcation</t>
  </si>
  <si>
    <t>Portals</t>
  </si>
  <si>
    <t>Postmen</t>
  </si>
  <si>
    <t>Numbers</t>
  </si>
  <si>
    <t>Brunhilda</t>
  </si>
  <si>
    <t>Tracks</t>
  </si>
  <si>
    <t>Vim</t>
  </si>
  <si>
    <t xml:space="preserve"> </t>
  </si>
  <si>
    <t>Brackets</t>
  </si>
  <si>
    <t>Mobile</t>
  </si>
  <si>
    <t>Peaks</t>
  </si>
  <si>
    <t>Melody</t>
  </si>
  <si>
    <t>Tiny</t>
  </si>
  <si>
    <t>Trees</t>
  </si>
  <si>
    <t>Ice Cream</t>
  </si>
  <si>
    <t>Lamp</t>
  </si>
  <si>
    <t>Vikings</t>
  </si>
  <si>
    <t>Plagarism</t>
  </si>
  <si>
    <t>Mirroring</t>
  </si>
  <si>
    <t>Bears</t>
  </si>
  <si>
    <t>Lego</t>
  </si>
  <si>
    <t>PCB</t>
  </si>
  <si>
    <t>Bins</t>
  </si>
  <si>
    <t>Mines</t>
  </si>
  <si>
    <t>Beetles</t>
  </si>
  <si>
    <t>Candy</t>
  </si>
  <si>
    <t>Subway</t>
  </si>
  <si>
    <t>Triangulate</t>
  </si>
  <si>
    <t>Monument</t>
  </si>
  <si>
    <t>Gates</t>
  </si>
  <si>
    <t>Magical</t>
  </si>
  <si>
    <t>Elections</t>
  </si>
  <si>
    <t>Grid</t>
  </si>
  <si>
    <t>Gloves</t>
  </si>
  <si>
    <t>Escape</t>
  </si>
  <si>
    <t>Sound</t>
  </si>
  <si>
    <t>Bitwise</t>
  </si>
  <si>
    <t>Countries</t>
  </si>
  <si>
    <t>RLE</t>
  </si>
  <si>
    <t>Jump</t>
  </si>
  <si>
    <t>Camp</t>
  </si>
  <si>
    <t>Ancient</t>
  </si>
  <si>
    <t>Bus Trip</t>
  </si>
  <si>
    <t>?</t>
  </si>
  <si>
    <t>Club 2</t>
  </si>
  <si>
    <t>Nonchalance</t>
  </si>
  <si>
    <t>Subseq</t>
  </si>
  <si>
    <t>Pair</t>
  </si>
  <si>
    <t>Robby</t>
  </si>
  <si>
    <t>Dinner</t>
  </si>
  <si>
    <t>Stars</t>
  </si>
  <si>
    <t>Zones</t>
  </si>
  <si>
    <t>Cyclic Shifts</t>
  </si>
  <si>
    <t>Congress</t>
  </si>
  <si>
    <t>Renovation</t>
  </si>
  <si>
    <t>Racing</t>
  </si>
  <si>
    <t>Travels</t>
  </si>
  <si>
    <t>Divisor</t>
  </si>
  <si>
    <t>Ornithologist</t>
  </si>
  <si>
    <t>Stone</t>
  </si>
  <si>
    <t>Lawyers</t>
  </si>
  <si>
    <t>Diversity</t>
  </si>
  <si>
    <t>Bike Paths</t>
  </si>
  <si>
    <t>Conductor</t>
  </si>
  <si>
    <t>Transceivers</t>
  </si>
  <si>
    <t>Poetry</t>
  </si>
  <si>
    <t>Complete</t>
  </si>
  <si>
    <t>Informathlon</t>
  </si>
  <si>
    <t>Polynomial</t>
  </si>
  <si>
    <t>Taxis</t>
  </si>
  <si>
    <t>Candy Sticks</t>
  </si>
  <si>
    <t>Flappy Bird</t>
  </si>
  <si>
    <t>Divisibility</t>
  </si>
  <si>
    <t>Difference</t>
  </si>
  <si>
    <t>Sabotage</t>
  </si>
  <si>
    <t>Tourist</t>
  </si>
  <si>
    <t>Sum</t>
  </si>
  <si>
    <t>Strikes</t>
  </si>
  <si>
    <t>Containers</t>
  </si>
  <si>
    <t>Castle</t>
  </si>
  <si>
    <t>Midas</t>
  </si>
  <si>
    <t>Grades</t>
  </si>
  <si>
    <t>Panini</t>
  </si>
  <si>
    <t>Crossroads</t>
  </si>
  <si>
    <t>Cook</t>
  </si>
  <si>
    <t>Hydro</t>
  </si>
  <si>
    <t>Transmit</t>
  </si>
  <si>
    <t>Nim</t>
  </si>
  <si>
    <t>Water Park</t>
  </si>
  <si>
    <t>Streets</t>
  </si>
  <si>
    <t>Stutter</t>
  </si>
  <si>
    <t>Not Nim</t>
  </si>
  <si>
    <t>Arkanoid</t>
  </si>
  <si>
    <t>Johny</t>
  </si>
  <si>
    <t>Hedge</t>
  </si>
  <si>
    <t>Club</t>
  </si>
  <si>
    <t>Journey</t>
  </si>
  <si>
    <t>Parade</t>
  </si>
  <si>
    <t>Sorcerer</t>
  </si>
  <si>
    <t>Movie</t>
  </si>
  <si>
    <t>Squares</t>
  </si>
  <si>
    <t>Gluttons</t>
  </si>
  <si>
    <t>Seals</t>
  </si>
  <si>
    <t>Desert</t>
  </si>
  <si>
    <t>Speed</t>
  </si>
  <si>
    <t>Three</t>
  </si>
  <si>
    <t>Car</t>
  </si>
  <si>
    <t>Direction</t>
  </si>
  <si>
    <t>Trous</t>
  </si>
  <si>
    <t>Kolekcjoner</t>
  </si>
  <si>
    <t>Trips</t>
  </si>
  <si>
    <t>Salad</t>
  </si>
  <si>
    <t>Hotels</t>
  </si>
  <si>
    <t>Bricks</t>
  </si>
  <si>
    <t>Couriers</t>
  </si>
  <si>
    <t>Criminals</t>
  </si>
  <si>
    <t>Supercom</t>
  </si>
  <si>
    <t>Little Bird</t>
  </si>
  <si>
    <t>Rally</t>
  </si>
  <si>
    <t>Around</t>
  </si>
  <si>
    <t>Ants</t>
  </si>
  <si>
    <t>Panels</t>
  </si>
  <si>
    <t>Freight</t>
  </si>
  <si>
    <t>Price</t>
  </si>
  <si>
    <t>Tapestries</t>
  </si>
  <si>
    <t>Multidrink</t>
  </si>
  <si>
    <t>Takeout</t>
  </si>
  <si>
    <t>Inspector</t>
  </si>
  <si>
    <t>Arch</t>
  </si>
  <si>
    <t>Seafaring</t>
  </si>
  <si>
    <t>Konewka</t>
  </si>
  <si>
    <t>Bytecom</t>
  </si>
  <si>
    <t>Colorful</t>
  </si>
  <si>
    <t>Laser</t>
  </si>
  <si>
    <t>Polarization</t>
  </si>
  <si>
    <t>Festival</t>
  </si>
  <si>
    <t>Letter</t>
  </si>
  <si>
    <t>Distance</t>
  </si>
  <si>
    <t>Rendezvous</t>
  </si>
  <si>
    <t>Well</t>
  </si>
  <si>
    <t>Vouchers</t>
  </si>
  <si>
    <t>Cloakroom</t>
  </si>
  <si>
    <t>Horrible</t>
  </si>
  <si>
    <t>Licytacja</t>
  </si>
  <si>
    <t>Salaries</t>
  </si>
  <si>
    <t>Leveling</t>
  </si>
  <si>
    <t>Minimalist</t>
  </si>
  <si>
    <t>Warehouse</t>
  </si>
  <si>
    <t>Prefixuffix</t>
  </si>
  <si>
    <t>Conspiracy</t>
  </si>
  <si>
    <t>Lollipop</t>
  </si>
  <si>
    <t>Shift</t>
  </si>
  <si>
    <t>Plot</t>
  </si>
  <si>
    <t>Garbage</t>
  </si>
  <si>
    <t>Rotation</t>
  </si>
  <si>
    <t>Temp</t>
  </si>
  <si>
    <t>Party</t>
  </si>
  <si>
    <t>Inspection</t>
  </si>
  <si>
    <t>Periodicity</t>
  </si>
  <si>
    <t>Meteors</t>
  </si>
  <si>
    <t>Sticks</t>
  </si>
  <si>
    <t>Contest</t>
  </si>
  <si>
    <t>Guilds</t>
  </si>
  <si>
    <t>Test</t>
  </si>
  <si>
    <t>Hamsters</t>
  </si>
  <si>
    <t>Blocks</t>
  </si>
  <si>
    <t>Sheep</t>
  </si>
  <si>
    <t>Teleport</t>
  </si>
  <si>
    <t>Minima</t>
  </si>
  <si>
    <t>Frog</t>
  </si>
  <si>
    <t>Ones</t>
  </si>
  <si>
    <t>Pilots</t>
  </si>
  <si>
    <t>Pebbles</t>
  </si>
  <si>
    <t>Speedup</t>
  </si>
  <si>
    <t>Brigade</t>
  </si>
  <si>
    <t>The Walk</t>
  </si>
  <si>
    <t>Architect</t>
  </si>
  <si>
    <t>Ice Skates</t>
  </si>
  <si>
    <t>Arrays</t>
  </si>
  <si>
    <t>Words</t>
  </si>
  <si>
    <t>Island</t>
  </si>
  <si>
    <t>The Code</t>
  </si>
  <si>
    <t>The Search</t>
  </si>
  <si>
    <t>Postering</t>
  </si>
  <si>
    <t>Robinson</t>
  </si>
  <si>
    <t>Mirror</t>
  </si>
  <si>
    <t>BBB</t>
  </si>
  <si>
    <t>Trains</t>
  </si>
  <si>
    <t>Mafia</t>
  </si>
  <si>
    <t>Permutation</t>
  </si>
  <si>
    <t>Station</t>
  </si>
  <si>
    <t>Offices</t>
  </si>
  <si>
    <t>Symmetry</t>
  </si>
  <si>
    <t>Queries</t>
  </si>
  <si>
    <t>The Flood</t>
  </si>
  <si>
    <t>Rock</t>
  </si>
  <si>
    <t>Megalopolis</t>
  </si>
  <si>
    <t>Tetris</t>
  </si>
  <si>
    <t>Pipelines</t>
  </si>
  <si>
    <t>Weights</t>
  </si>
  <si>
    <t>Driving</t>
  </si>
  <si>
    <t>Quaternary</t>
  </si>
  <si>
    <t>The Disks</t>
  </si>
  <si>
    <t>Periods</t>
  </si>
  <si>
    <t>Professor</t>
  </si>
  <si>
    <t>Tetris 3D</t>
  </si>
  <si>
    <t>Frogs</t>
  </si>
  <si>
    <t>Invasion</t>
  </si>
  <si>
    <t>Postman</t>
  </si>
  <si>
    <t>Ploughing</t>
  </si>
  <si>
    <t>Aesthetics</t>
  </si>
  <si>
    <t>Crystals</t>
  </si>
  <si>
    <t>Teddies</t>
  </si>
  <si>
    <t>Sophie</t>
  </si>
  <si>
    <t>Cash</t>
  </si>
  <si>
    <t>Toy Cars</t>
  </si>
  <si>
    <t>Banks</t>
  </si>
  <si>
    <t>Knights</t>
  </si>
  <si>
    <t>Banknote</t>
  </si>
  <si>
    <t>Dicing</t>
  </si>
  <si>
    <t>Template</t>
  </si>
  <si>
    <t>Manoeuvres</t>
  </si>
  <si>
    <t>Parties</t>
  </si>
  <si>
    <t>Doublerow</t>
  </si>
  <si>
    <t>The Bus</t>
  </si>
  <si>
    <t>Camel</t>
  </si>
  <si>
    <t>Strings</t>
  </si>
  <si>
    <t>Spies</t>
  </si>
  <si>
    <t>Competition</t>
  </si>
  <si>
    <t>Passage</t>
  </si>
  <si>
    <t>Misie-Patysie</t>
  </si>
  <si>
    <t>East West</t>
  </si>
  <si>
    <t>C-algae</t>
  </si>
  <si>
    <t>Maximal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</si>
</sst>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u/>
      <color rgb="FF1155CC"/>
      <name val="&quot;Open Sans&quot;"/>
    </font>
    <font>
      <name val="&quot;Open Sans&quot;"/>
    </font>
    <font>
      <name val="Arial"/>
    </font>
    <font>
      <color rgb="FF000000"/>
      <name val="&quot;Open Sans&quot;"/>
    </font>
    <font>
      <b/>
      <name val="&quot;Open Sans&quot;"/>
    </font>
    <font/>
    <font>
      <name val="Open Sans"/>
    </font>
    <font>
      <u/>
      <color rgb="FF1155CC"/>
      <name val="&quot;Open Sans&quot;"/>
    </font>
    <font>
      <u/>
      <color rgb="FF1155CC"/>
      <name val="&quot;Open Sans&quot;"/>
    </font>
    <font>
      <u/>
      <color rgb="FF1155CC"/>
      <name val="&quot;Open Sans&quot;"/>
    </font>
    <font>
      <u/>
      <color rgb="FF1155CC"/>
      <name val="&quot;Open Sans&quot;"/>
    </font>
    <font>
      <u/>
      <color rgb="FF1155CC"/>
      <name val="&quot;Open Sans&quot;"/>
    </font>
    <font>
      <u/>
      <color rgb="FF1155CC"/>
      <name val="&quot;Open Sans&quot;"/>
    </font>
    <font>
      <u/>
      <color rgb="FF1155CC"/>
      <name val="&quot;Open Sans&quot;"/>
    </font>
    <font>
      <u/>
      <color rgb="FF1155CC"/>
      <name val="&quot;Open Sans&quot;"/>
    </font>
    <font>
      <u/>
      <color rgb="FF1155CC"/>
      <name val="&quot;Open Sans&quot;"/>
    </font>
    <font>
      <u/>
      <color rgb="FF1155CC"/>
      <name val="&quot;Open Sans&quot;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center" vertical="bottom"/>
    </xf>
    <xf borderId="1" fillId="0" fontId="3" numFmtId="0" xfId="0" applyAlignment="1" applyBorder="1" applyFont="1">
      <alignment vertical="bottom"/>
    </xf>
    <xf borderId="2" fillId="0" fontId="5" numFmtId="0" xfId="0" applyAlignment="1" applyBorder="1" applyFont="1">
      <alignment horizontal="center" vertical="bottom"/>
    </xf>
    <xf borderId="3" fillId="0" fontId="6" numFmtId="0" xfId="0" applyBorder="1" applyFont="1"/>
    <xf borderId="0" fillId="0" fontId="3" numFmtId="0" xfId="0" applyAlignment="1" applyFont="1">
      <alignment vertical="bottom"/>
    </xf>
    <xf borderId="0" fillId="0" fontId="7" numFmtId="0" xfId="0" applyFont="1"/>
    <xf borderId="1" fillId="0" fontId="2" numFmtId="0" xfId="0" applyAlignment="1" applyBorder="1" applyFont="1">
      <alignment horizontal="center" vertical="bottom"/>
    </xf>
    <xf borderId="0" fillId="3" fontId="4" numFmtId="0" xfId="0" applyAlignment="1" applyFill="1" applyFont="1">
      <alignment horizontal="center" vertical="bottom"/>
    </xf>
    <xf borderId="2" fillId="0" fontId="8" numFmtId="0" xfId="0" applyAlignment="1" applyBorder="1" applyFont="1">
      <alignment horizontal="center" vertical="bottom"/>
    </xf>
    <xf borderId="1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5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4" fillId="0" fontId="3" numFmtId="0" xfId="0" applyAlignment="1" applyBorder="1" applyFont="1">
      <alignment vertical="bottom"/>
    </xf>
    <xf borderId="5" fillId="0" fontId="9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7" fillId="0" fontId="3" numFmtId="0" xfId="0" applyAlignment="1" applyBorder="1" applyFont="1">
      <alignment vertical="bottom"/>
    </xf>
    <xf borderId="8" fillId="0" fontId="10" numFmtId="0" xfId="0" applyAlignment="1" applyBorder="1" applyFont="1">
      <alignment horizontal="center" readingOrder="0" vertical="bottom"/>
    </xf>
    <xf borderId="5" fillId="0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vertical="bottom"/>
    </xf>
    <xf borderId="3" fillId="0" fontId="11" numFmtId="0" xfId="0" applyAlignment="1" applyBorder="1" applyFont="1">
      <alignment horizontal="center" readingOrder="0" vertical="bottom"/>
    </xf>
    <xf borderId="3" fillId="0" fontId="1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7" fillId="0" fontId="3" numFmtId="0" xfId="0" applyAlignment="1" applyBorder="1" applyFont="1">
      <alignment vertical="bottom"/>
    </xf>
    <xf borderId="3" fillId="0" fontId="13" numFmtId="0" xfId="0" applyAlignment="1" applyBorder="1" applyFont="1">
      <alignment horizontal="center" vertical="bottom"/>
    </xf>
    <xf borderId="9" fillId="0" fontId="14" numFmtId="0" xfId="0" applyAlignment="1" applyBorder="1" applyFont="1">
      <alignment horizontal="center" vertical="bottom"/>
    </xf>
    <xf borderId="9" fillId="0" fontId="2" numFmtId="0" xfId="0" applyAlignment="1" applyBorder="1" applyFont="1">
      <alignment horizontal="center" vertical="bottom"/>
    </xf>
    <xf borderId="10" fillId="0" fontId="2" numFmtId="0" xfId="0" applyAlignment="1" applyBorder="1" applyFont="1">
      <alignment horizontal="center" vertical="bottom"/>
    </xf>
    <xf borderId="11" fillId="0" fontId="15" numFmtId="0" xfId="0" applyAlignment="1" applyBorder="1" applyFont="1">
      <alignment horizontal="center" vertical="bottom"/>
    </xf>
    <xf borderId="9" fillId="0" fontId="2" numFmtId="0" xfId="0" applyAlignment="1" applyBorder="1" applyFont="1">
      <alignment horizontal="center" vertical="bottom"/>
    </xf>
    <xf borderId="12" fillId="0" fontId="3" numFmtId="0" xfId="0" applyAlignment="1" applyBorder="1" applyFont="1">
      <alignment vertical="bottom"/>
    </xf>
    <xf borderId="13" fillId="0" fontId="3" numFmtId="0" xfId="0" applyAlignment="1" applyBorder="1" applyFont="1">
      <alignment vertical="bottom"/>
    </xf>
    <xf borderId="12" fillId="0" fontId="3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8" fillId="0" fontId="16" numFmtId="0" xfId="0" applyAlignment="1" applyBorder="1" applyFont="1">
      <alignment horizontal="center" vertical="bottom"/>
    </xf>
    <xf borderId="6" fillId="0" fontId="3" numFmtId="0" xfId="0" applyAlignment="1" applyBorder="1" applyFont="1">
      <alignment vertical="bottom"/>
    </xf>
    <xf borderId="10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 vertical="bottom"/>
    </xf>
    <xf borderId="0" fillId="0" fontId="3" numFmtId="10" xfId="0" applyAlignment="1" applyFont="1" applyNumberFormat="1">
      <alignment vertical="bottom"/>
    </xf>
    <xf borderId="6" fillId="0" fontId="3" numFmtId="0" xfId="0" applyAlignment="1" applyBorder="1" applyFont="1">
      <alignment vertical="bottom"/>
    </xf>
    <xf borderId="1" fillId="0" fontId="17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j.uz/problems/source/527" TargetMode="External"/><Relationship Id="rId2" Type="http://schemas.openxmlformats.org/officeDocument/2006/relationships/hyperlink" Target="https://oj.uz/problems/source/465" TargetMode="External"/><Relationship Id="rId3" Type="http://schemas.openxmlformats.org/officeDocument/2006/relationships/hyperlink" Target="https://oj.uz/problems/source/358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7" width="10.86"/>
  </cols>
  <sheetData>
    <row r="1">
      <c r="A1" s="1" t="str">
        <f>HYPERLINK("ioi2020.sg","IOI 2020")</f>
        <v>IOI 2020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4" t="s">
        <v>6</v>
      </c>
      <c r="J1" s="5"/>
      <c r="K1" s="6" t="s">
        <v>7</v>
      </c>
      <c r="L1" s="7"/>
      <c r="M1" s="8"/>
      <c r="N1" s="8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9"/>
      <c r="AB1" s="9"/>
      <c r="AC1" s="9"/>
      <c r="AD1" s="9"/>
      <c r="AE1" s="9"/>
    </row>
    <row r="2">
      <c r="A2" s="1" t="str">
        <f>HYPERLINK("https://contest.yandex.ru/ioi/","IOI 2019")</f>
        <v>IOI 2019</v>
      </c>
      <c r="B2" s="10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 t="s">
        <v>13</v>
      </c>
      <c r="H2" s="3"/>
      <c r="I2" s="11" t="s">
        <v>14</v>
      </c>
      <c r="J2" s="5"/>
      <c r="K2" s="12" t="str">
        <f>HYPERLINK("https://kenkoooo.com/atcoder","Atcoder checklist")</f>
        <v>Atcoder checklist</v>
      </c>
      <c r="L2" s="7"/>
      <c r="M2" s="8"/>
      <c r="N2" s="8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9"/>
      <c r="AB2" s="9"/>
      <c r="AC2" s="9"/>
      <c r="AD2" s="9"/>
      <c r="AE2" s="9"/>
    </row>
    <row r="3">
      <c r="A3" s="1" t="str">
        <f>HYPERLINK("https://contest.yandex.ru/ioi/","IOI 2018")</f>
        <v>IOI 2018</v>
      </c>
      <c r="B3" s="10" t="s">
        <v>15</v>
      </c>
      <c r="C3" s="10" t="s">
        <v>16</v>
      </c>
      <c r="D3" s="10" t="s">
        <v>17</v>
      </c>
      <c r="E3" s="10" t="s">
        <v>18</v>
      </c>
      <c r="F3" s="10" t="s">
        <v>19</v>
      </c>
      <c r="G3" s="10" t="s">
        <v>20</v>
      </c>
      <c r="H3" s="3"/>
      <c r="I3" s="3"/>
      <c r="J3" s="5"/>
      <c r="K3" s="12" t="str">
        <f>HYPERLINK("codeforces.com","Codeforces")</f>
        <v>Codeforces</v>
      </c>
      <c r="L3" s="7"/>
      <c r="M3" s="8"/>
      <c r="N3" s="8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9"/>
      <c r="AB3" s="9"/>
      <c r="AC3" s="9"/>
      <c r="AD3" s="9"/>
      <c r="AE3" s="9"/>
    </row>
    <row r="4">
      <c r="A4" s="1" t="str">
        <f>HYPERLINK("https://contest.yandex.ru/ioi/","IOI 2017")</f>
        <v>IOI 2017</v>
      </c>
      <c r="B4" s="10" t="s">
        <v>21</v>
      </c>
      <c r="C4" s="10" t="s">
        <v>22</v>
      </c>
      <c r="D4" s="10" t="s">
        <v>23</v>
      </c>
      <c r="E4" s="10" t="s">
        <v>24</v>
      </c>
      <c r="F4" s="10" t="s">
        <v>25</v>
      </c>
      <c r="G4" s="10" t="s">
        <v>26</v>
      </c>
      <c r="H4" s="3"/>
      <c r="I4" s="3"/>
      <c r="J4" s="5"/>
      <c r="K4" s="12" t="str">
        <f>HYPERLINK("csacademy.com","CSAcademy")</f>
        <v>CSAcademy</v>
      </c>
      <c r="L4" s="7"/>
      <c r="M4" s="8"/>
      <c r="N4" s="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9"/>
      <c r="AB4" s="9"/>
      <c r="AC4" s="9"/>
      <c r="AD4" s="9"/>
      <c r="AE4" s="9"/>
    </row>
    <row r="5">
      <c r="A5" s="1" t="str">
        <f>HYPERLINK("https://contest.yandex.ru/ioi/","IOI 2016")</f>
        <v>IOI 2016</v>
      </c>
      <c r="B5" s="10" t="s">
        <v>27</v>
      </c>
      <c r="C5" s="10" t="s">
        <v>28</v>
      </c>
      <c r="D5" s="10" t="s">
        <v>29</v>
      </c>
      <c r="E5" s="10" t="s">
        <v>30</v>
      </c>
      <c r="F5" s="10" t="s">
        <v>31</v>
      </c>
      <c r="G5" s="10" t="s">
        <v>32</v>
      </c>
      <c r="H5" s="3"/>
      <c r="I5" s="3"/>
      <c r="J5" s="13"/>
      <c r="K5" s="12" t="str">
        <f>HYPERLINK("usaco.org","USACO")</f>
        <v>USACO</v>
      </c>
      <c r="L5" s="7"/>
      <c r="M5" s="8"/>
      <c r="N5" s="8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9"/>
      <c r="AB5" s="9"/>
      <c r="AC5" s="9"/>
      <c r="AD5" s="9"/>
      <c r="AE5" s="9"/>
    </row>
    <row r="6">
      <c r="A6" s="1" t="str">
        <f>HYPERLINK("https://contest.yandex.ru/ioi/","IOI 2015")</f>
        <v>IOI 2015</v>
      </c>
      <c r="B6" s="10" t="s">
        <v>33</v>
      </c>
      <c r="C6" s="10" t="s">
        <v>34</v>
      </c>
      <c r="D6" s="10" t="s">
        <v>35</v>
      </c>
      <c r="E6" s="10" t="s">
        <v>36</v>
      </c>
      <c r="F6" s="10" t="s">
        <v>37</v>
      </c>
      <c r="G6" s="10" t="s">
        <v>38</v>
      </c>
      <c r="H6" s="3"/>
      <c r="I6" s="3"/>
      <c r="J6" s="13"/>
      <c r="K6" s="12" t="str">
        <f>HYPERLINK("http://hsin.hr/coci/","COCI")</f>
        <v>COCI</v>
      </c>
      <c r="L6" s="7"/>
      <c r="M6" s="8"/>
      <c r="N6" s="8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9"/>
      <c r="AB6" s="9"/>
      <c r="AC6" s="9"/>
      <c r="AD6" s="9"/>
      <c r="AE6" s="9"/>
    </row>
    <row r="7">
      <c r="A7" s="1" t="str">
        <f>HYPERLINK("https://contest.yandex.ru/ioi/","IOI 2014")</f>
        <v>IOI 2014</v>
      </c>
      <c r="B7" s="10" t="s">
        <v>39</v>
      </c>
      <c r="C7" s="10" t="s">
        <v>40</v>
      </c>
      <c r="D7" s="10" t="s">
        <v>41</v>
      </c>
      <c r="E7" s="10" t="s">
        <v>42</v>
      </c>
      <c r="F7" s="10" t="s">
        <v>43</v>
      </c>
      <c r="G7" s="10" t="s">
        <v>44</v>
      </c>
      <c r="H7" s="3"/>
      <c r="I7" s="3"/>
      <c r="J7" s="13"/>
      <c r="K7" s="12" t="str">
        <f>HYPERLINK("https://sio2.mimuw.edu.pl/contest/","ONTAK Training Camps")</f>
        <v>ONTAK Training Camps</v>
      </c>
      <c r="L7" s="7"/>
      <c r="M7" s="8"/>
      <c r="N7" s="8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9"/>
      <c r="AB7" s="9"/>
      <c r="AC7" s="9"/>
      <c r="AD7" s="9"/>
      <c r="AE7" s="9"/>
    </row>
    <row r="8">
      <c r="A8" s="1" t="str">
        <f>HYPERLINK("https://contest.yandex.ru/ioi/","IOI 2013")</f>
        <v>IOI 2013</v>
      </c>
      <c r="B8" s="10" t="s">
        <v>45</v>
      </c>
      <c r="C8" s="10" t="s">
        <v>46</v>
      </c>
      <c r="D8" s="10" t="s">
        <v>47</v>
      </c>
      <c r="E8" s="10" t="s">
        <v>48</v>
      </c>
      <c r="F8" s="10" t="s">
        <v>49</v>
      </c>
      <c r="G8" s="10" t="s">
        <v>41</v>
      </c>
      <c r="H8" s="3"/>
      <c r="I8" s="3"/>
      <c r="J8" s="3"/>
      <c r="K8" s="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9"/>
      <c r="AB8" s="9"/>
      <c r="AC8" s="9"/>
      <c r="AD8" s="9"/>
      <c r="AE8" s="9"/>
    </row>
    <row r="9">
      <c r="A9" s="1" t="str">
        <f>HYPERLINK("https://contest.yandex.ru/ioi/","IOI 2012")</f>
        <v>IOI 2012</v>
      </c>
      <c r="B9" s="10" t="s">
        <v>50</v>
      </c>
      <c r="C9" s="10" t="s">
        <v>51</v>
      </c>
      <c r="D9" s="10" t="s">
        <v>52</v>
      </c>
      <c r="E9" s="10" t="s">
        <v>53</v>
      </c>
      <c r="F9" s="10" t="s">
        <v>54</v>
      </c>
      <c r="G9" s="10" t="s">
        <v>55</v>
      </c>
      <c r="H9" s="3"/>
      <c r="I9" s="3"/>
      <c r="J9" s="3"/>
      <c r="K9" s="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9"/>
      <c r="AB9" s="9"/>
      <c r="AC9" s="9"/>
      <c r="AD9" s="9"/>
      <c r="AE9" s="9"/>
    </row>
    <row r="10">
      <c r="A10" s="1" t="str">
        <f>HYPERLINK("https://contest.yandex.ru/ioi/","IOI 2011")</f>
        <v>IOI 2011</v>
      </c>
      <c r="B10" s="10" t="s">
        <v>56</v>
      </c>
      <c r="C10" s="10" t="s">
        <v>57</v>
      </c>
      <c r="D10" s="10" t="s">
        <v>58</v>
      </c>
      <c r="E10" s="10" t="s">
        <v>59</v>
      </c>
      <c r="F10" s="10" t="s">
        <v>60</v>
      </c>
      <c r="G10" s="10" t="s">
        <v>61</v>
      </c>
      <c r="H10" s="14"/>
      <c r="I10" s="1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9"/>
      <c r="AB10" s="9"/>
      <c r="AC10" s="9"/>
      <c r="AD10" s="9"/>
      <c r="AE10" s="9"/>
    </row>
    <row r="11">
      <c r="A11" s="1" t="str">
        <f>HYPERLINK("https://contest.yandex.ru/ioi/","IOI 2010")</f>
        <v>IOI 2010</v>
      </c>
      <c r="B11" s="10" t="s">
        <v>62</v>
      </c>
      <c r="C11" s="10" t="s">
        <v>63</v>
      </c>
      <c r="D11" s="10" t="s">
        <v>64</v>
      </c>
      <c r="E11" s="10" t="s">
        <v>65</v>
      </c>
      <c r="F11" s="10" t="s">
        <v>66</v>
      </c>
      <c r="G11" s="10" t="s">
        <v>67</v>
      </c>
      <c r="H11" s="15" t="s">
        <v>68</v>
      </c>
      <c r="I11" s="15" t="s">
        <v>69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9"/>
      <c r="AB11" s="9"/>
      <c r="AC11" s="9"/>
      <c r="AD11" s="9"/>
      <c r="AE11" s="9"/>
    </row>
    <row r="12">
      <c r="A12" s="1" t="str">
        <f>HYPERLINK("https://contest.yandex.ru/ioi/","IOI 2009")</f>
        <v>IOI 2009</v>
      </c>
      <c r="B12" s="10" t="s">
        <v>70</v>
      </c>
      <c r="C12" s="10" t="s">
        <v>71</v>
      </c>
      <c r="D12" s="10" t="s">
        <v>72</v>
      </c>
      <c r="E12" s="10" t="s">
        <v>73</v>
      </c>
      <c r="F12" s="10" t="s">
        <v>74</v>
      </c>
      <c r="G12" s="10" t="s">
        <v>75</v>
      </c>
      <c r="H12" s="10" t="s">
        <v>76</v>
      </c>
      <c r="I12" s="10" t="s">
        <v>77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9"/>
      <c r="AB12" s="9"/>
      <c r="AC12" s="9"/>
      <c r="AD12" s="9"/>
      <c r="AE12" s="9"/>
    </row>
    <row r="13">
      <c r="A13" s="1" t="str">
        <f>HYPERLINK("https://contest.yandex.ru/ioi/","IOI 2008")</f>
        <v>IOI 2008</v>
      </c>
      <c r="B13" s="16" t="s">
        <v>78</v>
      </c>
      <c r="C13" s="16" t="s">
        <v>79</v>
      </c>
      <c r="D13" s="16" t="s">
        <v>80</v>
      </c>
      <c r="E13" s="16" t="s">
        <v>81</v>
      </c>
      <c r="F13" s="16" t="s">
        <v>56</v>
      </c>
      <c r="G13" s="16" t="s">
        <v>82</v>
      </c>
      <c r="H13" s="3"/>
      <c r="I13" s="3"/>
      <c r="J13" s="3"/>
      <c r="K13" s="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9"/>
      <c r="AB13" s="9"/>
      <c r="AC13" s="9"/>
      <c r="AD13" s="9"/>
      <c r="AE13" s="9"/>
    </row>
    <row r="14">
      <c r="A14" s="1" t="str">
        <f>HYPERLINK("https://contest.yandex.ru/ioi/","IOI 2007")</f>
        <v>IOI 2007</v>
      </c>
      <c r="B14" s="16" t="s">
        <v>32</v>
      </c>
      <c r="C14" s="16" t="s">
        <v>83</v>
      </c>
      <c r="D14" s="16" t="s">
        <v>84</v>
      </c>
      <c r="E14" s="16" t="s">
        <v>85</v>
      </c>
      <c r="F14" s="16" t="s">
        <v>86</v>
      </c>
      <c r="G14" s="16" t="s">
        <v>87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9"/>
      <c r="AB14" s="9"/>
      <c r="AC14" s="9"/>
      <c r="AD14" s="9"/>
      <c r="AE14" s="9"/>
    </row>
    <row r="15">
      <c r="A15" s="1" t="str">
        <f>HYPERLINK("https://contest.yandex.ru/ioi/","IOI 2006")</f>
        <v>IOI 2006</v>
      </c>
      <c r="B15" s="16" t="s">
        <v>88</v>
      </c>
      <c r="C15" s="16" t="s">
        <v>82</v>
      </c>
      <c r="D15" s="16" t="s">
        <v>89</v>
      </c>
      <c r="E15" s="16" t="s">
        <v>90</v>
      </c>
      <c r="F15" s="16" t="s">
        <v>91</v>
      </c>
      <c r="G15" s="16" t="s">
        <v>92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9"/>
      <c r="AB15" s="9"/>
      <c r="AC15" s="9"/>
      <c r="AD15" s="9"/>
      <c r="AE15" s="9"/>
    </row>
    <row r="16">
      <c r="A16" s="1" t="str">
        <f>HYPERLINK("https://contest.yandex.ru/ioi/","IOI 2005")</f>
        <v>IOI 2005</v>
      </c>
      <c r="B16" s="16" t="s">
        <v>56</v>
      </c>
      <c r="C16" s="16" t="s">
        <v>93</v>
      </c>
      <c r="D16" s="16" t="s">
        <v>94</v>
      </c>
      <c r="E16" s="16" t="s">
        <v>95</v>
      </c>
      <c r="F16" s="16" t="s">
        <v>41</v>
      </c>
      <c r="G16" s="16" t="s">
        <v>96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9"/>
      <c r="AB16" s="9"/>
      <c r="AC16" s="9"/>
      <c r="AD16" s="9"/>
      <c r="AE16" s="9"/>
    </row>
    <row r="17">
      <c r="A17" s="1" t="str">
        <f>HYPERLINK("https://contest.yandex.ru/ioi/","IOI 2004")</f>
        <v>IOI 2004</v>
      </c>
      <c r="B17" s="10" t="s">
        <v>97</v>
      </c>
      <c r="C17" s="10" t="s">
        <v>98</v>
      </c>
      <c r="D17" s="10" t="s">
        <v>99</v>
      </c>
      <c r="E17" s="10" t="s">
        <v>100</v>
      </c>
      <c r="F17" s="10" t="s">
        <v>101</v>
      </c>
      <c r="G17" s="10" t="s">
        <v>102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9"/>
      <c r="AB17" s="9"/>
      <c r="AC17" s="9"/>
      <c r="AD17" s="9"/>
      <c r="AE17" s="9"/>
    </row>
    <row r="18">
      <c r="A18" s="1" t="str">
        <f>HYPERLINK("https://contest.yandex.ru/ioi/","IOI 2003")</f>
        <v>IOI 2003</v>
      </c>
      <c r="B18" s="16" t="s">
        <v>103</v>
      </c>
      <c r="C18" s="16" t="s">
        <v>104</v>
      </c>
      <c r="D18" s="16" t="s">
        <v>105</v>
      </c>
      <c r="E18" s="10" t="s">
        <v>106</v>
      </c>
      <c r="F18" s="10" t="s">
        <v>49</v>
      </c>
      <c r="G18" s="16" t="s">
        <v>107</v>
      </c>
      <c r="H18" s="8"/>
      <c r="I18" s="8"/>
      <c r="J18" s="8"/>
      <c r="K18" s="8"/>
      <c r="L18" s="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9"/>
      <c r="AB18" s="9"/>
      <c r="AC18" s="9"/>
      <c r="AD18" s="9"/>
      <c r="AE18" s="9"/>
    </row>
    <row r="19">
      <c r="A19" s="14"/>
      <c r="B19" s="17"/>
      <c r="C19" s="17"/>
      <c r="D19" s="17"/>
      <c r="E19" s="3"/>
      <c r="F19" s="14"/>
      <c r="G19" s="17"/>
      <c r="H19" s="17"/>
      <c r="I19" s="17"/>
      <c r="J19" s="17"/>
      <c r="K19" s="17"/>
      <c r="L19" s="17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9"/>
      <c r="AB19" s="9"/>
      <c r="AC19" s="9"/>
      <c r="AD19" s="9"/>
      <c r="AE19" s="9"/>
    </row>
    <row r="20">
      <c r="A20" s="18" t="str">
        <f>HYPERLINK("https://oj.uz/problems/source/26","APIO 2020")</f>
        <v>APIO 2020</v>
      </c>
      <c r="B20" s="15" t="s">
        <v>30</v>
      </c>
      <c r="C20" s="15" t="s">
        <v>108</v>
      </c>
      <c r="D20" s="19" t="s">
        <v>109</v>
      </c>
      <c r="E20" s="20"/>
      <c r="F20" s="21" t="s">
        <v>110</v>
      </c>
      <c r="G20" s="22" t="s">
        <v>111</v>
      </c>
      <c r="H20" s="22" t="s">
        <v>112</v>
      </c>
      <c r="I20" s="22" t="s">
        <v>113</v>
      </c>
      <c r="J20" s="22" t="s">
        <v>114</v>
      </c>
      <c r="K20" s="22" t="s">
        <v>115</v>
      </c>
      <c r="L20" s="22" t="s">
        <v>116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9"/>
      <c r="AB20" s="9"/>
      <c r="AC20" s="9"/>
      <c r="AD20" s="9"/>
      <c r="AE20" s="9"/>
    </row>
    <row r="21">
      <c r="A21" s="1" t="str">
        <f>HYPERLINK("https://oj.uz/problems/source/26","APIO 2019")</f>
        <v>APIO 2019</v>
      </c>
      <c r="B21" s="10" t="s">
        <v>117</v>
      </c>
      <c r="C21" s="10" t="s">
        <v>118</v>
      </c>
      <c r="D21" s="23" t="s">
        <v>119</v>
      </c>
      <c r="E21" s="20"/>
      <c r="F21" s="24" t="s">
        <v>120</v>
      </c>
      <c r="G21" s="10" t="s">
        <v>121</v>
      </c>
      <c r="H21" s="10" t="s">
        <v>122</v>
      </c>
      <c r="I21" s="10" t="s">
        <v>123</v>
      </c>
      <c r="J21" s="10" t="s">
        <v>124</v>
      </c>
      <c r="K21" s="10" t="s">
        <v>125</v>
      </c>
      <c r="L21" s="10" t="s">
        <v>126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9"/>
      <c r="AB21" s="9"/>
      <c r="AC21" s="9"/>
      <c r="AD21" s="9"/>
      <c r="AE21" s="9"/>
    </row>
    <row r="22">
      <c r="A22" s="1" t="str">
        <f>HYPERLINK("https://oj.uz/problems/source/26","APIO 2018")</f>
        <v>APIO 2018</v>
      </c>
      <c r="B22" s="10" t="s">
        <v>127</v>
      </c>
      <c r="C22" s="10" t="s">
        <v>128</v>
      </c>
      <c r="D22" s="23" t="s">
        <v>129</v>
      </c>
      <c r="E22" s="20"/>
      <c r="F22" s="24" t="s">
        <v>130</v>
      </c>
      <c r="G22" s="10" t="s">
        <v>131</v>
      </c>
      <c r="H22" s="10" t="s">
        <v>132</v>
      </c>
      <c r="I22" s="10" t="s">
        <v>133</v>
      </c>
      <c r="J22" s="10" t="s">
        <v>134</v>
      </c>
      <c r="K22" s="10" t="s">
        <v>135</v>
      </c>
      <c r="L22" s="10" t="s">
        <v>136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9"/>
      <c r="AB22" s="9"/>
      <c r="AC22" s="9"/>
      <c r="AD22" s="9"/>
      <c r="AE22" s="9"/>
    </row>
    <row r="23">
      <c r="A23" s="1" t="str">
        <f>HYPERLINK("https://oj.uz/problems/source/26","APIO 2017")</f>
        <v>APIO 2017</v>
      </c>
      <c r="B23" s="10" t="s">
        <v>137</v>
      </c>
      <c r="C23" s="10" t="s">
        <v>138</v>
      </c>
      <c r="D23" s="23" t="s">
        <v>139</v>
      </c>
      <c r="E23" s="20"/>
      <c r="F23" s="25" t="str">
        <f>HYPERLINK("https://csacademy.com/contest/ceoi-2017-day-1/","CEOI 2017")</f>
        <v>CEOI 2017</v>
      </c>
      <c r="G23" s="10" t="s">
        <v>140</v>
      </c>
      <c r="H23" s="10" t="s">
        <v>141</v>
      </c>
      <c r="I23" s="10" t="s">
        <v>142</v>
      </c>
      <c r="J23" s="10" t="s">
        <v>118</v>
      </c>
      <c r="K23" s="10" t="s">
        <v>143</v>
      </c>
      <c r="L23" s="10" t="s">
        <v>144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9"/>
      <c r="AB23" s="9"/>
      <c r="AC23" s="9"/>
      <c r="AD23" s="9"/>
      <c r="AE23" s="9"/>
    </row>
    <row r="24">
      <c r="A24" s="1" t="str">
        <f>HYPERLINK("https://oj.uz/problems/source/26","APIO 2016")</f>
        <v>APIO 2016</v>
      </c>
      <c r="B24" s="10" t="s">
        <v>145</v>
      </c>
      <c r="C24" s="10" t="s">
        <v>146</v>
      </c>
      <c r="D24" s="23" t="s">
        <v>147</v>
      </c>
      <c r="E24" s="20"/>
      <c r="F24" s="25" t="str">
        <f>HYPERLINK("https://oj.uz/problems/source/57","CEOI 2016")</f>
        <v>CEOI 2016</v>
      </c>
      <c r="G24" s="10" t="s">
        <v>148</v>
      </c>
      <c r="H24" s="10" t="s">
        <v>149</v>
      </c>
      <c r="I24" s="10" t="s">
        <v>150</v>
      </c>
      <c r="J24" s="10" t="s">
        <v>151</v>
      </c>
      <c r="K24" s="10" t="s">
        <v>152</v>
      </c>
      <c r="L24" s="10" t="s">
        <v>153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9"/>
      <c r="AB24" s="9"/>
      <c r="AC24" s="9"/>
      <c r="AD24" s="9"/>
      <c r="AE24" s="9"/>
    </row>
    <row r="25">
      <c r="A25" s="1" t="str">
        <f>HYPERLINK("https://oj.uz/problems/source/26","APIO 2015")</f>
        <v>APIO 2015</v>
      </c>
      <c r="B25" s="10" t="s">
        <v>154</v>
      </c>
      <c r="C25" s="10" t="s">
        <v>155</v>
      </c>
      <c r="D25" s="23" t="s">
        <v>156</v>
      </c>
      <c r="E25" s="20"/>
      <c r="F25" s="25" t="str">
        <f>HYPERLINK("https://oj.uz/problems/source/57","CEOI 2015")</f>
        <v>CEOI 2015</v>
      </c>
      <c r="G25" s="10" t="s">
        <v>157</v>
      </c>
      <c r="H25" s="10" t="s">
        <v>158</v>
      </c>
      <c r="I25" s="10" t="s">
        <v>159</v>
      </c>
      <c r="J25" s="10" t="s">
        <v>160</v>
      </c>
      <c r="K25" s="10" t="s">
        <v>161</v>
      </c>
      <c r="L25" s="10" t="s">
        <v>162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9"/>
      <c r="AB25" s="9"/>
      <c r="AC25" s="9"/>
      <c r="AD25" s="9"/>
      <c r="AE25" s="9"/>
    </row>
    <row r="26">
      <c r="A26" s="1" t="str">
        <f>HYPERLINK("https://oj.uz/problems/source/26","APIO 2014")</f>
        <v>APIO 2014</v>
      </c>
      <c r="B26" s="10" t="s">
        <v>163</v>
      </c>
      <c r="C26" s="10" t="s">
        <v>164</v>
      </c>
      <c r="D26" s="23" t="s">
        <v>165</v>
      </c>
      <c r="E26" s="20"/>
      <c r="F26" s="25" t="str">
        <f>HYPERLINK("https://oj.uz/problems/source/57","CEOI 2014")</f>
        <v>CEOI 2014</v>
      </c>
      <c r="G26" s="10" t="s">
        <v>166</v>
      </c>
      <c r="H26" s="10" t="s">
        <v>167</v>
      </c>
      <c r="I26" s="10" t="s">
        <v>168</v>
      </c>
      <c r="J26" s="10" t="s">
        <v>169</v>
      </c>
      <c r="K26" s="10" t="s">
        <v>170</v>
      </c>
      <c r="L26" s="10" t="s">
        <v>40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9"/>
      <c r="AB26" s="9"/>
      <c r="AC26" s="9"/>
      <c r="AD26" s="9"/>
      <c r="AE26" s="9"/>
    </row>
    <row r="27">
      <c r="A27" s="1" t="str">
        <f>HYPERLINK("https://www.acmicpc.net/category/48","APIO 2013")</f>
        <v>APIO 2013</v>
      </c>
      <c r="B27" s="10" t="s">
        <v>49</v>
      </c>
      <c r="C27" s="10" t="s">
        <v>171</v>
      </c>
      <c r="D27" s="23" t="s">
        <v>172</v>
      </c>
      <c r="E27" s="20"/>
      <c r="F27" s="25" t="str">
        <f>HYPERLINK("https://oj.uz/problems/source/57","CEOI 2013")</f>
        <v>CEOI 2013</v>
      </c>
      <c r="G27" s="10" t="s">
        <v>173</v>
      </c>
      <c r="H27" s="10" t="s">
        <v>174</v>
      </c>
      <c r="I27" s="10" t="s">
        <v>175</v>
      </c>
      <c r="J27" s="10" t="s">
        <v>176</v>
      </c>
      <c r="K27" s="10" t="s">
        <v>177</v>
      </c>
      <c r="L27" s="10" t="s">
        <v>178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9"/>
      <c r="AB27" s="9"/>
      <c r="AC27" s="9"/>
      <c r="AD27" s="9"/>
      <c r="AE27" s="9"/>
    </row>
    <row r="28">
      <c r="A28" s="1" t="str">
        <f>HYPERLINK("https://www.acmicpc.net/category/48","APIO 2012")</f>
        <v>APIO 2012</v>
      </c>
      <c r="B28" s="10" t="s">
        <v>179</v>
      </c>
      <c r="C28" s="10" t="s">
        <v>180</v>
      </c>
      <c r="D28" s="23" t="s">
        <v>181</v>
      </c>
      <c r="E28" s="20"/>
      <c r="F28" s="25" t="str">
        <f>HYPERLINK("https://oj.uz/problems/source/57","CEOI 2012")</f>
        <v>CEOI 2012</v>
      </c>
      <c r="G28" s="10" t="s">
        <v>182</v>
      </c>
      <c r="H28" s="10" t="s">
        <v>183</v>
      </c>
      <c r="I28" s="10" t="s">
        <v>57</v>
      </c>
      <c r="J28" s="10" t="s">
        <v>19</v>
      </c>
      <c r="K28" s="10" t="s">
        <v>184</v>
      </c>
      <c r="L28" s="10" t="s">
        <v>185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9"/>
      <c r="AB28" s="9"/>
      <c r="AC28" s="9"/>
      <c r="AD28" s="9"/>
      <c r="AE28" s="9"/>
    </row>
    <row r="29">
      <c r="A29" s="1" t="str">
        <f>HYPERLINK("https://www.acmicpc.net/category/48","APIO 2011")</f>
        <v>APIO 2011</v>
      </c>
      <c r="B29" s="10" t="s">
        <v>186</v>
      </c>
      <c r="C29" s="10" t="s">
        <v>187</v>
      </c>
      <c r="D29" s="23" t="s">
        <v>106</v>
      </c>
      <c r="E29" s="20"/>
      <c r="F29" s="25" t="str">
        <f>HYPERLINK("https://szkopul.edu.pl/portal/problemset/ceoi/2011","CEOI 2011")</f>
        <v>CEOI 2011</v>
      </c>
      <c r="G29" s="10" t="s">
        <v>188</v>
      </c>
      <c r="H29" s="10" t="s">
        <v>189</v>
      </c>
      <c r="I29" s="10" t="s">
        <v>173</v>
      </c>
      <c r="J29" s="10" t="s">
        <v>190</v>
      </c>
      <c r="K29" s="10" t="s">
        <v>35</v>
      </c>
      <c r="L29" s="10" t="s">
        <v>68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9"/>
      <c r="AB29" s="9"/>
      <c r="AC29" s="9"/>
      <c r="AD29" s="9"/>
      <c r="AE29" s="9"/>
    </row>
    <row r="30">
      <c r="A30" s="1" t="str">
        <f>HYPERLINK("https://www.acmicpc.net/category/48","APIO 2010")</f>
        <v>APIO 2010</v>
      </c>
      <c r="B30" s="16" t="s">
        <v>191</v>
      </c>
      <c r="C30" s="16" t="s">
        <v>192</v>
      </c>
      <c r="D30" s="26" t="s">
        <v>193</v>
      </c>
      <c r="E30" s="27"/>
      <c r="F30" s="28" t="str">
        <f>HYPERLINK("https://szkopul.edu.pl/portal/problemset/ceoi/2010","CEOI 2010")</f>
        <v>CEOI 2010</v>
      </c>
      <c r="G30" s="10" t="s">
        <v>194</v>
      </c>
      <c r="H30" s="10" t="s">
        <v>195</v>
      </c>
      <c r="I30" s="16" t="s">
        <v>196</v>
      </c>
      <c r="J30" s="16" t="s">
        <v>197</v>
      </c>
      <c r="K30" s="16" t="s">
        <v>198</v>
      </c>
      <c r="L30" s="16" t="s">
        <v>199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9"/>
      <c r="AB30" s="9"/>
      <c r="AC30" s="9"/>
      <c r="AD30" s="9"/>
      <c r="AE30" s="9"/>
    </row>
    <row r="31">
      <c r="A31" s="29" t="str">
        <f>HYPERLINK("https://www.acmicpc.net/category/48","APIO 2009")</f>
        <v>APIO 2009</v>
      </c>
      <c r="B31" s="30" t="s">
        <v>200</v>
      </c>
      <c r="C31" s="30" t="s">
        <v>201</v>
      </c>
      <c r="D31" s="31" t="s">
        <v>202</v>
      </c>
      <c r="E31" s="20"/>
      <c r="F31" s="32" t="str">
        <f>HYPERLINK("https://www.acmicpc.net/category/detail/226","CEOI 2009")</f>
        <v>CEOI 2009</v>
      </c>
      <c r="G31" s="30" t="s">
        <v>33</v>
      </c>
      <c r="H31" s="30" t="s">
        <v>203</v>
      </c>
      <c r="I31" s="33" t="s">
        <v>204</v>
      </c>
      <c r="J31" s="33" t="s">
        <v>205</v>
      </c>
      <c r="K31" s="33" t="s">
        <v>37</v>
      </c>
      <c r="L31" s="16" t="s">
        <v>206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9"/>
      <c r="AB31" s="9"/>
      <c r="AC31" s="9"/>
      <c r="AD31" s="9"/>
      <c r="AE31" s="9"/>
    </row>
    <row r="32">
      <c r="A32" s="34"/>
      <c r="B32" s="34"/>
      <c r="C32" s="34"/>
      <c r="D32" s="34"/>
      <c r="E32" s="14"/>
      <c r="F32" s="34"/>
      <c r="G32" s="35"/>
      <c r="H32" s="34"/>
      <c r="I32" s="36"/>
      <c r="J32" s="34"/>
      <c r="K32" s="3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D32" s="37"/>
      <c r="AE32" s="37"/>
    </row>
    <row r="33">
      <c r="A33" s="18" t="s">
        <v>207</v>
      </c>
      <c r="B33" s="15" t="s">
        <v>208</v>
      </c>
      <c r="C33" s="15" t="s">
        <v>209</v>
      </c>
      <c r="D33" s="15" t="s">
        <v>210</v>
      </c>
      <c r="E33" s="15" t="s">
        <v>211</v>
      </c>
      <c r="F33" s="19" t="s">
        <v>212</v>
      </c>
      <c r="G33" s="20"/>
      <c r="H33" s="38" t="s">
        <v>213</v>
      </c>
      <c r="I33" s="15" t="s">
        <v>214</v>
      </c>
      <c r="J33" s="15" t="s">
        <v>215</v>
      </c>
      <c r="K33" s="15" t="s">
        <v>216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D33" s="37"/>
      <c r="AE33" s="37"/>
    </row>
    <row r="34">
      <c r="A34" s="1" t="str">
        <f>HYPERLINK("https://oj.uz/problems/source/373","JOI 2019")</f>
        <v>JOI 2019</v>
      </c>
      <c r="B34" s="10" t="s">
        <v>217</v>
      </c>
      <c r="C34" s="10" t="s">
        <v>218</v>
      </c>
      <c r="D34" s="10" t="s">
        <v>219</v>
      </c>
      <c r="E34" s="10" t="s">
        <v>220</v>
      </c>
      <c r="F34" s="23" t="s">
        <v>221</v>
      </c>
      <c r="G34" s="20"/>
      <c r="H34" s="25" t="str">
        <f>HYPERLINK("https://oj.uz/problems/source/53","JOIOC 2019")</f>
        <v>JOIOC 2019</v>
      </c>
      <c r="I34" s="10" t="s">
        <v>222</v>
      </c>
      <c r="J34" s="10" t="s">
        <v>223</v>
      </c>
      <c r="K34" s="23" t="s">
        <v>224</v>
      </c>
      <c r="L34" s="39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D34" s="37"/>
      <c r="AE34" s="37"/>
    </row>
    <row r="35">
      <c r="A35" s="1" t="str">
        <f>HYPERLINK("https://oj.uz/problems/source/307","JOI 2018")</f>
        <v>JOI 2018</v>
      </c>
      <c r="B35" s="10" t="s">
        <v>225</v>
      </c>
      <c r="C35" s="10" t="s">
        <v>226</v>
      </c>
      <c r="D35" s="10" t="s">
        <v>227</v>
      </c>
      <c r="E35" s="16" t="s">
        <v>228</v>
      </c>
      <c r="F35" s="23" t="s">
        <v>229</v>
      </c>
      <c r="G35" s="20"/>
      <c r="H35" s="25" t="str">
        <f>HYPERLINK("https://oj.uz/problems/source/53","JOIOC 2018")</f>
        <v>JOIOC 2018</v>
      </c>
      <c r="I35" s="10" t="s">
        <v>230</v>
      </c>
      <c r="J35" s="10" t="s">
        <v>231</v>
      </c>
      <c r="K35" s="16" t="s">
        <v>232</v>
      </c>
      <c r="L35" s="15" t="s">
        <v>233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D35" s="37"/>
      <c r="AE35" s="37"/>
    </row>
    <row r="36">
      <c r="A36" s="1" t="str">
        <f>HYPERLINK("http://joi2017ho.contest.atcoder.jp/","JOI 2017")</f>
        <v>JOI 2017</v>
      </c>
      <c r="B36" s="10" t="s">
        <v>234</v>
      </c>
      <c r="C36" s="10" t="s">
        <v>235</v>
      </c>
      <c r="D36" s="10" t="s">
        <v>236</v>
      </c>
      <c r="E36" s="10" t="s">
        <v>237</v>
      </c>
      <c r="F36" s="26" t="s">
        <v>238</v>
      </c>
      <c r="G36" s="20"/>
      <c r="H36" s="25" t="str">
        <f>HYPERLINK("https://oj.uz/problems/source/53","JOIOC 2017")</f>
        <v>JOIOC 2017</v>
      </c>
      <c r="I36" s="10" t="s">
        <v>239</v>
      </c>
      <c r="J36" s="16" t="s">
        <v>240</v>
      </c>
      <c r="K36" s="10" t="s">
        <v>241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D36" s="37"/>
      <c r="AE36" s="37"/>
    </row>
    <row r="37">
      <c r="A37" s="1" t="str">
        <f>HYPERLINK("http://joi2016ho.contest.atcoder.jp/","JOI 2016")</f>
        <v>JOI 2016</v>
      </c>
      <c r="B37" s="10" t="s">
        <v>242</v>
      </c>
      <c r="C37" s="10" t="s">
        <v>243</v>
      </c>
      <c r="D37" s="10" t="s">
        <v>39</v>
      </c>
      <c r="E37" s="10" t="s">
        <v>244</v>
      </c>
      <c r="F37" s="23" t="s">
        <v>245</v>
      </c>
      <c r="G37" s="20"/>
      <c r="H37" s="25" t="str">
        <f>HYPERLINK("https://oj.uz/problems/source/53","JOIOC 2016")</f>
        <v>JOIOC 2016</v>
      </c>
      <c r="I37" s="10" t="s">
        <v>246</v>
      </c>
      <c r="J37" s="10" t="s">
        <v>247</v>
      </c>
      <c r="K37" s="10" t="s">
        <v>121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D37" s="37"/>
      <c r="AE37" s="37"/>
    </row>
    <row r="38">
      <c r="A38" s="1" t="str">
        <f>HYPERLINK("http://joi2015ho.contest.atcoder.jp/","JOI 2015")</f>
        <v>JOI 2015</v>
      </c>
      <c r="B38" s="10" t="s">
        <v>28</v>
      </c>
      <c r="C38" s="16" t="s">
        <v>248</v>
      </c>
      <c r="D38" s="10" t="s">
        <v>249</v>
      </c>
      <c r="E38" s="10" t="s">
        <v>250</v>
      </c>
      <c r="F38" s="23" t="s">
        <v>251</v>
      </c>
      <c r="G38" s="20"/>
      <c r="H38" s="25" t="str">
        <f>HYPERLINK("https://oj.uz/problems/source/53","JOIOC 2015")</f>
        <v>JOIOC 2015</v>
      </c>
      <c r="I38" s="10" t="s">
        <v>252</v>
      </c>
      <c r="J38" s="10" t="s">
        <v>253</v>
      </c>
      <c r="K38" s="23" t="s">
        <v>254</v>
      </c>
      <c r="L38" s="39"/>
      <c r="M38" s="14"/>
      <c r="N38" s="1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D38" s="37"/>
      <c r="AE38" s="37"/>
    </row>
    <row r="39">
      <c r="A39" s="1" t="str">
        <f>HYPERLINK("http://joi2014ho.contest.atcoder.jp/","JOI 2014")</f>
        <v>JOI 2014</v>
      </c>
      <c r="B39" s="10" t="s">
        <v>255</v>
      </c>
      <c r="C39" s="16" t="s">
        <v>256</v>
      </c>
      <c r="D39" s="10" t="s">
        <v>257</v>
      </c>
      <c r="E39" s="10" t="s">
        <v>258</v>
      </c>
      <c r="F39" s="23" t="s">
        <v>259</v>
      </c>
      <c r="G39" s="20"/>
      <c r="H39" s="25" t="str">
        <f>HYPERLINK("https://oj.uz/problems/source/53","JOIOC 2014")</f>
        <v>JOIOC 2014</v>
      </c>
      <c r="I39" s="10" t="s">
        <v>260</v>
      </c>
      <c r="J39" s="10" t="s">
        <v>261</v>
      </c>
      <c r="K39" s="10" t="s">
        <v>262</v>
      </c>
      <c r="L39" s="15" t="s">
        <v>263</v>
      </c>
      <c r="M39" s="15" t="s">
        <v>264</v>
      </c>
      <c r="N39" s="15" t="s">
        <v>265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D39" s="37"/>
      <c r="AE39" s="37"/>
    </row>
    <row r="40">
      <c r="A40" s="29" t="str">
        <f>HYPERLINK("http://joi2013ho.contest.atcoder.jp/","JOI 2013")</f>
        <v>JOI 2013</v>
      </c>
      <c r="B40" s="30" t="s">
        <v>266</v>
      </c>
      <c r="C40" s="30" t="s">
        <v>267</v>
      </c>
      <c r="D40" s="30" t="s">
        <v>268</v>
      </c>
      <c r="E40" s="30" t="s">
        <v>269</v>
      </c>
      <c r="F40" s="40" t="s">
        <v>270</v>
      </c>
      <c r="G40" s="20"/>
      <c r="H40" s="32" t="str">
        <f>HYPERLINK("https://oj.uz/problems/source/53","JOIOC 2013")</f>
        <v>JOIOC 2013</v>
      </c>
      <c r="I40" s="30" t="s">
        <v>271</v>
      </c>
      <c r="J40" s="30" t="s">
        <v>272</v>
      </c>
      <c r="K40" s="30" t="s">
        <v>273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D40" s="37"/>
      <c r="AE40" s="37"/>
    </row>
    <row r="41">
      <c r="A41" s="34"/>
      <c r="B41" s="34"/>
      <c r="C41" s="34"/>
      <c r="D41" s="34"/>
      <c r="E41" s="34"/>
      <c r="F41" s="34"/>
      <c r="G41" s="14"/>
      <c r="H41" s="34"/>
      <c r="I41" s="34"/>
      <c r="J41" s="34"/>
      <c r="K41" s="34"/>
      <c r="L41" s="14"/>
      <c r="M41" s="14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D41" s="37"/>
      <c r="AE41" s="37"/>
    </row>
    <row r="42">
      <c r="A42" s="18" t="str">
        <f>HYPERLINK("https://oj.uz/problems/source/493", "JOISC 2020")</f>
        <v>JOISC 2020</v>
      </c>
      <c r="B42" s="41" t="s">
        <v>274</v>
      </c>
      <c r="C42" s="41" t="s">
        <v>275</v>
      </c>
      <c r="D42" s="15" t="s">
        <v>276</v>
      </c>
      <c r="E42" s="15" t="s">
        <v>277</v>
      </c>
      <c r="F42" s="15" t="s">
        <v>278</v>
      </c>
      <c r="G42" s="10" t="s">
        <v>279</v>
      </c>
      <c r="H42" s="15" t="s">
        <v>280</v>
      </c>
      <c r="I42" s="15" t="s">
        <v>281</v>
      </c>
      <c r="J42" s="15" t="s">
        <v>282</v>
      </c>
      <c r="K42" s="15" t="s">
        <v>283</v>
      </c>
      <c r="L42" s="15" t="s">
        <v>284</v>
      </c>
      <c r="M42" s="15" t="s">
        <v>285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D42" s="37"/>
      <c r="AE42" s="37"/>
    </row>
    <row r="43">
      <c r="A43" s="1" t="str">
        <f>HYPERLINK("https://oj.uz/problems/source/375","JOISC 2019")</f>
        <v>JOISC 2019</v>
      </c>
      <c r="B43" s="10" t="s">
        <v>286</v>
      </c>
      <c r="C43" s="10" t="s">
        <v>287</v>
      </c>
      <c r="D43" s="10" t="s">
        <v>20</v>
      </c>
      <c r="E43" s="10" t="s">
        <v>288</v>
      </c>
      <c r="F43" s="16" t="s">
        <v>289</v>
      </c>
      <c r="G43" s="10" t="s">
        <v>290</v>
      </c>
      <c r="H43" s="10" t="s">
        <v>291</v>
      </c>
      <c r="I43" s="10" t="s">
        <v>119</v>
      </c>
      <c r="J43" s="10" t="s">
        <v>292</v>
      </c>
      <c r="K43" s="10" t="s">
        <v>293</v>
      </c>
      <c r="L43" s="16" t="s">
        <v>294</v>
      </c>
      <c r="M43" s="10" t="s">
        <v>295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D43" s="37"/>
      <c r="AE43" s="37"/>
    </row>
    <row r="44">
      <c r="A44" s="1" t="str">
        <f>HYPERLINK("https://oj.uz/problems/source/312","JOISC 2018")</f>
        <v>JOISC 2018</v>
      </c>
      <c r="B44" s="10" t="s">
        <v>19</v>
      </c>
      <c r="C44" s="10" t="s">
        <v>296</v>
      </c>
      <c r="D44" s="10" t="s">
        <v>297</v>
      </c>
      <c r="E44" s="10" t="s">
        <v>298</v>
      </c>
      <c r="F44" s="16" t="s">
        <v>299</v>
      </c>
      <c r="G44" s="10" t="s">
        <v>300</v>
      </c>
      <c r="H44" s="10" t="s">
        <v>301</v>
      </c>
      <c r="I44" s="10" t="s">
        <v>217</v>
      </c>
      <c r="J44" s="10" t="s">
        <v>302</v>
      </c>
      <c r="K44" s="10" t="s">
        <v>303</v>
      </c>
      <c r="L44" s="10" t="s">
        <v>304</v>
      </c>
      <c r="M44" s="10" t="s">
        <v>305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D44" s="37"/>
      <c r="AE44" s="37"/>
    </row>
    <row r="45">
      <c r="A45" s="1" t="str">
        <f>HYPERLINK("https://oj.uz/problems/source/312","JOISC 2017")</f>
        <v>JOISC 2017</v>
      </c>
      <c r="B45" s="10" t="s">
        <v>306</v>
      </c>
      <c r="C45" s="10" t="s">
        <v>307</v>
      </c>
      <c r="D45" s="10" t="s">
        <v>308</v>
      </c>
      <c r="E45" s="10" t="s">
        <v>2</v>
      </c>
      <c r="F45" s="10" t="s">
        <v>117</v>
      </c>
      <c r="G45" s="10" t="s">
        <v>309</v>
      </c>
      <c r="H45" s="10" t="s">
        <v>310</v>
      </c>
      <c r="I45" s="10" t="s">
        <v>268</v>
      </c>
      <c r="J45" s="10" t="s">
        <v>239</v>
      </c>
      <c r="K45" s="10" t="s">
        <v>311</v>
      </c>
      <c r="L45" s="10" t="s">
        <v>53</v>
      </c>
      <c r="M45" s="10" t="s">
        <v>312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9"/>
      <c r="AB45" s="9"/>
      <c r="AC45" s="9"/>
      <c r="AD45" s="9"/>
      <c r="AE45" s="9"/>
    </row>
    <row r="46">
      <c r="A46" s="1" t="str">
        <f>HYPERLINK("https://oj.uz/problems/source/312","JOISC 2016")</f>
        <v>JOISC 2016</v>
      </c>
      <c r="B46" s="16" t="s">
        <v>313</v>
      </c>
      <c r="C46" s="16" t="s">
        <v>314</v>
      </c>
      <c r="D46" s="16" t="s">
        <v>315</v>
      </c>
      <c r="E46" s="16" t="s">
        <v>316</v>
      </c>
      <c r="F46" s="16" t="s">
        <v>317</v>
      </c>
      <c r="G46" s="16" t="s">
        <v>318</v>
      </c>
      <c r="H46" s="10" t="s">
        <v>319</v>
      </c>
      <c r="I46" s="10" t="s">
        <v>320</v>
      </c>
      <c r="J46" s="10" t="s">
        <v>321</v>
      </c>
      <c r="K46" s="10" t="s">
        <v>322</v>
      </c>
      <c r="L46" s="10" t="s">
        <v>323</v>
      </c>
      <c r="M46" s="23" t="s">
        <v>324</v>
      </c>
      <c r="N46" s="39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9"/>
      <c r="AB46" s="9"/>
      <c r="AC46" s="9"/>
      <c r="AD46" s="9"/>
      <c r="AE46" s="9"/>
    </row>
    <row r="47">
      <c r="A47" s="1" t="str">
        <f>HYPERLINK("http://joisc2015.contest.atcoder.jp/","JOISC 2015")</f>
        <v>JOISC 2015</v>
      </c>
      <c r="B47" s="10" t="s">
        <v>325</v>
      </c>
      <c r="C47" s="10" t="s">
        <v>326</v>
      </c>
      <c r="D47" s="10" t="s">
        <v>327</v>
      </c>
      <c r="E47" s="10" t="s">
        <v>328</v>
      </c>
      <c r="F47" s="10" t="s">
        <v>329</v>
      </c>
      <c r="G47" s="10" t="s">
        <v>330</v>
      </c>
      <c r="H47" s="10" t="s">
        <v>299</v>
      </c>
      <c r="I47" s="10" t="s">
        <v>331</v>
      </c>
      <c r="J47" s="10" t="s">
        <v>332</v>
      </c>
      <c r="K47" s="10" t="s">
        <v>333</v>
      </c>
      <c r="L47" s="10" t="s">
        <v>334</v>
      </c>
      <c r="M47" s="10" t="s">
        <v>69</v>
      </c>
      <c r="N47" s="15" t="s">
        <v>335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9"/>
      <c r="AB47" s="9"/>
      <c r="AC47" s="9"/>
      <c r="AD47" s="9"/>
      <c r="AE47" s="9"/>
    </row>
    <row r="48">
      <c r="A48" s="1" t="str">
        <f>HYPERLINK("http://joisc2014.contest.atcoder.jp/","JOISC 2014")</f>
        <v>JOISC 2014</v>
      </c>
      <c r="B48" s="10" t="s">
        <v>336</v>
      </c>
      <c r="C48" s="10" t="s">
        <v>337</v>
      </c>
      <c r="D48" s="10" t="s">
        <v>338</v>
      </c>
      <c r="E48" s="10" t="s">
        <v>339</v>
      </c>
      <c r="F48" s="10" t="s">
        <v>340</v>
      </c>
      <c r="G48" s="10" t="s">
        <v>341</v>
      </c>
      <c r="H48" s="10" t="s">
        <v>342</v>
      </c>
      <c r="I48" s="10" t="s">
        <v>343</v>
      </c>
      <c r="J48" s="10" t="s">
        <v>344</v>
      </c>
      <c r="K48" s="10" t="s">
        <v>345</v>
      </c>
      <c r="L48" s="10" t="s">
        <v>346</v>
      </c>
      <c r="M48" s="10" t="s">
        <v>347</v>
      </c>
      <c r="N48" s="10" t="s">
        <v>348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9"/>
      <c r="AB48" s="9"/>
      <c r="AC48" s="9"/>
      <c r="AD48" s="9"/>
      <c r="AE48" s="9"/>
    </row>
    <row r="49">
      <c r="A49" s="1" t="str">
        <f>HYPERLINK("http://joisc2013-day1.contest.atcoder.jp/","JOISC 2013")</f>
        <v>JOISC 2013</v>
      </c>
      <c r="B49" s="10" t="s">
        <v>349</v>
      </c>
      <c r="C49" s="10" t="s">
        <v>350</v>
      </c>
      <c r="D49" s="10" t="s">
        <v>351</v>
      </c>
      <c r="E49" s="10" t="s">
        <v>352</v>
      </c>
      <c r="F49" s="10" t="s">
        <v>353</v>
      </c>
      <c r="G49" s="10" t="s">
        <v>354</v>
      </c>
      <c r="H49" s="10" t="s">
        <v>355</v>
      </c>
      <c r="I49" s="10" t="s">
        <v>170</v>
      </c>
      <c r="J49" s="10" t="s">
        <v>139</v>
      </c>
      <c r="K49" s="10" t="s">
        <v>356</v>
      </c>
      <c r="L49" s="10" t="s">
        <v>357</v>
      </c>
      <c r="M49" s="10" t="s">
        <v>358</v>
      </c>
      <c r="N49" s="10" t="s">
        <v>359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9"/>
      <c r="AB49" s="9"/>
      <c r="AC49" s="9"/>
      <c r="AD49" s="9"/>
      <c r="AE49" s="9"/>
    </row>
    <row r="50">
      <c r="A50" s="5"/>
      <c r="B50" s="5"/>
      <c r="C50" s="5"/>
      <c r="D50" s="5"/>
      <c r="E50" s="5"/>
      <c r="F50" s="5"/>
      <c r="G50" s="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9"/>
      <c r="AB50" s="9"/>
      <c r="AC50" s="9"/>
      <c r="AD50" s="9"/>
      <c r="AE50" s="9"/>
    </row>
    <row r="51">
      <c r="A51" s="1" t="str">
        <f>HYPERLINK("https://cses.fi/boi/list/","BOI 2020")</f>
        <v>BOI 2020</v>
      </c>
      <c r="B51" s="10" t="s">
        <v>360</v>
      </c>
      <c r="C51" s="10" t="s">
        <v>361</v>
      </c>
      <c r="D51" s="10" t="s">
        <v>362</v>
      </c>
      <c r="E51" s="10" t="s">
        <v>363</v>
      </c>
      <c r="F51" s="10" t="s">
        <v>364</v>
      </c>
      <c r="G51" s="10" t="s">
        <v>224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9"/>
      <c r="AB51" s="9"/>
      <c r="AC51" s="9"/>
      <c r="AD51" s="9"/>
      <c r="AE51" s="9"/>
    </row>
    <row r="52">
      <c r="A52" s="1" t="str">
        <f>HYPERLINK("https://cses.fi/boi/list/","BOI 2019")</f>
        <v>BOI 2019</v>
      </c>
      <c r="B52" s="16" t="s">
        <v>365</v>
      </c>
      <c r="C52" s="16" t="s">
        <v>366</v>
      </c>
      <c r="D52" s="16" t="s">
        <v>367</v>
      </c>
      <c r="E52" s="10" t="s">
        <v>368</v>
      </c>
      <c r="F52" s="10" t="s">
        <v>369</v>
      </c>
      <c r="G52" s="10" t="s">
        <v>370</v>
      </c>
      <c r="H52" s="8"/>
      <c r="I52" s="8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9"/>
      <c r="AB52" s="9"/>
      <c r="AC52" s="9"/>
      <c r="AD52" s="9"/>
      <c r="AE52" s="9"/>
    </row>
    <row r="53">
      <c r="A53" s="1" t="str">
        <f>HYPERLINK("https://cses.fi/boi/list/","BOI 2018")</f>
        <v>BOI 2018</v>
      </c>
      <c r="B53" s="16" t="s">
        <v>99</v>
      </c>
      <c r="C53" s="16" t="s">
        <v>371</v>
      </c>
      <c r="D53" s="16" t="s">
        <v>372</v>
      </c>
      <c r="E53" s="16" t="s">
        <v>373</v>
      </c>
      <c r="F53" s="10" t="s">
        <v>374</v>
      </c>
      <c r="G53" s="10" t="s">
        <v>375</v>
      </c>
      <c r="H53" s="8"/>
      <c r="I53" s="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9"/>
      <c r="AB53" s="9"/>
      <c r="AC53" s="9"/>
      <c r="AD53" s="9"/>
      <c r="AE53" s="9"/>
    </row>
    <row r="54">
      <c r="A54" s="1" t="str">
        <f>HYPERLINK("https://cses.fi/boi/list/","BOI 2017")</f>
        <v>BOI 2017</v>
      </c>
      <c r="B54" s="10" t="s">
        <v>376</v>
      </c>
      <c r="C54" s="10" t="s">
        <v>171</v>
      </c>
      <c r="D54" s="10" t="s">
        <v>309</v>
      </c>
      <c r="E54" s="10" t="s">
        <v>341</v>
      </c>
      <c r="F54" s="10" t="s">
        <v>377</v>
      </c>
      <c r="G54" s="10" t="s">
        <v>378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9"/>
      <c r="AB54" s="9"/>
      <c r="AC54" s="9"/>
      <c r="AD54" s="9"/>
      <c r="AE54" s="9"/>
    </row>
    <row r="55">
      <c r="A55" s="1" t="str">
        <f>HYPERLINK("https://oj.uz/problems/source/40","BOI 2016")</f>
        <v>BOI 2016</v>
      </c>
      <c r="B55" s="10" t="s">
        <v>379</v>
      </c>
      <c r="C55" s="10" t="s">
        <v>239</v>
      </c>
      <c r="D55" s="10" t="s">
        <v>380</v>
      </c>
      <c r="E55" s="10" t="s">
        <v>291</v>
      </c>
      <c r="F55" s="10" t="s">
        <v>67</v>
      </c>
      <c r="G55" s="10" t="s">
        <v>108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9"/>
      <c r="AB55" s="9"/>
      <c r="AC55" s="9"/>
      <c r="AD55" s="9"/>
      <c r="AE55" s="9"/>
    </row>
    <row r="56">
      <c r="A56" s="1" t="str">
        <f>HYPERLINK("https://oj.uz/problems/source/40","BOI 2015")</f>
        <v>BOI 2015</v>
      </c>
      <c r="B56" s="10" t="s">
        <v>381</v>
      </c>
      <c r="C56" s="10" t="s">
        <v>382</v>
      </c>
      <c r="D56" s="10" t="s">
        <v>185</v>
      </c>
      <c r="E56" s="10" t="s">
        <v>383</v>
      </c>
      <c r="F56" s="16" t="s">
        <v>384</v>
      </c>
      <c r="G56" s="10" t="s">
        <v>385</v>
      </c>
      <c r="H56" s="3"/>
      <c r="I56" s="3"/>
      <c r="J56" s="3"/>
      <c r="K56" s="3"/>
      <c r="L56" s="42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9"/>
      <c r="AB56" s="9"/>
      <c r="AC56" s="9"/>
      <c r="AD56" s="9"/>
      <c r="AE56" s="9"/>
    </row>
    <row r="57">
      <c r="A57" s="1" t="str">
        <f>HYPERLINK("https://oj.uz/problems/source/40","BOI 2014")</f>
        <v>BOI 2014</v>
      </c>
      <c r="B57" s="16" t="s">
        <v>386</v>
      </c>
      <c r="C57" s="16" t="s">
        <v>341</v>
      </c>
      <c r="D57" s="16" t="s">
        <v>164</v>
      </c>
      <c r="E57" s="16" t="s">
        <v>387</v>
      </c>
      <c r="F57" s="16" t="s">
        <v>388</v>
      </c>
      <c r="G57" s="16" t="s">
        <v>389</v>
      </c>
      <c r="H57" s="8"/>
      <c r="I57" s="8"/>
      <c r="J57" s="8"/>
      <c r="K57" s="8"/>
      <c r="L57" s="42"/>
      <c r="M57" s="8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9"/>
      <c r="AB57" s="9"/>
      <c r="AC57" s="9"/>
      <c r="AD57" s="9"/>
      <c r="AE57" s="9"/>
    </row>
    <row r="58">
      <c r="A58" s="1" t="str">
        <f>HYPERLINK("https://oj.uz/problems/source/40","BOI 2013")</f>
        <v>BOI 2013</v>
      </c>
      <c r="B58" s="16" t="s">
        <v>250</v>
      </c>
      <c r="C58" s="16" t="s">
        <v>390</v>
      </c>
      <c r="D58" s="16" t="s">
        <v>159</v>
      </c>
      <c r="E58" s="16" t="s">
        <v>391</v>
      </c>
      <c r="F58" s="16" t="s">
        <v>392</v>
      </c>
      <c r="G58" s="16" t="s">
        <v>393</v>
      </c>
      <c r="H58" s="8"/>
      <c r="I58" s="8"/>
      <c r="J58" s="8"/>
      <c r="K58" s="8" t="s">
        <v>394</v>
      </c>
      <c r="L58" s="42"/>
      <c r="M58" s="8"/>
      <c r="N58" s="8"/>
      <c r="O58" s="8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9"/>
      <c r="AB58" s="9"/>
      <c r="AC58" s="9"/>
      <c r="AD58" s="9"/>
      <c r="AE58" s="9"/>
    </row>
    <row r="59">
      <c r="A59" s="1" t="str">
        <f>HYPERLINK("https://cses.fi/boi/list/","BOI 2012")</f>
        <v>BOI 2012</v>
      </c>
      <c r="B59" s="16" t="s">
        <v>395</v>
      </c>
      <c r="C59" s="16" t="s">
        <v>396</v>
      </c>
      <c r="D59" s="16" t="s">
        <v>397</v>
      </c>
      <c r="E59" s="16" t="s">
        <v>212</v>
      </c>
      <c r="F59" s="16" t="s">
        <v>398</v>
      </c>
      <c r="G59" s="26" t="s">
        <v>399</v>
      </c>
      <c r="H59" s="43"/>
      <c r="I59" s="17"/>
      <c r="J59" s="8"/>
      <c r="K59" s="8"/>
      <c r="L59" s="42"/>
      <c r="M59" s="8"/>
      <c r="N59" s="8"/>
      <c r="O59" s="8"/>
      <c r="P59" s="8"/>
      <c r="Q59" s="3"/>
      <c r="R59" s="3"/>
      <c r="S59" s="3"/>
      <c r="T59" s="3"/>
      <c r="U59" s="3"/>
      <c r="V59" s="3"/>
      <c r="W59" s="3"/>
      <c r="X59" s="3"/>
      <c r="Y59" s="3"/>
      <c r="Z59" s="3"/>
      <c r="AA59" s="9"/>
      <c r="AB59" s="9"/>
      <c r="AC59" s="9"/>
      <c r="AD59" s="9"/>
      <c r="AE59" s="9"/>
    </row>
    <row r="60">
      <c r="A60" s="44" t="str">
        <f>HYPERLINK("https://cses.fi/boi/list/","BOI 2011")</f>
        <v>BOI 2011</v>
      </c>
      <c r="B60" s="16" t="s">
        <v>400</v>
      </c>
      <c r="C60" s="16" t="s">
        <v>401</v>
      </c>
      <c r="D60" s="16" t="s">
        <v>402</v>
      </c>
      <c r="E60" s="16" t="s">
        <v>403</v>
      </c>
      <c r="F60" s="16" t="s">
        <v>20</v>
      </c>
      <c r="G60" s="16" t="s">
        <v>404</v>
      </c>
      <c r="H60" s="41" t="s">
        <v>99</v>
      </c>
      <c r="I60" s="41" t="s">
        <v>405</v>
      </c>
      <c r="J60" s="8"/>
      <c r="K60" s="8"/>
      <c r="L60" s="42"/>
      <c r="M60" s="8"/>
      <c r="N60" s="8"/>
      <c r="O60" s="8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9"/>
      <c r="AB60" s="9"/>
      <c r="AC60" s="9"/>
      <c r="AD60" s="9"/>
      <c r="AE60" s="9"/>
    </row>
    <row r="61">
      <c r="A61" s="44" t="str">
        <f>HYPERLINK("https://cses.fi/boi/list/","BOI 2010")</f>
        <v>BOI 2010</v>
      </c>
      <c r="B61" s="16" t="s">
        <v>406</v>
      </c>
      <c r="C61" s="16" t="s">
        <v>407</v>
      </c>
      <c r="D61" s="16" t="s">
        <v>408</v>
      </c>
      <c r="E61" s="16" t="s">
        <v>409</v>
      </c>
      <c r="F61" s="16" t="s">
        <v>303</v>
      </c>
      <c r="G61" s="16" t="s">
        <v>410</v>
      </c>
      <c r="H61" s="8"/>
      <c r="I61" s="8"/>
      <c r="J61" s="8"/>
      <c r="K61" s="8"/>
      <c r="L61" s="42"/>
      <c r="M61" s="8"/>
      <c r="N61" s="8"/>
      <c r="O61" s="8"/>
      <c r="P61" s="8"/>
      <c r="Q61" s="3"/>
      <c r="R61" s="3"/>
      <c r="S61" s="3"/>
      <c r="T61" s="3"/>
      <c r="U61" s="3"/>
      <c r="V61" s="3"/>
      <c r="W61" s="3"/>
      <c r="X61" s="3"/>
      <c r="Y61" s="3"/>
      <c r="Z61" s="3"/>
      <c r="AA61" s="9"/>
      <c r="AB61" s="9"/>
      <c r="AC61" s="9"/>
      <c r="AD61" s="9"/>
      <c r="AE61" s="9"/>
    </row>
    <row r="62">
      <c r="A62" s="44" t="str">
        <f>HYPERLINK("https://cses.fi/boi/list/","BOI 2009")</f>
        <v>BOI 2009</v>
      </c>
      <c r="B62" s="16" t="s">
        <v>411</v>
      </c>
      <c r="C62" s="16" t="s">
        <v>412</v>
      </c>
      <c r="D62" s="16" t="s">
        <v>413</v>
      </c>
      <c r="E62" s="16" t="s">
        <v>195</v>
      </c>
      <c r="F62" s="16" t="s">
        <v>414</v>
      </c>
      <c r="G62" s="16" t="s">
        <v>415</v>
      </c>
      <c r="H62" s="8"/>
      <c r="I62" s="8"/>
      <c r="J62" s="8"/>
      <c r="K62" s="8"/>
      <c r="L62" s="42"/>
      <c r="M62" s="8"/>
      <c r="N62" s="8"/>
      <c r="O62" s="8"/>
      <c r="P62" s="8"/>
      <c r="Q62" s="3"/>
      <c r="R62" s="3"/>
      <c r="S62" s="3"/>
      <c r="T62" s="3"/>
      <c r="U62" s="3"/>
      <c r="V62" s="3"/>
      <c r="W62" s="3"/>
      <c r="X62" s="3"/>
      <c r="Y62" s="3"/>
      <c r="Z62" s="3"/>
      <c r="AA62" s="9"/>
      <c r="AB62" s="9"/>
      <c r="AC62" s="9"/>
      <c r="AD62" s="9"/>
      <c r="AE62" s="9"/>
    </row>
    <row r="63">
      <c r="A63" s="44" t="str">
        <f>HYPERLINK("https://cses.fi/boi/list/","BOI 2008")</f>
        <v>BOI 2008</v>
      </c>
      <c r="B63" s="16" t="s">
        <v>41</v>
      </c>
      <c r="C63" s="16" t="s">
        <v>416</v>
      </c>
      <c r="D63" s="16" t="s">
        <v>417</v>
      </c>
      <c r="E63" s="16" t="s">
        <v>418</v>
      </c>
      <c r="F63" s="16" t="s">
        <v>419</v>
      </c>
      <c r="G63" s="16" t="s">
        <v>420</v>
      </c>
      <c r="H63" s="8"/>
      <c r="I63" s="8"/>
      <c r="J63" s="8"/>
      <c r="K63" s="8"/>
      <c r="L63" s="42"/>
      <c r="M63" s="8"/>
      <c r="N63" s="8"/>
      <c r="O63" s="8"/>
      <c r="P63" s="8"/>
      <c r="Q63" s="3"/>
      <c r="R63" s="3"/>
      <c r="S63" s="3"/>
      <c r="T63" s="3"/>
      <c r="U63" s="3"/>
      <c r="V63" s="3"/>
      <c r="W63" s="3"/>
      <c r="X63" s="3"/>
      <c r="Y63" s="3"/>
      <c r="Z63" s="3"/>
      <c r="AA63" s="9"/>
      <c r="AB63" s="9"/>
      <c r="AC63" s="9"/>
      <c r="AD63" s="9"/>
      <c r="AE63" s="9"/>
    </row>
    <row r="64">
      <c r="A64" s="44" t="str">
        <f>HYPERLINK("https://cses.fi/boi/list/","BOI 2007")</f>
        <v>BOI 2007</v>
      </c>
      <c r="B64" s="16" t="s">
        <v>421</v>
      </c>
      <c r="C64" s="16" t="s">
        <v>37</v>
      </c>
      <c r="D64" s="16" t="s">
        <v>422</v>
      </c>
      <c r="E64" s="16" t="s">
        <v>111</v>
      </c>
      <c r="F64" s="16" t="s">
        <v>91</v>
      </c>
      <c r="G64" s="16" t="s">
        <v>164</v>
      </c>
      <c r="H64" s="8"/>
      <c r="I64" s="8"/>
      <c r="J64" s="8"/>
      <c r="K64" s="8"/>
      <c r="L64" s="42"/>
      <c r="M64" s="8"/>
      <c r="N64" s="8"/>
      <c r="O64" s="8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9"/>
      <c r="AB64" s="9"/>
      <c r="AC64" s="9"/>
      <c r="AD64" s="9"/>
      <c r="AE64" s="9"/>
    </row>
    <row r="65">
      <c r="A65" s="44" t="str">
        <f>HYPERLINK("https://cses.fi/boi/list/","BOI 2006")</f>
        <v>BOI 2006</v>
      </c>
      <c r="B65" s="16" t="s">
        <v>423</v>
      </c>
      <c r="C65" s="16" t="s">
        <v>220</v>
      </c>
      <c r="D65" s="16" t="s">
        <v>424</v>
      </c>
      <c r="E65" s="16" t="s">
        <v>53</v>
      </c>
      <c r="F65" s="16" t="s">
        <v>425</v>
      </c>
      <c r="G65" s="16" t="s">
        <v>426</v>
      </c>
      <c r="H65" s="8"/>
      <c r="I65" s="8"/>
      <c r="J65" s="8"/>
      <c r="K65" s="8"/>
      <c r="L65" s="8"/>
      <c r="M65" s="8"/>
      <c r="N65" s="8"/>
      <c r="O65" s="8"/>
      <c r="P65" s="8"/>
      <c r="Q65" s="3"/>
      <c r="R65" s="3"/>
      <c r="S65" s="3"/>
      <c r="T65" s="3"/>
      <c r="U65" s="3"/>
      <c r="V65" s="3"/>
      <c r="W65" s="3"/>
      <c r="X65" s="3"/>
      <c r="Y65" s="3"/>
      <c r="Z65" s="3"/>
      <c r="AA65" s="9"/>
      <c r="AB65" s="9"/>
      <c r="AC65" s="9"/>
      <c r="AD65" s="9"/>
      <c r="AE65" s="9"/>
    </row>
    <row r="66">
      <c r="A66" s="44" t="str">
        <f>HYPERLINK("https://cses.fi/boi/list/","BOI 2005")</f>
        <v>BOI 2005</v>
      </c>
      <c r="B66" s="16" t="s">
        <v>427</v>
      </c>
      <c r="C66" s="16" t="s">
        <v>125</v>
      </c>
      <c r="D66" s="16" t="s">
        <v>67</v>
      </c>
      <c r="E66" s="16" t="s">
        <v>428</v>
      </c>
      <c r="F66" s="16" t="s">
        <v>429</v>
      </c>
      <c r="G66" s="16" t="s">
        <v>99</v>
      </c>
      <c r="H66" s="8"/>
      <c r="I66" s="8"/>
      <c r="J66" s="8"/>
      <c r="K66" s="8"/>
      <c r="L66" s="8"/>
      <c r="M66" s="8"/>
      <c r="N66" s="8"/>
      <c r="O66" s="8"/>
      <c r="P66" s="8"/>
      <c r="Q66" s="3"/>
      <c r="R66" s="3"/>
      <c r="S66" s="3"/>
      <c r="T66" s="3"/>
      <c r="U66" s="3"/>
      <c r="V66" s="3"/>
      <c r="W66" s="3"/>
      <c r="X66" s="3"/>
      <c r="Y66" s="3"/>
      <c r="Z66" s="3"/>
      <c r="AA66" s="9"/>
      <c r="AB66" s="9"/>
      <c r="AC66" s="9"/>
      <c r="AD66" s="9"/>
      <c r="AE66" s="9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9"/>
      <c r="AB67" s="9"/>
      <c r="AC67" s="9"/>
      <c r="AD67" s="9"/>
      <c r="AE67" s="9"/>
    </row>
    <row r="68">
      <c r="A68" s="44" t="str">
        <f>HYPERLINK("https://szkopul.edu.pl/p/default/problemset_eng/oi","POI 2020")</f>
        <v>POI 2020</v>
      </c>
      <c r="B68" s="16" t="s">
        <v>430</v>
      </c>
      <c r="C68" s="16" t="s">
        <v>430</v>
      </c>
      <c r="D68" s="16" t="s">
        <v>430</v>
      </c>
      <c r="E68" s="16" t="s">
        <v>430</v>
      </c>
      <c r="F68" s="16" t="s">
        <v>430</v>
      </c>
      <c r="G68" s="16" t="s">
        <v>430</v>
      </c>
      <c r="H68" s="16" t="s">
        <v>430</v>
      </c>
      <c r="I68" s="16" t="s">
        <v>430</v>
      </c>
      <c r="J68" s="16" t="s">
        <v>430</v>
      </c>
      <c r="K68" s="16" t="s">
        <v>430</v>
      </c>
      <c r="L68" s="16" t="s">
        <v>430</v>
      </c>
      <c r="M68" s="16" t="s">
        <v>430</v>
      </c>
      <c r="N68" s="16" t="s">
        <v>430</v>
      </c>
      <c r="O68" s="16" t="s">
        <v>430</v>
      </c>
      <c r="P68" s="16" t="s">
        <v>430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9"/>
      <c r="AB68" s="9"/>
      <c r="AC68" s="9"/>
      <c r="AD68" s="9"/>
      <c r="AE68" s="9"/>
    </row>
    <row r="69">
      <c r="A69" s="44" t="str">
        <f>HYPERLINK("https://szkopul.edu.pl/p/default/problemset_eng/oi","POI 2019")</f>
        <v>POI 2019</v>
      </c>
      <c r="B69" s="16" t="s">
        <v>431</v>
      </c>
      <c r="C69" s="16" t="s">
        <v>432</v>
      </c>
      <c r="D69" s="16" t="s">
        <v>433</v>
      </c>
      <c r="E69" s="16" t="s">
        <v>434</v>
      </c>
      <c r="F69" s="16" t="s">
        <v>435</v>
      </c>
      <c r="G69" s="16" t="s">
        <v>436</v>
      </c>
      <c r="H69" s="16" t="s">
        <v>437</v>
      </c>
      <c r="I69" s="16" t="s">
        <v>438</v>
      </c>
      <c r="J69" s="16" t="s">
        <v>439</v>
      </c>
      <c r="K69" s="16" t="s">
        <v>440</v>
      </c>
      <c r="L69" s="16" t="s">
        <v>441</v>
      </c>
      <c r="M69" s="16" t="s">
        <v>442</v>
      </c>
      <c r="N69" s="16" t="s">
        <v>443</v>
      </c>
      <c r="O69" s="16" t="s">
        <v>444</v>
      </c>
      <c r="P69" s="16" t="s">
        <v>445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9"/>
      <c r="AB69" s="9"/>
      <c r="AC69" s="9"/>
      <c r="AD69" s="9"/>
      <c r="AE69" s="9"/>
    </row>
    <row r="70">
      <c r="A70" s="44" t="str">
        <f>HYPERLINK("https://szkopul.edu.pl/p/default/problemset_eng/oi","POI 2018")</f>
        <v>POI 2018</v>
      </c>
      <c r="B70" s="16" t="s">
        <v>446</v>
      </c>
      <c r="C70" s="16" t="s">
        <v>413</v>
      </c>
      <c r="D70" s="16" t="s">
        <v>83</v>
      </c>
      <c r="E70" s="16" t="s">
        <v>447</v>
      </c>
      <c r="F70" s="16" t="s">
        <v>448</v>
      </c>
      <c r="G70" s="16" t="s">
        <v>449</v>
      </c>
      <c r="H70" s="16" t="s">
        <v>450</v>
      </c>
      <c r="I70" s="16" t="s">
        <v>451</v>
      </c>
      <c r="J70" s="16" t="s">
        <v>452</v>
      </c>
      <c r="K70" s="16" t="s">
        <v>111</v>
      </c>
      <c r="L70" s="16" t="s">
        <v>453</v>
      </c>
      <c r="M70" s="16" t="s">
        <v>454</v>
      </c>
      <c r="N70" s="16" t="s">
        <v>455</v>
      </c>
      <c r="O70" s="16" t="s">
        <v>456</v>
      </c>
      <c r="P70" s="30" t="s">
        <v>457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9"/>
      <c r="AB70" s="9"/>
      <c r="AC70" s="9"/>
      <c r="AD70" s="9"/>
      <c r="AE70" s="9"/>
    </row>
    <row r="71">
      <c r="A71" s="44" t="str">
        <f>HYPERLINK("https://szkopul.edu.pl/p/default/problemset_eng/oi","POI 2017")</f>
        <v>POI 2017</v>
      </c>
      <c r="B71" s="16" t="s">
        <v>458</v>
      </c>
      <c r="C71" s="16" t="s">
        <v>459</v>
      </c>
      <c r="D71" s="16" t="s">
        <v>460</v>
      </c>
      <c r="E71" s="16" t="s">
        <v>461</v>
      </c>
      <c r="F71" s="16" t="s">
        <v>462</v>
      </c>
      <c r="G71" s="16" t="s">
        <v>463</v>
      </c>
      <c r="H71" s="16" t="s">
        <v>464</v>
      </c>
      <c r="I71" s="16" t="s">
        <v>465</v>
      </c>
      <c r="J71" s="16" t="s">
        <v>466</v>
      </c>
      <c r="K71" s="16" t="s">
        <v>467</v>
      </c>
      <c r="L71" s="16" t="s">
        <v>468</v>
      </c>
      <c r="M71" s="16" t="s">
        <v>469</v>
      </c>
      <c r="N71" s="16" t="s">
        <v>470</v>
      </c>
      <c r="O71" s="26" t="s">
        <v>471</v>
      </c>
      <c r="P71" s="39"/>
      <c r="Q71" s="3"/>
      <c r="R71" s="3"/>
      <c r="S71" s="3"/>
      <c r="T71" s="3"/>
      <c r="U71" s="3"/>
      <c r="V71" s="3"/>
      <c r="W71" s="3"/>
      <c r="X71" s="3"/>
      <c r="Y71" s="3"/>
      <c r="Z71" s="3"/>
      <c r="AA71" s="9"/>
      <c r="AB71" s="9"/>
      <c r="AC71" s="9"/>
      <c r="AD71" s="9"/>
      <c r="AE71" s="9"/>
    </row>
    <row r="72">
      <c r="A72" s="44" t="str">
        <f>HYPERLINK("https://szkopul.edu.pl/p/default/problemset_eng/oi","POI 2016")</f>
        <v>POI 2016</v>
      </c>
      <c r="B72" s="16" t="s">
        <v>472</v>
      </c>
      <c r="C72" s="16" t="s">
        <v>473</v>
      </c>
      <c r="D72" s="16" t="s">
        <v>369</v>
      </c>
      <c r="E72" s="16" t="s">
        <v>474</v>
      </c>
      <c r="F72" s="16" t="s">
        <v>475</v>
      </c>
      <c r="G72" s="16" t="s">
        <v>476</v>
      </c>
      <c r="H72" s="16" t="s">
        <v>477</v>
      </c>
      <c r="I72" s="16" t="s">
        <v>478</v>
      </c>
      <c r="J72" s="16" t="s">
        <v>479</v>
      </c>
      <c r="K72" s="16" t="s">
        <v>357</v>
      </c>
      <c r="L72" s="16" t="s">
        <v>480</v>
      </c>
      <c r="M72" s="16" t="s">
        <v>481</v>
      </c>
      <c r="N72" s="16" t="s">
        <v>482</v>
      </c>
      <c r="O72" s="16" t="s">
        <v>483</v>
      </c>
      <c r="P72" s="15" t="s">
        <v>484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9"/>
      <c r="AB72" s="9"/>
      <c r="AC72" s="9"/>
      <c r="AD72" s="9"/>
      <c r="AE72" s="9"/>
    </row>
    <row r="73">
      <c r="A73" s="44" t="str">
        <f>HYPERLINK("https://szkopul.edu.pl/p/default/problemset_eng/oi","POI 2015")</f>
        <v>POI 2015</v>
      </c>
      <c r="B73" s="16" t="s">
        <v>485</v>
      </c>
      <c r="C73" s="16" t="s">
        <v>486</v>
      </c>
      <c r="D73" s="16" t="s">
        <v>487</v>
      </c>
      <c r="E73" s="16" t="s">
        <v>488</v>
      </c>
      <c r="F73" s="16" t="s">
        <v>489</v>
      </c>
      <c r="G73" s="16" t="s">
        <v>369</v>
      </c>
      <c r="H73" s="16" t="s">
        <v>490</v>
      </c>
      <c r="I73" s="16" t="s">
        <v>491</v>
      </c>
      <c r="J73" s="16" t="s">
        <v>492</v>
      </c>
      <c r="K73" s="16" t="s">
        <v>493</v>
      </c>
      <c r="L73" s="16" t="s">
        <v>494</v>
      </c>
      <c r="M73" s="16" t="s">
        <v>495</v>
      </c>
      <c r="N73" s="16" t="s">
        <v>496</v>
      </c>
      <c r="O73" s="16" t="s">
        <v>19</v>
      </c>
      <c r="P73" s="10" t="s">
        <v>497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9"/>
      <c r="AB73" s="9"/>
      <c r="AC73" s="9"/>
      <c r="AD73" s="9"/>
      <c r="AE73" s="9"/>
    </row>
    <row r="74">
      <c r="A74" s="44" t="str">
        <f>HYPERLINK("https://szkopul.edu.pl/p/default/problemset_eng/oi","POI 2014")</f>
        <v>POI 2014</v>
      </c>
      <c r="B74" s="16" t="s">
        <v>498</v>
      </c>
      <c r="C74" s="16" t="s">
        <v>499</v>
      </c>
      <c r="D74" s="16" t="s">
        <v>500</v>
      </c>
      <c r="E74" s="16" t="s">
        <v>501</v>
      </c>
      <c r="F74" s="16" t="s">
        <v>229</v>
      </c>
      <c r="G74" s="16" t="s">
        <v>502</v>
      </c>
      <c r="H74" s="16" t="s">
        <v>503</v>
      </c>
      <c r="I74" s="16" t="s">
        <v>504</v>
      </c>
      <c r="J74" s="16" t="s">
        <v>505</v>
      </c>
      <c r="K74" s="16" t="s">
        <v>506</v>
      </c>
      <c r="L74" s="16" t="s">
        <v>507</v>
      </c>
      <c r="M74" s="16" t="s">
        <v>462</v>
      </c>
      <c r="N74" s="16" t="s">
        <v>119</v>
      </c>
      <c r="O74" s="16" t="s">
        <v>508</v>
      </c>
      <c r="P74" s="16" t="s">
        <v>509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9"/>
      <c r="AB74" s="9"/>
      <c r="AC74" s="9"/>
      <c r="AD74" s="9"/>
      <c r="AE74" s="9"/>
    </row>
    <row r="75">
      <c r="A75" s="44" t="str">
        <f>HYPERLINK("https://szkopul.edu.pl/p/default/problemset_eng/oi","POI 2013")</f>
        <v>POI 2013</v>
      </c>
      <c r="B75" s="16" t="s">
        <v>510</v>
      </c>
      <c r="C75" s="16" t="s">
        <v>511</v>
      </c>
      <c r="D75" s="16" t="s">
        <v>512</v>
      </c>
      <c r="E75" s="16" t="s">
        <v>456</v>
      </c>
      <c r="F75" s="16" t="s">
        <v>513</v>
      </c>
      <c r="G75" s="16" t="s">
        <v>514</v>
      </c>
      <c r="H75" s="16" t="s">
        <v>515</v>
      </c>
      <c r="I75" s="16" t="s">
        <v>516</v>
      </c>
      <c r="J75" s="16" t="s">
        <v>517</v>
      </c>
      <c r="K75" s="16" t="s">
        <v>518</v>
      </c>
      <c r="L75" s="16" t="s">
        <v>67</v>
      </c>
      <c r="M75" s="16" t="s">
        <v>519</v>
      </c>
      <c r="N75" s="16" t="s">
        <v>67</v>
      </c>
      <c r="O75" s="16" t="s">
        <v>520</v>
      </c>
      <c r="P75" s="10" t="s">
        <v>521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9"/>
      <c r="AB75" s="9"/>
      <c r="AC75" s="9"/>
      <c r="AD75" s="9"/>
      <c r="AE75" s="9"/>
    </row>
    <row r="76">
      <c r="A76" s="1" t="str">
        <f>HYPERLINK("https://szkopul.edu.pl/p/default/problemset_eng/oi","POI 2012")</f>
        <v>POI 2012</v>
      </c>
      <c r="B76" s="10" t="s">
        <v>522</v>
      </c>
      <c r="C76" s="10" t="s">
        <v>523</v>
      </c>
      <c r="D76" s="10" t="s">
        <v>524</v>
      </c>
      <c r="E76" s="10" t="s">
        <v>525</v>
      </c>
      <c r="F76" s="10" t="s">
        <v>526</v>
      </c>
      <c r="G76" s="10" t="s">
        <v>527</v>
      </c>
      <c r="H76" s="10" t="s">
        <v>528</v>
      </c>
      <c r="I76" s="10" t="s">
        <v>529</v>
      </c>
      <c r="J76" s="10" t="s">
        <v>134</v>
      </c>
      <c r="K76" s="10" t="s">
        <v>530</v>
      </c>
      <c r="L76" s="10" t="s">
        <v>531</v>
      </c>
      <c r="M76" s="10" t="s">
        <v>532</v>
      </c>
      <c r="N76" s="10" t="s">
        <v>533</v>
      </c>
      <c r="O76" s="10" t="s">
        <v>534</v>
      </c>
      <c r="P76" s="10" t="s">
        <v>535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9"/>
      <c r="AB76" s="9"/>
      <c r="AC76" s="9"/>
      <c r="AD76" s="9"/>
      <c r="AE76" s="9"/>
    </row>
    <row r="77">
      <c r="A77" s="1" t="str">
        <f>HYPERLINK("https://szkopul.edu.pl/p/default/problemset_eng/oi","POI 2011")</f>
        <v>POI 2011</v>
      </c>
      <c r="B77" s="10" t="s">
        <v>536</v>
      </c>
      <c r="C77" s="10" t="s">
        <v>537</v>
      </c>
      <c r="D77" s="10" t="s">
        <v>450</v>
      </c>
      <c r="E77" s="10" t="s">
        <v>538</v>
      </c>
      <c r="F77" s="10" t="s">
        <v>539</v>
      </c>
      <c r="G77" s="10" t="s">
        <v>460</v>
      </c>
      <c r="H77" s="10" t="s">
        <v>540</v>
      </c>
      <c r="I77" s="10" t="s">
        <v>541</v>
      </c>
      <c r="J77" s="10" t="s">
        <v>542</v>
      </c>
      <c r="K77" s="10" t="s">
        <v>543</v>
      </c>
      <c r="L77" s="10" t="s">
        <v>544</v>
      </c>
      <c r="M77" s="10" t="s">
        <v>545</v>
      </c>
      <c r="N77" s="10" t="s">
        <v>546</v>
      </c>
      <c r="O77" s="10" t="s">
        <v>547</v>
      </c>
      <c r="P77" s="10" t="s">
        <v>548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9"/>
      <c r="AB77" s="9"/>
      <c r="AC77" s="9"/>
      <c r="AD77" s="9"/>
      <c r="AE77" s="9"/>
    </row>
    <row r="78">
      <c r="A78" s="1" t="str">
        <f>HYPERLINK("https://szkopul.edu.pl/p/default/problemset_eng/oi","POI 2010")</f>
        <v>POI 2010</v>
      </c>
      <c r="B78" s="10" t="s">
        <v>549</v>
      </c>
      <c r="C78" s="10" t="s">
        <v>309</v>
      </c>
      <c r="D78" s="10" t="s">
        <v>165</v>
      </c>
      <c r="E78" s="10" t="s">
        <v>444</v>
      </c>
      <c r="F78" s="10" t="s">
        <v>550</v>
      </c>
      <c r="G78" s="10" t="s">
        <v>551</v>
      </c>
      <c r="H78" s="10" t="s">
        <v>552</v>
      </c>
      <c r="I78" s="10" t="s">
        <v>553</v>
      </c>
      <c r="J78" s="10" t="s">
        <v>554</v>
      </c>
      <c r="K78" s="10" t="s">
        <v>555</v>
      </c>
      <c r="L78" s="10" t="s">
        <v>402</v>
      </c>
      <c r="M78" s="10" t="s">
        <v>556</v>
      </c>
      <c r="N78" s="10" t="s">
        <v>557</v>
      </c>
      <c r="O78" s="10" t="s">
        <v>118</v>
      </c>
      <c r="P78" s="10" t="s">
        <v>558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9"/>
      <c r="AB78" s="9"/>
      <c r="AC78" s="9"/>
      <c r="AD78" s="9"/>
      <c r="AE78" s="9"/>
    </row>
    <row r="79">
      <c r="A79" s="1" t="str">
        <f>HYPERLINK("https://szkopul.edu.pl/p/default/problemset_eng/oi","POI 2009")</f>
        <v>POI 2009</v>
      </c>
      <c r="B79" s="10" t="s">
        <v>212</v>
      </c>
      <c r="C79" s="10" t="s">
        <v>559</v>
      </c>
      <c r="D79" s="10" t="s">
        <v>560</v>
      </c>
      <c r="E79" s="10" t="s">
        <v>60</v>
      </c>
      <c r="F79" s="10" t="s">
        <v>561</v>
      </c>
      <c r="G79" s="10" t="s">
        <v>562</v>
      </c>
      <c r="H79" s="10" t="s">
        <v>514</v>
      </c>
      <c r="I79" s="10" t="s">
        <v>563</v>
      </c>
      <c r="J79" s="10" t="s">
        <v>564</v>
      </c>
      <c r="K79" s="10" t="s">
        <v>565</v>
      </c>
      <c r="L79" s="10" t="s">
        <v>566</v>
      </c>
      <c r="M79" s="10" t="s">
        <v>567</v>
      </c>
      <c r="N79" s="10" t="s">
        <v>568</v>
      </c>
      <c r="O79" s="10" t="s">
        <v>569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9"/>
      <c r="AB79" s="9"/>
      <c r="AC79" s="9"/>
      <c r="AD79" s="9"/>
      <c r="AE79" s="9"/>
    </row>
    <row r="80">
      <c r="A80" s="1" t="str">
        <f>HYPERLINK("https://szkopul.edu.pl/p/default/problemset_eng/oi","POI 2008")</f>
        <v>POI 2008</v>
      </c>
      <c r="B80" s="10" t="s">
        <v>171</v>
      </c>
      <c r="C80" s="10" t="s">
        <v>552</v>
      </c>
      <c r="D80" s="10" t="s">
        <v>570</v>
      </c>
      <c r="E80" s="10" t="s">
        <v>571</v>
      </c>
      <c r="F80" s="10" t="s">
        <v>572</v>
      </c>
      <c r="G80" s="10" t="s">
        <v>573</v>
      </c>
      <c r="H80" s="10" t="s">
        <v>574</v>
      </c>
      <c r="I80" s="10" t="s">
        <v>575</v>
      </c>
      <c r="J80" s="10" t="s">
        <v>421</v>
      </c>
      <c r="K80" s="10" t="s">
        <v>539</v>
      </c>
      <c r="L80" s="10" t="s">
        <v>236</v>
      </c>
      <c r="M80" s="10" t="s">
        <v>136</v>
      </c>
      <c r="N80" s="10" t="s">
        <v>576</v>
      </c>
      <c r="O80" s="10" t="s">
        <v>577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9"/>
      <c r="AB80" s="9"/>
      <c r="AC80" s="9"/>
      <c r="AD80" s="9"/>
      <c r="AE80" s="9"/>
    </row>
    <row r="81">
      <c r="A81" s="1" t="str">
        <f>HYPERLINK("https://szkopul.edu.pl/p/default/problemset_eng/oi","POI 2007")</f>
        <v>POI 2007</v>
      </c>
      <c r="B81" s="10" t="s">
        <v>462</v>
      </c>
      <c r="C81" s="10" t="s">
        <v>578</v>
      </c>
      <c r="D81" s="10" t="s">
        <v>400</v>
      </c>
      <c r="E81" s="10" t="s">
        <v>579</v>
      </c>
      <c r="F81" s="10" t="s">
        <v>580</v>
      </c>
      <c r="G81" s="10" t="s">
        <v>581</v>
      </c>
      <c r="H81" s="10" t="s">
        <v>582</v>
      </c>
      <c r="I81" s="10" t="s">
        <v>583</v>
      </c>
      <c r="J81" s="10" t="s">
        <v>584</v>
      </c>
      <c r="K81" s="10" t="s">
        <v>585</v>
      </c>
      <c r="L81" s="10" t="s">
        <v>586</v>
      </c>
      <c r="M81" s="10" t="s">
        <v>587</v>
      </c>
      <c r="N81" s="10" t="s">
        <v>552</v>
      </c>
      <c r="O81" s="10" t="s">
        <v>588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9"/>
      <c r="AB81" s="9"/>
      <c r="AC81" s="9"/>
      <c r="AD81" s="9"/>
      <c r="AE81" s="9"/>
    </row>
    <row r="82">
      <c r="A82" s="1" t="str">
        <f>HYPERLINK("https://szkopul.edu.pl/p/default/problemset_eng/oi","POI 2006")</f>
        <v>POI 2006</v>
      </c>
      <c r="B82" s="10" t="s">
        <v>589</v>
      </c>
      <c r="C82" s="10" t="s">
        <v>590</v>
      </c>
      <c r="D82" s="10" t="s">
        <v>591</v>
      </c>
      <c r="E82" s="10" t="s">
        <v>592</v>
      </c>
      <c r="F82" s="10" t="s">
        <v>593</v>
      </c>
      <c r="G82" s="10" t="s">
        <v>413</v>
      </c>
      <c r="H82" s="10" t="s">
        <v>594</v>
      </c>
      <c r="I82" s="10" t="s">
        <v>595</v>
      </c>
      <c r="J82" s="10" t="s">
        <v>596</v>
      </c>
      <c r="K82" s="10" t="s">
        <v>597</v>
      </c>
      <c r="L82" s="10" t="s">
        <v>598</v>
      </c>
      <c r="M82" s="10" t="s">
        <v>599</v>
      </c>
      <c r="N82" s="10" t="s">
        <v>163</v>
      </c>
      <c r="O82" s="23" t="s">
        <v>600</v>
      </c>
      <c r="P82" s="39"/>
      <c r="Q82" s="3"/>
      <c r="R82" s="3"/>
      <c r="S82" s="3"/>
      <c r="T82" s="3"/>
      <c r="U82" s="3"/>
      <c r="V82" s="3"/>
      <c r="W82" s="3"/>
      <c r="X82" s="3"/>
      <c r="Y82" s="3"/>
      <c r="Z82" s="3"/>
      <c r="AA82" s="9"/>
      <c r="AB82" s="9"/>
      <c r="AC82" s="9"/>
      <c r="AD82" s="9"/>
      <c r="AE82" s="9"/>
    </row>
    <row r="83">
      <c r="A83" s="1" t="str">
        <f>HYPERLINK("https://szkopul.edu.pl/p/default/problemset_eng/oi","POI 2005")</f>
        <v>POI 2005</v>
      </c>
      <c r="B83" s="10" t="s">
        <v>601</v>
      </c>
      <c r="C83" s="10" t="s">
        <v>91</v>
      </c>
      <c r="D83" s="10" t="s">
        <v>602</v>
      </c>
      <c r="E83" s="10" t="s">
        <v>603</v>
      </c>
      <c r="F83" s="10" t="s">
        <v>604</v>
      </c>
      <c r="G83" s="10" t="s">
        <v>605</v>
      </c>
      <c r="H83" s="10" t="s">
        <v>134</v>
      </c>
      <c r="I83" s="10" t="s">
        <v>606</v>
      </c>
      <c r="J83" s="10" t="s">
        <v>607</v>
      </c>
      <c r="K83" s="10" t="s">
        <v>608</v>
      </c>
      <c r="L83" s="10" t="s">
        <v>609</v>
      </c>
      <c r="M83" s="10" t="s">
        <v>610</v>
      </c>
      <c r="N83" s="10" t="s">
        <v>611</v>
      </c>
      <c r="O83" s="10" t="s">
        <v>572</v>
      </c>
      <c r="P83" s="15" t="s">
        <v>612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9"/>
      <c r="AB83" s="9"/>
      <c r="AC83" s="9"/>
      <c r="AD83" s="9"/>
      <c r="AE83" s="9"/>
    </row>
    <row r="84">
      <c r="A84" s="1" t="str">
        <f>HYPERLINK("https://szkopul.edu.pl/p/default/problemset_eng/oi","POI 2004")</f>
        <v>POI 2004</v>
      </c>
      <c r="B84" s="10" t="s">
        <v>41</v>
      </c>
      <c r="C84" s="10" t="s">
        <v>198</v>
      </c>
      <c r="D84" s="10" t="s">
        <v>613</v>
      </c>
      <c r="E84" s="10" t="s">
        <v>614</v>
      </c>
      <c r="F84" s="10" t="s">
        <v>615</v>
      </c>
      <c r="G84" s="10" t="s">
        <v>416</v>
      </c>
      <c r="H84" s="10" t="s">
        <v>48</v>
      </c>
      <c r="I84" s="10" t="s">
        <v>616</v>
      </c>
      <c r="J84" s="10" t="s">
        <v>55</v>
      </c>
      <c r="K84" s="10" t="s">
        <v>617</v>
      </c>
      <c r="L84" s="10" t="s">
        <v>618</v>
      </c>
      <c r="M84" s="10" t="s">
        <v>80</v>
      </c>
      <c r="N84" s="10" t="s">
        <v>619</v>
      </c>
      <c r="O84" s="10" t="s">
        <v>620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9"/>
      <c r="AB84" s="9"/>
      <c r="AC84" s="9"/>
      <c r="AD84" s="9"/>
      <c r="AE84" s="9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9"/>
      <c r="AB85" s="9"/>
      <c r="AC85" s="9"/>
      <c r="AD85" s="9"/>
      <c r="AE85" s="9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9"/>
      <c r="AB86" s="9"/>
      <c r="AC86" s="9"/>
      <c r="AD86" s="9"/>
      <c r="AE86" s="9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9"/>
      <c r="AB87" s="9"/>
      <c r="AC87" s="9"/>
      <c r="AD87" s="9"/>
      <c r="AE87" s="9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9"/>
      <c r="AB88" s="9"/>
      <c r="AC88" s="9"/>
      <c r="AD88" s="9"/>
      <c r="AE88" s="9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9"/>
      <c r="AB89" s="9"/>
      <c r="AC89" s="9"/>
      <c r="AD89" s="9"/>
      <c r="AE89" s="9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9"/>
      <c r="AB90" s="9"/>
      <c r="AC90" s="9"/>
      <c r="AD90" s="9"/>
      <c r="AE90" s="9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9"/>
      <c r="AB91" s="9"/>
      <c r="AC91" s="9"/>
      <c r="AD91" s="9"/>
      <c r="AE91" s="9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9"/>
      <c r="AB92" s="9"/>
      <c r="AC92" s="9"/>
      <c r="AD92" s="9"/>
      <c r="AE92" s="9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9"/>
      <c r="AB93" s="9"/>
      <c r="AC93" s="9"/>
      <c r="AD93" s="9"/>
      <c r="AE93" s="9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9"/>
      <c r="AB94" s="9"/>
      <c r="AC94" s="9"/>
      <c r="AD94" s="9"/>
      <c r="AE94" s="9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9"/>
      <c r="AB95" s="9"/>
      <c r="AC95" s="9"/>
      <c r="AD95" s="9"/>
      <c r="AE95" s="9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9"/>
      <c r="AB96" s="9"/>
      <c r="AC96" s="9"/>
      <c r="AD96" s="9"/>
      <c r="AE96" s="9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9"/>
      <c r="AB97" s="9"/>
      <c r="AC97" s="9"/>
      <c r="AD97" s="9"/>
      <c r="AE97" s="9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9"/>
      <c r="AB98" s="9"/>
      <c r="AC98" s="9"/>
      <c r="AD98" s="9"/>
      <c r="AE98" s="9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9"/>
      <c r="AB99" s="9"/>
      <c r="AC99" s="9"/>
      <c r="AD99" s="9"/>
      <c r="AE99" s="9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9"/>
      <c r="AB100" s="9"/>
      <c r="AC100" s="9"/>
      <c r="AD100" s="9"/>
      <c r="AE100" s="9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9"/>
      <c r="AB101" s="9"/>
      <c r="AC101" s="9"/>
      <c r="AD101" s="9"/>
      <c r="AE101" s="9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9"/>
      <c r="AB102" s="9"/>
      <c r="AC102" s="9"/>
      <c r="AD102" s="9"/>
      <c r="AE102" s="9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9"/>
      <c r="AB103" s="9"/>
      <c r="AC103" s="9"/>
      <c r="AD103" s="9"/>
      <c r="AE103" s="9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9"/>
      <c r="AB104" s="9"/>
      <c r="AC104" s="9"/>
      <c r="AD104" s="9"/>
      <c r="AE104" s="9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9"/>
      <c r="AB105" s="9"/>
      <c r="AC105" s="9"/>
      <c r="AD105" s="9"/>
      <c r="AE105" s="9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9"/>
      <c r="AB106" s="9"/>
      <c r="AC106" s="9"/>
      <c r="AD106" s="9"/>
      <c r="AE106" s="9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9"/>
      <c r="AB107" s="9"/>
      <c r="AC107" s="9"/>
      <c r="AD107" s="9"/>
      <c r="AE107" s="9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9"/>
      <c r="AB108" s="9"/>
      <c r="AC108" s="9"/>
      <c r="AD108" s="9"/>
      <c r="AE108" s="9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9"/>
      <c r="AB109" s="9"/>
      <c r="AC109" s="9"/>
      <c r="AD109" s="9"/>
      <c r="AE109" s="9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9"/>
      <c r="AB110" s="9"/>
      <c r="AC110" s="9"/>
      <c r="AD110" s="9"/>
      <c r="AE110" s="9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9"/>
      <c r="AB111" s="9"/>
      <c r="AC111" s="9"/>
      <c r="AD111" s="9"/>
      <c r="AE111" s="9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9"/>
      <c r="AB112" s="9"/>
      <c r="AC112" s="9"/>
      <c r="AD112" s="9"/>
      <c r="AE112" s="9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9"/>
      <c r="AB113" s="9"/>
      <c r="AC113" s="9"/>
      <c r="AD113" s="9"/>
      <c r="AE113" s="9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9"/>
      <c r="AB114" s="9"/>
      <c r="AC114" s="9"/>
      <c r="AD114" s="9"/>
      <c r="AE114" s="9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9"/>
      <c r="AB115" s="9"/>
      <c r="AC115" s="9"/>
      <c r="AD115" s="9"/>
      <c r="AE115" s="9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9"/>
      <c r="AB116" s="9"/>
      <c r="AC116" s="9"/>
      <c r="AD116" s="9"/>
      <c r="AE116" s="9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9"/>
      <c r="AB117" s="9"/>
      <c r="AC117" s="9"/>
      <c r="AD117" s="9"/>
      <c r="AE117" s="9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9"/>
      <c r="AB118" s="9"/>
      <c r="AC118" s="9"/>
      <c r="AD118" s="9"/>
      <c r="AE118" s="9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9"/>
      <c r="AB119" s="9"/>
      <c r="AC119" s="9"/>
      <c r="AD119" s="9"/>
      <c r="AE119" s="9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9"/>
      <c r="AB120" s="9"/>
      <c r="AC120" s="9"/>
      <c r="AD120" s="9"/>
      <c r="AE120" s="9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9"/>
      <c r="AB121" s="9"/>
      <c r="AC121" s="9"/>
      <c r="AD121" s="9"/>
      <c r="AE121" s="9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9"/>
      <c r="AB122" s="9"/>
      <c r="AC122" s="9"/>
      <c r="AD122" s="9"/>
      <c r="AE122" s="9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9"/>
      <c r="AB123" s="9"/>
      <c r="AC123" s="9"/>
      <c r="AD123" s="9"/>
      <c r="AE123" s="9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9"/>
      <c r="AB124" s="9"/>
      <c r="AC124" s="9"/>
      <c r="AD124" s="9"/>
      <c r="AE124" s="9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9"/>
      <c r="AB125" s="9"/>
      <c r="AC125" s="9"/>
      <c r="AD125" s="9"/>
      <c r="AE125" s="9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9"/>
      <c r="AB126" s="9"/>
      <c r="AC126" s="9"/>
      <c r="AD126" s="9"/>
      <c r="AE126" s="9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9"/>
      <c r="AB127" s="9"/>
      <c r="AC127" s="9"/>
      <c r="AD127" s="9"/>
      <c r="AE127" s="9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9"/>
      <c r="AB128" s="9"/>
      <c r="AC128" s="9"/>
      <c r="AD128" s="9"/>
      <c r="AE128" s="9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9"/>
      <c r="AB129" s="9"/>
      <c r="AC129" s="9"/>
      <c r="AD129" s="9"/>
      <c r="AE129" s="9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9"/>
      <c r="AB130" s="9"/>
      <c r="AC130" s="9"/>
      <c r="AD130" s="9"/>
      <c r="AE130" s="9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9"/>
      <c r="AB131" s="9"/>
      <c r="AC131" s="9"/>
      <c r="AD131" s="9"/>
      <c r="AE131" s="9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9"/>
      <c r="AB132" s="9"/>
      <c r="AC132" s="9"/>
      <c r="AD132" s="9"/>
      <c r="AE132" s="9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9"/>
      <c r="AB133" s="9"/>
      <c r="AC133" s="9"/>
      <c r="AD133" s="9"/>
      <c r="AE133" s="9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9"/>
      <c r="AB134" s="9"/>
      <c r="AC134" s="9"/>
      <c r="AD134" s="9"/>
      <c r="AE134" s="9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9"/>
      <c r="AB135" s="9"/>
      <c r="AC135" s="9"/>
      <c r="AD135" s="9"/>
      <c r="AE135" s="9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9"/>
      <c r="AB136" s="9"/>
      <c r="AC136" s="9"/>
      <c r="AD136" s="9"/>
      <c r="AE136" s="9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9"/>
      <c r="AB137" s="9"/>
      <c r="AC137" s="9"/>
      <c r="AD137" s="9"/>
      <c r="AE137" s="9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9"/>
      <c r="AB138" s="9"/>
      <c r="AC138" s="9"/>
      <c r="AD138" s="9"/>
      <c r="AE138" s="9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9"/>
      <c r="AB139" s="9"/>
      <c r="AC139" s="9"/>
      <c r="AD139" s="9"/>
      <c r="AE139" s="9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9"/>
      <c r="AB140" s="9"/>
      <c r="AC140" s="9"/>
      <c r="AD140" s="9"/>
      <c r="AE140" s="9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9"/>
      <c r="AB141" s="9"/>
      <c r="AC141" s="9"/>
      <c r="AD141" s="9"/>
      <c r="AE141" s="9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9"/>
      <c r="AB142" s="9"/>
      <c r="AC142" s="9"/>
      <c r="AD142" s="9"/>
      <c r="AE142" s="9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9"/>
      <c r="AB143" s="9"/>
      <c r="AC143" s="9"/>
      <c r="AD143" s="9"/>
      <c r="AE143" s="9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9"/>
      <c r="AB144" s="9"/>
      <c r="AC144" s="9"/>
      <c r="AD144" s="9"/>
      <c r="AE144" s="9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9"/>
      <c r="AB145" s="9"/>
      <c r="AC145" s="9"/>
      <c r="AD145" s="9"/>
      <c r="AE145" s="9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9"/>
      <c r="AB146" s="9"/>
      <c r="AC146" s="9"/>
      <c r="AD146" s="9"/>
      <c r="AE146" s="9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9"/>
      <c r="AB147" s="9"/>
      <c r="AC147" s="9"/>
      <c r="AD147" s="9"/>
      <c r="AE147" s="9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9"/>
      <c r="AB148" s="9"/>
      <c r="AC148" s="9"/>
      <c r="AD148" s="9"/>
      <c r="AE148" s="9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9"/>
      <c r="AB149" s="9"/>
      <c r="AC149" s="9"/>
      <c r="AD149" s="9"/>
      <c r="AE149" s="9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9"/>
      <c r="AB150" s="9"/>
      <c r="AC150" s="9"/>
      <c r="AD150" s="9"/>
      <c r="AE150" s="9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9"/>
      <c r="AB151" s="9"/>
      <c r="AC151" s="9"/>
      <c r="AD151" s="9"/>
      <c r="AE151" s="9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9"/>
      <c r="AB152" s="9"/>
      <c r="AC152" s="9"/>
      <c r="AD152" s="9"/>
      <c r="AE152" s="9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9"/>
      <c r="AB153" s="9"/>
      <c r="AC153" s="9"/>
      <c r="AD153" s="9"/>
      <c r="AE153" s="9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9"/>
      <c r="AB154" s="9"/>
      <c r="AC154" s="9"/>
      <c r="AD154" s="9"/>
      <c r="AE154" s="9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9"/>
      <c r="AB155" s="9"/>
      <c r="AC155" s="9"/>
      <c r="AD155" s="9"/>
      <c r="AE155" s="9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9"/>
      <c r="AB156" s="9"/>
      <c r="AC156" s="9"/>
      <c r="AD156" s="9"/>
      <c r="AE156" s="9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9"/>
      <c r="AB157" s="9"/>
      <c r="AC157" s="9"/>
      <c r="AD157" s="9"/>
      <c r="AE157" s="9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9"/>
      <c r="AB158" s="9"/>
      <c r="AC158" s="9"/>
      <c r="AD158" s="9"/>
      <c r="AE158" s="9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9"/>
      <c r="AB159" s="9"/>
      <c r="AC159" s="9"/>
      <c r="AD159" s="9"/>
      <c r="AE159" s="9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9"/>
      <c r="AB160" s="9"/>
      <c r="AC160" s="9"/>
      <c r="AD160" s="9"/>
      <c r="AE160" s="9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9"/>
      <c r="AB161" s="9"/>
      <c r="AC161" s="9"/>
      <c r="AD161" s="9"/>
      <c r="AE161" s="9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9"/>
      <c r="AB162" s="9"/>
      <c r="AC162" s="9"/>
      <c r="AD162" s="9"/>
      <c r="AE162" s="9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9"/>
      <c r="AB163" s="9"/>
      <c r="AC163" s="9"/>
      <c r="AD163" s="9"/>
      <c r="AE163" s="9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9"/>
      <c r="AB164" s="9"/>
      <c r="AC164" s="9"/>
      <c r="AD164" s="9"/>
      <c r="AE164" s="9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9"/>
      <c r="AB165" s="9"/>
      <c r="AC165" s="9"/>
      <c r="AD165" s="9"/>
      <c r="AE165" s="9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9"/>
      <c r="AB166" s="9"/>
      <c r="AC166" s="9"/>
      <c r="AD166" s="9"/>
      <c r="AE166" s="9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9"/>
      <c r="AB167" s="9"/>
      <c r="AC167" s="9"/>
      <c r="AD167" s="9"/>
      <c r="AE167" s="9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9"/>
      <c r="AB168" s="9"/>
      <c r="AC168" s="9"/>
      <c r="AD168" s="9"/>
      <c r="AE168" s="9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9"/>
      <c r="AB169" s="9"/>
      <c r="AC169" s="9"/>
      <c r="AD169" s="9"/>
      <c r="AE169" s="9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9"/>
      <c r="AB170" s="9"/>
      <c r="AC170" s="9"/>
      <c r="AD170" s="9"/>
      <c r="AE170" s="9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9"/>
      <c r="AB171" s="9"/>
      <c r="AC171" s="9"/>
      <c r="AD171" s="9"/>
      <c r="AE171" s="9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9"/>
      <c r="AB172" s="9"/>
      <c r="AC172" s="9"/>
      <c r="AD172" s="9"/>
      <c r="AE172" s="9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9"/>
      <c r="AB173" s="9"/>
      <c r="AC173" s="9"/>
      <c r="AD173" s="9"/>
      <c r="AE173" s="9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9"/>
      <c r="AB174" s="9"/>
      <c r="AC174" s="9"/>
      <c r="AD174" s="9"/>
      <c r="AE174" s="9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9"/>
      <c r="AB175" s="9"/>
      <c r="AC175" s="9"/>
      <c r="AD175" s="9"/>
      <c r="AE175" s="9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9"/>
      <c r="AB176" s="9"/>
      <c r="AC176" s="9"/>
      <c r="AD176" s="9"/>
      <c r="AE176" s="9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9"/>
      <c r="AB177" s="9"/>
      <c r="AC177" s="9"/>
      <c r="AD177" s="9"/>
      <c r="AE177" s="9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9"/>
      <c r="AB178" s="9"/>
      <c r="AC178" s="9"/>
      <c r="AD178" s="9"/>
      <c r="AE178" s="9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9"/>
      <c r="AB179" s="9"/>
      <c r="AC179" s="9"/>
      <c r="AD179" s="9"/>
      <c r="AE179" s="9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9"/>
      <c r="AB180" s="9"/>
      <c r="AC180" s="9"/>
      <c r="AD180" s="9"/>
      <c r="AE180" s="9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9"/>
      <c r="AB181" s="9"/>
      <c r="AC181" s="9"/>
      <c r="AD181" s="9"/>
      <c r="AE181" s="9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9"/>
      <c r="AB182" s="9"/>
      <c r="AC182" s="9"/>
      <c r="AD182" s="9"/>
      <c r="AE182" s="9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9"/>
      <c r="AB183" s="9"/>
      <c r="AC183" s="9"/>
      <c r="AD183" s="9"/>
      <c r="AE183" s="9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9"/>
      <c r="AB184" s="9"/>
      <c r="AC184" s="9"/>
      <c r="AD184" s="9"/>
      <c r="AE184" s="9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9"/>
      <c r="AB185" s="9"/>
      <c r="AC185" s="9"/>
      <c r="AD185" s="9"/>
      <c r="AE185" s="9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9"/>
      <c r="AB186" s="9"/>
      <c r="AC186" s="9"/>
      <c r="AD186" s="9"/>
      <c r="AE186" s="9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9"/>
      <c r="AB187" s="9"/>
      <c r="AC187" s="9"/>
      <c r="AD187" s="9"/>
      <c r="AE187" s="9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9"/>
      <c r="AB188" s="9"/>
      <c r="AC188" s="9"/>
      <c r="AD188" s="9"/>
      <c r="AE188" s="9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9"/>
      <c r="AB189" s="9"/>
      <c r="AC189" s="9"/>
      <c r="AD189" s="9"/>
      <c r="AE189" s="9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9"/>
      <c r="AB190" s="9"/>
      <c r="AC190" s="9"/>
      <c r="AD190" s="9"/>
      <c r="AE190" s="9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9"/>
      <c r="AB191" s="9"/>
      <c r="AC191" s="9"/>
      <c r="AD191" s="9"/>
      <c r="AE191" s="9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9"/>
      <c r="AB192" s="9"/>
      <c r="AC192" s="9"/>
      <c r="AD192" s="9"/>
      <c r="AE192" s="9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9"/>
      <c r="AB193" s="9"/>
      <c r="AC193" s="9"/>
      <c r="AD193" s="9"/>
      <c r="AE193" s="9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9"/>
      <c r="AB194" s="9"/>
      <c r="AC194" s="9"/>
      <c r="AD194" s="9"/>
      <c r="AE194" s="9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9"/>
      <c r="AB195" s="9"/>
      <c r="AC195" s="9"/>
      <c r="AD195" s="9"/>
      <c r="AE195" s="9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9"/>
      <c r="AB196" s="9"/>
      <c r="AC196" s="9"/>
      <c r="AD196" s="9"/>
      <c r="AE196" s="9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9"/>
      <c r="AB197" s="9"/>
      <c r="AC197" s="9"/>
      <c r="AD197" s="9"/>
      <c r="AE197" s="9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9"/>
      <c r="AB198" s="9"/>
      <c r="AC198" s="9"/>
      <c r="AD198" s="9"/>
      <c r="AE198" s="9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9"/>
      <c r="AB199" s="9"/>
      <c r="AC199" s="9"/>
      <c r="AD199" s="9"/>
      <c r="AE199" s="9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9"/>
      <c r="AB200" s="9"/>
      <c r="AC200" s="9"/>
      <c r="AD200" s="9"/>
      <c r="AE200" s="9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9"/>
      <c r="AB201" s="9"/>
      <c r="AC201" s="9"/>
      <c r="AD201" s="9"/>
      <c r="AE201" s="9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9"/>
      <c r="AB202" s="9"/>
      <c r="AC202" s="9"/>
      <c r="AD202" s="9"/>
      <c r="AE202" s="9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9"/>
      <c r="AB203" s="9"/>
      <c r="AC203" s="9"/>
      <c r="AD203" s="9"/>
      <c r="AE203" s="9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9"/>
      <c r="AB204" s="9"/>
      <c r="AC204" s="9"/>
      <c r="AD204" s="9"/>
      <c r="AE204" s="9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9"/>
      <c r="AB205" s="9"/>
      <c r="AC205" s="9"/>
      <c r="AD205" s="9"/>
      <c r="AE205" s="9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9"/>
      <c r="AB206" s="9"/>
      <c r="AC206" s="9"/>
      <c r="AD206" s="9"/>
      <c r="AE206" s="9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9"/>
      <c r="AB207" s="9"/>
      <c r="AC207" s="9"/>
      <c r="AD207" s="9"/>
      <c r="AE207" s="9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9"/>
      <c r="AB208" s="9"/>
      <c r="AC208" s="9"/>
      <c r="AD208" s="9"/>
      <c r="AE208" s="9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9"/>
      <c r="AB209" s="9"/>
      <c r="AC209" s="9"/>
      <c r="AD209" s="9"/>
      <c r="AE209" s="9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9"/>
      <c r="AB210" s="9"/>
      <c r="AC210" s="9"/>
      <c r="AD210" s="9"/>
      <c r="AE210" s="9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9"/>
      <c r="AB211" s="9"/>
      <c r="AC211" s="9"/>
      <c r="AD211" s="9"/>
      <c r="AE211" s="9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9"/>
      <c r="AB212" s="9"/>
      <c r="AC212" s="9"/>
      <c r="AD212" s="9"/>
      <c r="AE212" s="9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9"/>
      <c r="AB213" s="9"/>
      <c r="AC213" s="9"/>
      <c r="AD213" s="9"/>
      <c r="AE213" s="9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9"/>
      <c r="AB214" s="9"/>
      <c r="AC214" s="9"/>
      <c r="AD214" s="9"/>
      <c r="AE214" s="9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9"/>
      <c r="AB215" s="9"/>
      <c r="AC215" s="9"/>
      <c r="AD215" s="9"/>
      <c r="AE215" s="9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9"/>
      <c r="AB216" s="9"/>
      <c r="AC216" s="9"/>
      <c r="AD216" s="9"/>
      <c r="AE216" s="9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9"/>
      <c r="AB217" s="9"/>
      <c r="AC217" s="9"/>
      <c r="AD217" s="9"/>
      <c r="AE217" s="9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9"/>
      <c r="AB218" s="9"/>
      <c r="AC218" s="9"/>
      <c r="AD218" s="9"/>
      <c r="AE218" s="9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9"/>
      <c r="AB219" s="9"/>
      <c r="AC219" s="9"/>
      <c r="AD219" s="9"/>
      <c r="AE219" s="9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9"/>
      <c r="AB220" s="9"/>
      <c r="AC220" s="9"/>
      <c r="AD220" s="9"/>
      <c r="AE220" s="9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9"/>
      <c r="AB221" s="9"/>
      <c r="AC221" s="9"/>
      <c r="AD221" s="9"/>
      <c r="AE221" s="9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9"/>
      <c r="AB222" s="9"/>
      <c r="AC222" s="9"/>
      <c r="AD222" s="9"/>
      <c r="AE222" s="9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9"/>
      <c r="AB223" s="9"/>
      <c r="AC223" s="9"/>
      <c r="AD223" s="9"/>
      <c r="AE223" s="9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9"/>
      <c r="AB224" s="9"/>
      <c r="AC224" s="9"/>
      <c r="AD224" s="9"/>
      <c r="AE224" s="9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9"/>
      <c r="AB225" s="9"/>
      <c r="AC225" s="9"/>
      <c r="AD225" s="9"/>
      <c r="AE225" s="9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9"/>
      <c r="AB226" s="9"/>
      <c r="AC226" s="9"/>
      <c r="AD226" s="9"/>
      <c r="AE226" s="9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9"/>
      <c r="AB227" s="9"/>
      <c r="AC227" s="9"/>
      <c r="AD227" s="9"/>
      <c r="AE227" s="9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9"/>
      <c r="AB228" s="9"/>
      <c r="AC228" s="9"/>
      <c r="AD228" s="9"/>
      <c r="AE228" s="9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9"/>
      <c r="AB229" s="9"/>
      <c r="AC229" s="9"/>
      <c r="AD229" s="9"/>
      <c r="AE229" s="9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9"/>
      <c r="AB230" s="9"/>
      <c r="AC230" s="9"/>
      <c r="AD230" s="9"/>
      <c r="AE230" s="9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9"/>
      <c r="AB231" s="9"/>
      <c r="AC231" s="9"/>
      <c r="AD231" s="9"/>
      <c r="AE231" s="9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9"/>
      <c r="AB232" s="9"/>
      <c r="AC232" s="9"/>
      <c r="AD232" s="9"/>
      <c r="AE232" s="9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9"/>
      <c r="AB233" s="9"/>
      <c r="AC233" s="9"/>
      <c r="AD233" s="9"/>
      <c r="AE233" s="9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9"/>
      <c r="AB234" s="9"/>
      <c r="AC234" s="9"/>
      <c r="AD234" s="9"/>
      <c r="AE234" s="9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9"/>
      <c r="AB235" s="9"/>
      <c r="AC235" s="9"/>
      <c r="AD235" s="9"/>
      <c r="AE235" s="9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9"/>
      <c r="AB236" s="9"/>
      <c r="AC236" s="9"/>
      <c r="AD236" s="9"/>
      <c r="AE236" s="9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9"/>
      <c r="AB237" s="9"/>
      <c r="AC237" s="9"/>
      <c r="AD237" s="9"/>
      <c r="AE237" s="9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9"/>
      <c r="AB238" s="9"/>
      <c r="AC238" s="9"/>
      <c r="AD238" s="9"/>
      <c r="AE238" s="9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9"/>
      <c r="AB239" s="9"/>
      <c r="AC239" s="9"/>
      <c r="AD239" s="9"/>
      <c r="AE239" s="9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9"/>
      <c r="AB240" s="9"/>
      <c r="AC240" s="9"/>
      <c r="AD240" s="9"/>
      <c r="AE240" s="9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9"/>
      <c r="AB241" s="9"/>
      <c r="AC241" s="9"/>
      <c r="AD241" s="9"/>
      <c r="AE241" s="9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9"/>
      <c r="AB242" s="9"/>
      <c r="AC242" s="9"/>
      <c r="AD242" s="9"/>
      <c r="AE242" s="9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9"/>
      <c r="AB243" s="9"/>
      <c r="AC243" s="9"/>
      <c r="AD243" s="9"/>
      <c r="AE243" s="9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9"/>
      <c r="AB244" s="9"/>
      <c r="AC244" s="9"/>
      <c r="AD244" s="9"/>
      <c r="AE244" s="9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9"/>
      <c r="AB245" s="9"/>
      <c r="AC245" s="9"/>
      <c r="AD245" s="9"/>
      <c r="AE245" s="9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9"/>
      <c r="AB246" s="9"/>
      <c r="AC246" s="9"/>
      <c r="AD246" s="9"/>
      <c r="AE246" s="9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9"/>
      <c r="AB247" s="9"/>
      <c r="AC247" s="9"/>
      <c r="AD247" s="9"/>
      <c r="AE247" s="9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9"/>
      <c r="AB248" s="9"/>
      <c r="AC248" s="9"/>
      <c r="AD248" s="9"/>
      <c r="AE248" s="9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9"/>
      <c r="AB249" s="9"/>
      <c r="AC249" s="9"/>
      <c r="AD249" s="9"/>
      <c r="AE249" s="9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9"/>
      <c r="AB250" s="9"/>
      <c r="AC250" s="9"/>
      <c r="AD250" s="9"/>
      <c r="AE250" s="9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9"/>
      <c r="AB251" s="9"/>
      <c r="AC251" s="9"/>
      <c r="AD251" s="9"/>
      <c r="AE251" s="9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9"/>
      <c r="AB252" s="9"/>
      <c r="AC252" s="9"/>
      <c r="AD252" s="9"/>
      <c r="AE252" s="9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9"/>
      <c r="AB253" s="9"/>
      <c r="AC253" s="9"/>
      <c r="AD253" s="9"/>
      <c r="AE253" s="9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9"/>
      <c r="AB254" s="9"/>
      <c r="AC254" s="9"/>
      <c r="AD254" s="9"/>
      <c r="AE254" s="9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9"/>
      <c r="AB255" s="9"/>
      <c r="AC255" s="9"/>
      <c r="AD255" s="9"/>
      <c r="AE255" s="9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9"/>
      <c r="AB256" s="9"/>
      <c r="AC256" s="9"/>
      <c r="AD256" s="9"/>
      <c r="AE256" s="9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9"/>
      <c r="AB257" s="9"/>
      <c r="AC257" s="9"/>
      <c r="AD257" s="9"/>
      <c r="AE257" s="9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9"/>
      <c r="AB258" s="9"/>
      <c r="AC258" s="9"/>
      <c r="AD258" s="9"/>
      <c r="AE258" s="9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9"/>
      <c r="AB259" s="9"/>
      <c r="AC259" s="9"/>
      <c r="AD259" s="9"/>
      <c r="AE259" s="9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9"/>
      <c r="AB260" s="9"/>
      <c r="AC260" s="9"/>
      <c r="AD260" s="9"/>
      <c r="AE260" s="9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9"/>
      <c r="AB261" s="9"/>
      <c r="AC261" s="9"/>
      <c r="AD261" s="9"/>
      <c r="AE261" s="9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9"/>
      <c r="AB262" s="9"/>
      <c r="AC262" s="9"/>
      <c r="AD262" s="9"/>
      <c r="AE262" s="9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9"/>
      <c r="AB263" s="9"/>
      <c r="AC263" s="9"/>
      <c r="AD263" s="9"/>
      <c r="AE263" s="9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9"/>
      <c r="AB264" s="9"/>
      <c r="AC264" s="9"/>
      <c r="AD264" s="9"/>
      <c r="AE264" s="9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9"/>
      <c r="AB265" s="9"/>
      <c r="AC265" s="9"/>
      <c r="AD265" s="9"/>
      <c r="AE265" s="9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9"/>
      <c r="AB266" s="9"/>
      <c r="AC266" s="9"/>
      <c r="AD266" s="9"/>
      <c r="AE266" s="9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9"/>
      <c r="AB267" s="9"/>
      <c r="AC267" s="9"/>
      <c r="AD267" s="9"/>
      <c r="AE267" s="9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9"/>
      <c r="AB268" s="9"/>
      <c r="AC268" s="9"/>
      <c r="AD268" s="9"/>
      <c r="AE268" s="9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9"/>
      <c r="AB269" s="9"/>
      <c r="AC269" s="9"/>
      <c r="AD269" s="9"/>
      <c r="AE269" s="9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9"/>
      <c r="AB270" s="9"/>
      <c r="AC270" s="9"/>
      <c r="AD270" s="9"/>
      <c r="AE270" s="9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9"/>
      <c r="AB271" s="9"/>
      <c r="AC271" s="9"/>
      <c r="AD271" s="9"/>
      <c r="AE271" s="9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9"/>
      <c r="AB272" s="9"/>
      <c r="AC272" s="9"/>
      <c r="AD272" s="9"/>
      <c r="AE272" s="9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9"/>
      <c r="AB273" s="9"/>
      <c r="AC273" s="9"/>
      <c r="AD273" s="9"/>
      <c r="AE273" s="9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9"/>
      <c r="AB274" s="9"/>
      <c r="AC274" s="9"/>
      <c r="AD274" s="9"/>
      <c r="AE274" s="9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9"/>
      <c r="AB275" s="9"/>
      <c r="AC275" s="9"/>
      <c r="AD275" s="9"/>
      <c r="AE275" s="9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9"/>
      <c r="AB276" s="9"/>
      <c r="AC276" s="9"/>
      <c r="AD276" s="9"/>
      <c r="AE276" s="9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9"/>
      <c r="AB277" s="9"/>
      <c r="AC277" s="9"/>
      <c r="AD277" s="9"/>
      <c r="AE277" s="9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9"/>
      <c r="AB278" s="9"/>
      <c r="AC278" s="9"/>
      <c r="AD278" s="9"/>
      <c r="AE278" s="9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9"/>
      <c r="AB279" s="9"/>
      <c r="AC279" s="9"/>
      <c r="AD279" s="9"/>
      <c r="AE279" s="9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9"/>
      <c r="AB280" s="9"/>
      <c r="AC280" s="9"/>
      <c r="AD280" s="9"/>
      <c r="AE280" s="9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9"/>
      <c r="AB281" s="9"/>
      <c r="AC281" s="9"/>
      <c r="AD281" s="9"/>
      <c r="AE281" s="9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9"/>
      <c r="AB282" s="9"/>
      <c r="AC282" s="9"/>
      <c r="AD282" s="9"/>
      <c r="AE282" s="9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9"/>
      <c r="AB283" s="9"/>
      <c r="AC283" s="9"/>
      <c r="AD283" s="9"/>
      <c r="AE283" s="9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9"/>
      <c r="AB284" s="9"/>
      <c r="AC284" s="9"/>
      <c r="AD284" s="9"/>
      <c r="AE284" s="9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9"/>
      <c r="AB285" s="9"/>
      <c r="AC285" s="9"/>
      <c r="AD285" s="9"/>
      <c r="AE285" s="9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9"/>
      <c r="AB286" s="9"/>
      <c r="AC286" s="9"/>
      <c r="AD286" s="9"/>
      <c r="AE286" s="9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9"/>
      <c r="AB287" s="9"/>
      <c r="AC287" s="9"/>
      <c r="AD287" s="9"/>
      <c r="AE287" s="9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9"/>
      <c r="AB288" s="9"/>
      <c r="AC288" s="9"/>
      <c r="AD288" s="9"/>
      <c r="AE288" s="9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9"/>
      <c r="AB289" s="9"/>
      <c r="AC289" s="9"/>
      <c r="AD289" s="9"/>
      <c r="AE289" s="9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9"/>
      <c r="AB290" s="9"/>
      <c r="AC290" s="9"/>
      <c r="AD290" s="9"/>
      <c r="AE290" s="9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9"/>
      <c r="AB291" s="9"/>
      <c r="AC291" s="9"/>
      <c r="AD291" s="9"/>
      <c r="AE291" s="9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9"/>
      <c r="AB292" s="9"/>
      <c r="AC292" s="9"/>
      <c r="AD292" s="9"/>
      <c r="AE292" s="9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9"/>
      <c r="AB293" s="9"/>
      <c r="AC293" s="9"/>
      <c r="AD293" s="9"/>
      <c r="AE293" s="9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9"/>
      <c r="AB294" s="9"/>
      <c r="AC294" s="9"/>
      <c r="AD294" s="9"/>
      <c r="AE294" s="9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9"/>
      <c r="AB295" s="9"/>
      <c r="AC295" s="9"/>
      <c r="AD295" s="9"/>
      <c r="AE295" s="9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9"/>
      <c r="AB296" s="9"/>
      <c r="AC296" s="9"/>
      <c r="AD296" s="9"/>
      <c r="AE296" s="9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9"/>
      <c r="AB297" s="9"/>
      <c r="AC297" s="9"/>
      <c r="AD297" s="9"/>
      <c r="AE297" s="9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9"/>
      <c r="AB298" s="9"/>
      <c r="AC298" s="9"/>
      <c r="AD298" s="9"/>
      <c r="AE298" s="9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9"/>
      <c r="AB299" s="9"/>
      <c r="AC299" s="9"/>
      <c r="AD299" s="9"/>
      <c r="AE299" s="9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9"/>
      <c r="AB300" s="9"/>
      <c r="AC300" s="9"/>
      <c r="AD300" s="9"/>
      <c r="AE300" s="9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9"/>
      <c r="AB301" s="9"/>
      <c r="AC301" s="9"/>
      <c r="AD301" s="9"/>
      <c r="AE301" s="9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9"/>
      <c r="AB302" s="9"/>
      <c r="AC302" s="9"/>
      <c r="AD302" s="9"/>
      <c r="AE302" s="9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9"/>
      <c r="AB303" s="9"/>
      <c r="AC303" s="9"/>
      <c r="AD303" s="9"/>
      <c r="AE303" s="9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9"/>
      <c r="AB304" s="9"/>
      <c r="AC304" s="9"/>
      <c r="AD304" s="9"/>
      <c r="AE304" s="9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9"/>
      <c r="AB305" s="9"/>
      <c r="AC305" s="9"/>
      <c r="AD305" s="9"/>
      <c r="AE305" s="9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9"/>
      <c r="AB306" s="9"/>
      <c r="AC306" s="9"/>
      <c r="AD306" s="9"/>
      <c r="AE306" s="9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9"/>
      <c r="AB307" s="9"/>
      <c r="AC307" s="9"/>
      <c r="AD307" s="9"/>
      <c r="AE307" s="9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9"/>
      <c r="AB308" s="9"/>
      <c r="AC308" s="9"/>
      <c r="AD308" s="9"/>
      <c r="AE308" s="9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9"/>
      <c r="AB309" s="9"/>
      <c r="AC309" s="9"/>
      <c r="AD309" s="9"/>
      <c r="AE309" s="9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9"/>
      <c r="AB310" s="9"/>
      <c r="AC310" s="9"/>
      <c r="AD310" s="9"/>
      <c r="AE310" s="9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9"/>
      <c r="AB311" s="9"/>
      <c r="AC311" s="9"/>
      <c r="AD311" s="9"/>
      <c r="AE311" s="9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9"/>
      <c r="AB312" s="9"/>
      <c r="AC312" s="9"/>
      <c r="AD312" s="9"/>
      <c r="AE312" s="9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9"/>
      <c r="AB313" s="9"/>
      <c r="AC313" s="9"/>
      <c r="AD313" s="9"/>
      <c r="AE313" s="9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9"/>
      <c r="AB314" s="9"/>
      <c r="AC314" s="9"/>
      <c r="AD314" s="9"/>
      <c r="AE314" s="9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9"/>
      <c r="AB315" s="9"/>
      <c r="AC315" s="9"/>
      <c r="AD315" s="9"/>
      <c r="AE315" s="9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9"/>
      <c r="AB316" s="9"/>
      <c r="AC316" s="9"/>
      <c r="AD316" s="9"/>
      <c r="AE316" s="9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9"/>
      <c r="AB317" s="9"/>
      <c r="AC317" s="9"/>
      <c r="AD317" s="9"/>
      <c r="AE317" s="9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9"/>
      <c r="AB318" s="9"/>
      <c r="AC318" s="9"/>
      <c r="AD318" s="9"/>
      <c r="AE318" s="9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9"/>
      <c r="AB319" s="9"/>
      <c r="AC319" s="9"/>
      <c r="AD319" s="9"/>
      <c r="AE319" s="9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9"/>
      <c r="AB320" s="9"/>
      <c r="AC320" s="9"/>
      <c r="AD320" s="9"/>
      <c r="AE320" s="9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9"/>
      <c r="AB321" s="9"/>
      <c r="AC321" s="9"/>
      <c r="AD321" s="9"/>
      <c r="AE321" s="9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9"/>
      <c r="AB322" s="9"/>
      <c r="AC322" s="9"/>
      <c r="AD322" s="9"/>
      <c r="AE322" s="9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9"/>
      <c r="AB323" s="9"/>
      <c r="AC323" s="9"/>
      <c r="AD323" s="9"/>
      <c r="AE323" s="9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9"/>
      <c r="AB324" s="9"/>
      <c r="AC324" s="9"/>
      <c r="AD324" s="9"/>
      <c r="AE324" s="9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9"/>
      <c r="AB325" s="9"/>
      <c r="AC325" s="9"/>
      <c r="AD325" s="9"/>
      <c r="AE325" s="9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9"/>
      <c r="AB326" s="9"/>
      <c r="AC326" s="9"/>
      <c r="AD326" s="9"/>
      <c r="AE326" s="9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9"/>
      <c r="AB327" s="9"/>
      <c r="AC327" s="9"/>
      <c r="AD327" s="9"/>
      <c r="AE327" s="9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9"/>
      <c r="AB328" s="9"/>
      <c r="AC328" s="9"/>
      <c r="AD328" s="9"/>
      <c r="AE328" s="9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9"/>
      <c r="AB329" s="9"/>
      <c r="AC329" s="9"/>
      <c r="AD329" s="9"/>
      <c r="AE329" s="9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9"/>
      <c r="AB330" s="9"/>
      <c r="AC330" s="9"/>
      <c r="AD330" s="9"/>
      <c r="AE330" s="9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9"/>
      <c r="AB331" s="9"/>
      <c r="AC331" s="9"/>
      <c r="AD331" s="9"/>
      <c r="AE331" s="9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9"/>
      <c r="AB332" s="9"/>
      <c r="AC332" s="9"/>
      <c r="AD332" s="9"/>
      <c r="AE332" s="9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9"/>
      <c r="AB333" s="9"/>
      <c r="AC333" s="9"/>
      <c r="AD333" s="9"/>
      <c r="AE333" s="9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9"/>
      <c r="AB334" s="9"/>
      <c r="AC334" s="9"/>
      <c r="AD334" s="9"/>
      <c r="AE334" s="9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9"/>
      <c r="AB335" s="9"/>
      <c r="AC335" s="9"/>
      <c r="AD335" s="9"/>
      <c r="AE335" s="9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9"/>
      <c r="AB336" s="9"/>
      <c r="AC336" s="9"/>
      <c r="AD336" s="9"/>
      <c r="AE336" s="9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9"/>
      <c r="AB337" s="9"/>
      <c r="AC337" s="9"/>
      <c r="AD337" s="9"/>
      <c r="AE337" s="9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9"/>
      <c r="AB338" s="9"/>
      <c r="AC338" s="9"/>
      <c r="AD338" s="9"/>
      <c r="AE338" s="9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9"/>
      <c r="AB339" s="9"/>
      <c r="AC339" s="9"/>
      <c r="AD339" s="9"/>
      <c r="AE339" s="9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9"/>
      <c r="AB340" s="9"/>
      <c r="AC340" s="9"/>
      <c r="AD340" s="9"/>
      <c r="AE340" s="9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9"/>
      <c r="AB341" s="9"/>
      <c r="AC341" s="9"/>
      <c r="AD341" s="9"/>
      <c r="AE341" s="9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9"/>
      <c r="AB342" s="9"/>
      <c r="AC342" s="9"/>
      <c r="AD342" s="9"/>
      <c r="AE342" s="9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9"/>
      <c r="AB343" s="9"/>
      <c r="AC343" s="9"/>
      <c r="AD343" s="9"/>
      <c r="AE343" s="9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9"/>
      <c r="AB344" s="9"/>
      <c r="AC344" s="9"/>
      <c r="AD344" s="9"/>
      <c r="AE344" s="9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9"/>
      <c r="AB345" s="9"/>
      <c r="AC345" s="9"/>
      <c r="AD345" s="9"/>
      <c r="AE345" s="9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9"/>
      <c r="AB346" s="9"/>
      <c r="AC346" s="9"/>
      <c r="AD346" s="9"/>
      <c r="AE346" s="9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9"/>
      <c r="AB347" s="9"/>
      <c r="AC347" s="9"/>
      <c r="AD347" s="9"/>
      <c r="AE347" s="9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9"/>
      <c r="AB348" s="9"/>
      <c r="AC348" s="9"/>
      <c r="AD348" s="9"/>
      <c r="AE348" s="9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9"/>
      <c r="AB349" s="9"/>
      <c r="AC349" s="9"/>
      <c r="AD349" s="9"/>
      <c r="AE349" s="9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9"/>
      <c r="AB350" s="9"/>
      <c r="AC350" s="9"/>
      <c r="AD350" s="9"/>
      <c r="AE350" s="9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9"/>
      <c r="AB351" s="9"/>
      <c r="AC351" s="9"/>
      <c r="AD351" s="9"/>
      <c r="AE351" s="9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9"/>
      <c r="AB352" s="9"/>
      <c r="AC352" s="9"/>
      <c r="AD352" s="9"/>
      <c r="AE352" s="9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9"/>
      <c r="AB353" s="9"/>
      <c r="AC353" s="9"/>
      <c r="AD353" s="9"/>
      <c r="AE353" s="9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9"/>
      <c r="AB354" s="9"/>
      <c r="AC354" s="9"/>
      <c r="AD354" s="9"/>
      <c r="AE354" s="9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9"/>
      <c r="AB355" s="9"/>
      <c r="AC355" s="9"/>
      <c r="AD355" s="9"/>
      <c r="AE355" s="9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9"/>
      <c r="AB356" s="9"/>
      <c r="AC356" s="9"/>
      <c r="AD356" s="9"/>
      <c r="AE356" s="9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9"/>
      <c r="AB357" s="9"/>
      <c r="AC357" s="9"/>
      <c r="AD357" s="9"/>
      <c r="AE357" s="9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9"/>
      <c r="AB358" s="9"/>
      <c r="AC358" s="9"/>
      <c r="AD358" s="9"/>
      <c r="AE358" s="9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9"/>
      <c r="AB359" s="9"/>
      <c r="AC359" s="9"/>
      <c r="AD359" s="9"/>
      <c r="AE359" s="9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9"/>
      <c r="AB360" s="9"/>
      <c r="AC360" s="9"/>
      <c r="AD360" s="9"/>
      <c r="AE360" s="9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9"/>
      <c r="AB361" s="9"/>
      <c r="AC361" s="9"/>
      <c r="AD361" s="9"/>
      <c r="AE361" s="9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9"/>
      <c r="AB362" s="9"/>
      <c r="AC362" s="9"/>
      <c r="AD362" s="9"/>
      <c r="AE362" s="9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9"/>
      <c r="AB363" s="9"/>
      <c r="AC363" s="9"/>
      <c r="AD363" s="9"/>
      <c r="AE363" s="9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9"/>
      <c r="AB364" s="9"/>
      <c r="AC364" s="9"/>
      <c r="AD364" s="9"/>
      <c r="AE364" s="9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9"/>
      <c r="AB365" s="9"/>
      <c r="AC365" s="9"/>
      <c r="AD365" s="9"/>
      <c r="AE365" s="9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9"/>
      <c r="AB366" s="9"/>
      <c r="AC366" s="9"/>
      <c r="AD366" s="9"/>
      <c r="AE366" s="9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9"/>
      <c r="AB367" s="9"/>
      <c r="AC367" s="9"/>
      <c r="AD367" s="9"/>
      <c r="AE367" s="9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9"/>
      <c r="AB368" s="9"/>
      <c r="AC368" s="9"/>
      <c r="AD368" s="9"/>
      <c r="AE368" s="9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9"/>
      <c r="AB369" s="9"/>
      <c r="AC369" s="9"/>
      <c r="AD369" s="9"/>
      <c r="AE369" s="9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9"/>
      <c r="AB370" s="9"/>
      <c r="AC370" s="9"/>
      <c r="AD370" s="9"/>
      <c r="AE370" s="9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9"/>
      <c r="AB371" s="9"/>
      <c r="AC371" s="9"/>
      <c r="AD371" s="9"/>
      <c r="AE371" s="9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9"/>
      <c r="AB372" s="9"/>
      <c r="AC372" s="9"/>
      <c r="AD372" s="9"/>
      <c r="AE372" s="9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9"/>
      <c r="AB373" s="9"/>
      <c r="AC373" s="9"/>
      <c r="AD373" s="9"/>
      <c r="AE373" s="9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9"/>
      <c r="AB374" s="9"/>
      <c r="AC374" s="9"/>
      <c r="AD374" s="9"/>
      <c r="AE374" s="9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9"/>
      <c r="AB375" s="9"/>
      <c r="AC375" s="9"/>
      <c r="AD375" s="9"/>
      <c r="AE375" s="9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9"/>
      <c r="AB376" s="9"/>
      <c r="AC376" s="9"/>
      <c r="AD376" s="9"/>
      <c r="AE376" s="9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9"/>
      <c r="AB377" s="9"/>
      <c r="AC377" s="9"/>
      <c r="AD377" s="9"/>
      <c r="AE377" s="9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9"/>
      <c r="AB378" s="9"/>
      <c r="AC378" s="9"/>
      <c r="AD378" s="9"/>
      <c r="AE378" s="9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9"/>
      <c r="AB379" s="9"/>
      <c r="AC379" s="9"/>
      <c r="AD379" s="9"/>
      <c r="AE379" s="9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9"/>
      <c r="AB380" s="9"/>
      <c r="AC380" s="9"/>
      <c r="AD380" s="9"/>
      <c r="AE380" s="9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9"/>
      <c r="AB381" s="9"/>
      <c r="AC381" s="9"/>
      <c r="AD381" s="9"/>
      <c r="AE381" s="9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9"/>
      <c r="AB382" s="9"/>
      <c r="AC382" s="9"/>
      <c r="AD382" s="9"/>
      <c r="AE382" s="9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9"/>
      <c r="AB383" s="9"/>
      <c r="AC383" s="9"/>
      <c r="AD383" s="9"/>
      <c r="AE383" s="9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9"/>
      <c r="AB384" s="9"/>
      <c r="AC384" s="9"/>
      <c r="AD384" s="9"/>
      <c r="AE384" s="9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9"/>
      <c r="AB385" s="9"/>
      <c r="AC385" s="9"/>
      <c r="AD385" s="9"/>
      <c r="AE385" s="9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9"/>
      <c r="AB386" s="9"/>
      <c r="AC386" s="9"/>
      <c r="AD386" s="9"/>
      <c r="AE386" s="9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9"/>
      <c r="AB387" s="9"/>
      <c r="AC387" s="9"/>
      <c r="AD387" s="9"/>
      <c r="AE387" s="9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9"/>
      <c r="AB388" s="9"/>
      <c r="AC388" s="9"/>
      <c r="AD388" s="9"/>
      <c r="AE388" s="9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9"/>
      <c r="AB389" s="9"/>
      <c r="AC389" s="9"/>
      <c r="AD389" s="9"/>
      <c r="AE389" s="9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9"/>
      <c r="AB390" s="9"/>
      <c r="AC390" s="9"/>
      <c r="AD390" s="9"/>
      <c r="AE390" s="9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9"/>
      <c r="AB391" s="9"/>
      <c r="AC391" s="9"/>
      <c r="AD391" s="9"/>
      <c r="AE391" s="9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9"/>
      <c r="AB392" s="9"/>
      <c r="AC392" s="9"/>
      <c r="AD392" s="9"/>
      <c r="AE392" s="9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9"/>
      <c r="AB393" s="9"/>
      <c r="AC393" s="9"/>
      <c r="AD393" s="9"/>
      <c r="AE393" s="9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9"/>
      <c r="AB394" s="9"/>
      <c r="AC394" s="9"/>
      <c r="AD394" s="9"/>
      <c r="AE394" s="9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9"/>
      <c r="AB395" s="9"/>
      <c r="AC395" s="9"/>
      <c r="AD395" s="9"/>
      <c r="AE395" s="9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9"/>
      <c r="AB396" s="9"/>
      <c r="AC396" s="9"/>
      <c r="AD396" s="9"/>
      <c r="AE396" s="9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9"/>
      <c r="AB397" s="9"/>
      <c r="AC397" s="9"/>
      <c r="AD397" s="9"/>
      <c r="AE397" s="9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9"/>
      <c r="AB398" s="9"/>
      <c r="AC398" s="9"/>
      <c r="AD398" s="9"/>
      <c r="AE398" s="9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9"/>
      <c r="AB399" s="9"/>
      <c r="AC399" s="9"/>
      <c r="AD399" s="9"/>
      <c r="AE399" s="9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9"/>
      <c r="AB400" s="9"/>
      <c r="AC400" s="9"/>
      <c r="AD400" s="9"/>
      <c r="AE400" s="9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9"/>
      <c r="AB401" s="9"/>
      <c r="AC401" s="9"/>
      <c r="AD401" s="9"/>
      <c r="AE401" s="9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9"/>
      <c r="AB402" s="9"/>
      <c r="AC402" s="9"/>
      <c r="AD402" s="9"/>
      <c r="AE402" s="9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9"/>
      <c r="AB403" s="9"/>
      <c r="AC403" s="9"/>
      <c r="AD403" s="9"/>
      <c r="AE403" s="9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9"/>
      <c r="AB404" s="9"/>
      <c r="AC404" s="9"/>
      <c r="AD404" s="9"/>
      <c r="AE404" s="9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9"/>
      <c r="AB405" s="9"/>
      <c r="AC405" s="9"/>
      <c r="AD405" s="9"/>
      <c r="AE405" s="9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9"/>
      <c r="AB406" s="9"/>
      <c r="AC406" s="9"/>
      <c r="AD406" s="9"/>
      <c r="AE406" s="9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9"/>
      <c r="AB407" s="9"/>
      <c r="AC407" s="9"/>
      <c r="AD407" s="9"/>
      <c r="AE407" s="9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9"/>
      <c r="AB408" s="9"/>
      <c r="AC408" s="9"/>
      <c r="AD408" s="9"/>
      <c r="AE408" s="9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9"/>
      <c r="AB409" s="9"/>
      <c r="AC409" s="9"/>
      <c r="AD409" s="9"/>
      <c r="AE409" s="9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9"/>
      <c r="AB410" s="9"/>
      <c r="AC410" s="9"/>
      <c r="AD410" s="9"/>
      <c r="AE410" s="9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9"/>
      <c r="AB411" s="9"/>
      <c r="AC411" s="9"/>
      <c r="AD411" s="9"/>
      <c r="AE411" s="9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9"/>
      <c r="AB412" s="9"/>
      <c r="AC412" s="9"/>
      <c r="AD412" s="9"/>
      <c r="AE412" s="9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9"/>
      <c r="AB413" s="9"/>
      <c r="AC413" s="9"/>
      <c r="AD413" s="9"/>
      <c r="AE413" s="9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9"/>
      <c r="AB414" s="9"/>
      <c r="AC414" s="9"/>
      <c r="AD414" s="9"/>
      <c r="AE414" s="9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9"/>
      <c r="AB415" s="9"/>
      <c r="AC415" s="9"/>
      <c r="AD415" s="9"/>
      <c r="AE415" s="9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9"/>
      <c r="AB416" s="9"/>
      <c r="AC416" s="9"/>
      <c r="AD416" s="9"/>
      <c r="AE416" s="9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9"/>
      <c r="AB417" s="9"/>
      <c r="AC417" s="9"/>
      <c r="AD417" s="9"/>
      <c r="AE417" s="9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9"/>
      <c r="AB418" s="9"/>
      <c r="AC418" s="9"/>
      <c r="AD418" s="9"/>
      <c r="AE418" s="9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9"/>
      <c r="AB419" s="9"/>
      <c r="AC419" s="9"/>
      <c r="AD419" s="9"/>
      <c r="AE419" s="9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9"/>
      <c r="AB420" s="9"/>
      <c r="AC420" s="9"/>
      <c r="AD420" s="9"/>
      <c r="AE420" s="9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9"/>
      <c r="AB421" s="9"/>
      <c r="AC421" s="9"/>
      <c r="AD421" s="9"/>
      <c r="AE421" s="9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9"/>
      <c r="AB422" s="9"/>
      <c r="AC422" s="9"/>
      <c r="AD422" s="9"/>
      <c r="AE422" s="9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9"/>
      <c r="AB423" s="9"/>
      <c r="AC423" s="9"/>
      <c r="AD423" s="9"/>
      <c r="AE423" s="9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9"/>
      <c r="AB424" s="9"/>
      <c r="AC424" s="9"/>
      <c r="AD424" s="9"/>
      <c r="AE424" s="9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9"/>
      <c r="AB425" s="9"/>
      <c r="AC425" s="9"/>
      <c r="AD425" s="9"/>
      <c r="AE425" s="9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9"/>
      <c r="AB426" s="9"/>
      <c r="AC426" s="9"/>
      <c r="AD426" s="9"/>
      <c r="AE426" s="9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9"/>
      <c r="AB427" s="9"/>
      <c r="AC427" s="9"/>
      <c r="AD427" s="9"/>
      <c r="AE427" s="9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9"/>
      <c r="AB428" s="9"/>
      <c r="AC428" s="9"/>
      <c r="AD428" s="9"/>
      <c r="AE428" s="9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9"/>
      <c r="AB429" s="9"/>
      <c r="AC429" s="9"/>
      <c r="AD429" s="9"/>
      <c r="AE429" s="9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9"/>
      <c r="AB430" s="9"/>
      <c r="AC430" s="9"/>
      <c r="AD430" s="9"/>
      <c r="AE430" s="9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9"/>
      <c r="AB431" s="9"/>
      <c r="AC431" s="9"/>
      <c r="AD431" s="9"/>
      <c r="AE431" s="9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9"/>
      <c r="AB432" s="9"/>
      <c r="AC432" s="9"/>
      <c r="AD432" s="9"/>
      <c r="AE432" s="9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9"/>
      <c r="AB433" s="9"/>
      <c r="AC433" s="9"/>
      <c r="AD433" s="9"/>
      <c r="AE433" s="9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9"/>
      <c r="AB434" s="9"/>
      <c r="AC434" s="9"/>
      <c r="AD434" s="9"/>
      <c r="AE434" s="9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9"/>
      <c r="AB435" s="9"/>
      <c r="AC435" s="9"/>
      <c r="AD435" s="9"/>
      <c r="AE435" s="9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9"/>
      <c r="AB436" s="9"/>
      <c r="AC436" s="9"/>
      <c r="AD436" s="9"/>
      <c r="AE436" s="9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9"/>
      <c r="AB437" s="9"/>
      <c r="AC437" s="9"/>
      <c r="AD437" s="9"/>
      <c r="AE437" s="9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9"/>
      <c r="AB438" s="9"/>
      <c r="AC438" s="9"/>
      <c r="AD438" s="9"/>
      <c r="AE438" s="9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9"/>
      <c r="AB439" s="9"/>
      <c r="AC439" s="9"/>
      <c r="AD439" s="9"/>
      <c r="AE439" s="9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9"/>
      <c r="AB440" s="9"/>
      <c r="AC440" s="9"/>
      <c r="AD440" s="9"/>
      <c r="AE440" s="9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9"/>
      <c r="AB441" s="9"/>
      <c r="AC441" s="9"/>
      <c r="AD441" s="9"/>
      <c r="AE441" s="9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9"/>
      <c r="AB442" s="9"/>
      <c r="AC442" s="9"/>
      <c r="AD442" s="9"/>
      <c r="AE442" s="9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9"/>
      <c r="AB443" s="9"/>
      <c r="AC443" s="9"/>
      <c r="AD443" s="9"/>
      <c r="AE443" s="9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9"/>
      <c r="AB444" s="9"/>
      <c r="AC444" s="9"/>
      <c r="AD444" s="9"/>
      <c r="AE444" s="9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9"/>
      <c r="AB445" s="9"/>
      <c r="AC445" s="9"/>
      <c r="AD445" s="9"/>
      <c r="AE445" s="9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9"/>
      <c r="AB446" s="9"/>
      <c r="AC446" s="9"/>
      <c r="AD446" s="9"/>
      <c r="AE446" s="9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9"/>
      <c r="AB447" s="9"/>
      <c r="AC447" s="9"/>
      <c r="AD447" s="9"/>
      <c r="AE447" s="9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9"/>
      <c r="AB448" s="9"/>
      <c r="AC448" s="9"/>
      <c r="AD448" s="9"/>
      <c r="AE448" s="9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9"/>
      <c r="AB449" s="9"/>
      <c r="AC449" s="9"/>
      <c r="AD449" s="9"/>
      <c r="AE449" s="9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9"/>
      <c r="AB450" s="9"/>
      <c r="AC450" s="9"/>
      <c r="AD450" s="9"/>
      <c r="AE450" s="9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9"/>
      <c r="AB451" s="9"/>
      <c r="AC451" s="9"/>
      <c r="AD451" s="9"/>
      <c r="AE451" s="9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9"/>
      <c r="AB452" s="9"/>
      <c r="AC452" s="9"/>
      <c r="AD452" s="9"/>
      <c r="AE452" s="9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9"/>
      <c r="AB453" s="9"/>
      <c r="AC453" s="9"/>
      <c r="AD453" s="9"/>
      <c r="AE453" s="9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9"/>
      <c r="AB454" s="9"/>
      <c r="AC454" s="9"/>
      <c r="AD454" s="9"/>
      <c r="AE454" s="9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9"/>
      <c r="AB455" s="9"/>
      <c r="AC455" s="9"/>
      <c r="AD455" s="9"/>
      <c r="AE455" s="9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9"/>
      <c r="AB456" s="9"/>
      <c r="AC456" s="9"/>
      <c r="AD456" s="9"/>
      <c r="AE456" s="9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9"/>
      <c r="AB457" s="9"/>
      <c r="AC457" s="9"/>
      <c r="AD457" s="9"/>
      <c r="AE457" s="9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9"/>
      <c r="AB458" s="9"/>
      <c r="AC458" s="9"/>
      <c r="AD458" s="9"/>
      <c r="AE458" s="9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9"/>
      <c r="AB459" s="9"/>
      <c r="AC459" s="9"/>
      <c r="AD459" s="9"/>
      <c r="AE459" s="9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9"/>
      <c r="AB460" s="9"/>
      <c r="AC460" s="9"/>
      <c r="AD460" s="9"/>
      <c r="AE460" s="9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9"/>
      <c r="AB461" s="9"/>
      <c r="AC461" s="9"/>
      <c r="AD461" s="9"/>
      <c r="AE461" s="9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9"/>
      <c r="AB462" s="9"/>
      <c r="AC462" s="9"/>
      <c r="AD462" s="9"/>
      <c r="AE462" s="9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9"/>
      <c r="AB463" s="9"/>
      <c r="AC463" s="9"/>
      <c r="AD463" s="9"/>
      <c r="AE463" s="9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9"/>
      <c r="AB464" s="9"/>
      <c r="AC464" s="9"/>
      <c r="AD464" s="9"/>
      <c r="AE464" s="9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9"/>
      <c r="AB465" s="9"/>
      <c r="AC465" s="9"/>
      <c r="AD465" s="9"/>
      <c r="AE465" s="9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9"/>
      <c r="AB466" s="9"/>
      <c r="AC466" s="9"/>
      <c r="AD466" s="9"/>
      <c r="AE466" s="9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9"/>
      <c r="AB467" s="9"/>
      <c r="AC467" s="9"/>
      <c r="AD467" s="9"/>
      <c r="AE467" s="9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9"/>
      <c r="AB468" s="9"/>
      <c r="AC468" s="9"/>
      <c r="AD468" s="9"/>
      <c r="AE468" s="9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9"/>
      <c r="AB469" s="9"/>
      <c r="AC469" s="9"/>
      <c r="AD469" s="9"/>
      <c r="AE469" s="9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9"/>
      <c r="AB470" s="9"/>
      <c r="AC470" s="9"/>
      <c r="AD470" s="9"/>
      <c r="AE470" s="9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9"/>
      <c r="AB471" s="9"/>
      <c r="AC471" s="9"/>
      <c r="AD471" s="9"/>
      <c r="AE471" s="9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9"/>
      <c r="AB472" s="9"/>
      <c r="AC472" s="9"/>
      <c r="AD472" s="9"/>
      <c r="AE472" s="9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9"/>
      <c r="AB473" s="9"/>
      <c r="AC473" s="9"/>
      <c r="AD473" s="9"/>
      <c r="AE473" s="9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9"/>
      <c r="AB474" s="9"/>
      <c r="AC474" s="9"/>
      <c r="AD474" s="9"/>
      <c r="AE474" s="9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9"/>
      <c r="AB475" s="9"/>
      <c r="AC475" s="9"/>
      <c r="AD475" s="9"/>
      <c r="AE475" s="9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9"/>
      <c r="AB476" s="9"/>
      <c r="AC476" s="9"/>
      <c r="AD476" s="9"/>
      <c r="AE476" s="9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9"/>
      <c r="AB477" s="9"/>
      <c r="AC477" s="9"/>
      <c r="AD477" s="9"/>
      <c r="AE477" s="9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9"/>
      <c r="AB478" s="9"/>
      <c r="AC478" s="9"/>
      <c r="AD478" s="9"/>
      <c r="AE478" s="9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9"/>
      <c r="AB479" s="9"/>
      <c r="AC479" s="9"/>
      <c r="AD479" s="9"/>
      <c r="AE479" s="9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9"/>
      <c r="AB480" s="9"/>
      <c r="AC480" s="9"/>
      <c r="AD480" s="9"/>
      <c r="AE480" s="9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9"/>
      <c r="AB481" s="9"/>
      <c r="AC481" s="9"/>
      <c r="AD481" s="9"/>
      <c r="AE481" s="9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9"/>
      <c r="AB482" s="9"/>
      <c r="AC482" s="9"/>
      <c r="AD482" s="9"/>
      <c r="AE482" s="9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9"/>
      <c r="AB483" s="9"/>
      <c r="AC483" s="9"/>
      <c r="AD483" s="9"/>
      <c r="AE483" s="9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9"/>
      <c r="AB484" s="9"/>
      <c r="AC484" s="9"/>
      <c r="AD484" s="9"/>
      <c r="AE484" s="9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9"/>
      <c r="AB485" s="9"/>
      <c r="AC485" s="9"/>
      <c r="AD485" s="9"/>
      <c r="AE485" s="9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9"/>
      <c r="AB486" s="9"/>
      <c r="AC486" s="9"/>
      <c r="AD486" s="9"/>
      <c r="AE486" s="9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9"/>
      <c r="AB487" s="9"/>
      <c r="AC487" s="9"/>
      <c r="AD487" s="9"/>
      <c r="AE487" s="9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9"/>
      <c r="AB488" s="9"/>
      <c r="AC488" s="9"/>
      <c r="AD488" s="9"/>
      <c r="AE488" s="9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9"/>
      <c r="AB489" s="9"/>
      <c r="AC489" s="9"/>
      <c r="AD489" s="9"/>
      <c r="AE489" s="9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9"/>
      <c r="AB490" s="9"/>
      <c r="AC490" s="9"/>
      <c r="AD490" s="9"/>
      <c r="AE490" s="9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9"/>
      <c r="AB491" s="9"/>
      <c r="AC491" s="9"/>
      <c r="AD491" s="9"/>
      <c r="AE491" s="9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9"/>
      <c r="AB492" s="9"/>
      <c r="AC492" s="9"/>
      <c r="AD492" s="9"/>
      <c r="AE492" s="9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9"/>
      <c r="AB493" s="9"/>
      <c r="AC493" s="9"/>
      <c r="AD493" s="9"/>
      <c r="AE493" s="9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9"/>
      <c r="AB494" s="9"/>
      <c r="AC494" s="9"/>
      <c r="AD494" s="9"/>
      <c r="AE494" s="9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9"/>
      <c r="AB495" s="9"/>
      <c r="AC495" s="9"/>
      <c r="AD495" s="9"/>
      <c r="AE495" s="9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9"/>
      <c r="AB496" s="9"/>
      <c r="AC496" s="9"/>
      <c r="AD496" s="9"/>
      <c r="AE496" s="9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9"/>
      <c r="AB497" s="9"/>
      <c r="AC497" s="9"/>
      <c r="AD497" s="9"/>
      <c r="AE497" s="9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9"/>
      <c r="AB498" s="9"/>
      <c r="AC498" s="9"/>
      <c r="AD498" s="9"/>
      <c r="AE498" s="9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9"/>
      <c r="AB499" s="9"/>
      <c r="AC499" s="9"/>
      <c r="AD499" s="9"/>
      <c r="AE499" s="9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9"/>
      <c r="AB500" s="9"/>
      <c r="AC500" s="9"/>
      <c r="AD500" s="9"/>
      <c r="AE500" s="9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9"/>
      <c r="AB501" s="9"/>
      <c r="AC501" s="9"/>
      <c r="AD501" s="9"/>
      <c r="AE501" s="9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9"/>
      <c r="AB502" s="9"/>
      <c r="AC502" s="9"/>
      <c r="AD502" s="9"/>
      <c r="AE502" s="9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9"/>
      <c r="AB503" s="9"/>
      <c r="AC503" s="9"/>
      <c r="AD503" s="9"/>
      <c r="AE503" s="9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9"/>
      <c r="AB504" s="9"/>
      <c r="AC504" s="9"/>
      <c r="AD504" s="9"/>
      <c r="AE504" s="9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9"/>
      <c r="AB505" s="9"/>
      <c r="AC505" s="9"/>
      <c r="AD505" s="9"/>
      <c r="AE505" s="9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9"/>
      <c r="AB506" s="9"/>
      <c r="AC506" s="9"/>
      <c r="AD506" s="9"/>
      <c r="AE506" s="9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9"/>
      <c r="AB507" s="9"/>
      <c r="AC507" s="9"/>
      <c r="AD507" s="9"/>
      <c r="AE507" s="9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9"/>
      <c r="AB508" s="9"/>
      <c r="AC508" s="9"/>
      <c r="AD508" s="9"/>
      <c r="AE508" s="9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9"/>
      <c r="AB509" s="9"/>
      <c r="AC509" s="9"/>
      <c r="AD509" s="9"/>
      <c r="AE509" s="9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9"/>
      <c r="AB510" s="9"/>
      <c r="AC510" s="9"/>
      <c r="AD510" s="9"/>
      <c r="AE510" s="9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9"/>
      <c r="AB511" s="9"/>
      <c r="AC511" s="9"/>
      <c r="AD511" s="9"/>
      <c r="AE511" s="9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9"/>
      <c r="AB512" s="9"/>
      <c r="AC512" s="9"/>
      <c r="AD512" s="9"/>
      <c r="AE512" s="9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9"/>
      <c r="AB513" s="9"/>
      <c r="AC513" s="9"/>
      <c r="AD513" s="9"/>
      <c r="AE513" s="9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9"/>
      <c r="AB514" s="9"/>
      <c r="AC514" s="9"/>
      <c r="AD514" s="9"/>
      <c r="AE514" s="9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9"/>
      <c r="AB515" s="9"/>
      <c r="AC515" s="9"/>
      <c r="AD515" s="9"/>
      <c r="AE515" s="9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9"/>
      <c r="AB516" s="9"/>
      <c r="AC516" s="9"/>
      <c r="AD516" s="9"/>
      <c r="AE516" s="9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9"/>
      <c r="AB517" s="9"/>
      <c r="AC517" s="9"/>
      <c r="AD517" s="9"/>
      <c r="AE517" s="9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9"/>
      <c r="AB518" s="9"/>
      <c r="AC518" s="9"/>
      <c r="AD518" s="9"/>
      <c r="AE518" s="9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9"/>
      <c r="AB519" s="9"/>
      <c r="AC519" s="9"/>
      <c r="AD519" s="9"/>
      <c r="AE519" s="9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9"/>
      <c r="AB520" s="9"/>
      <c r="AC520" s="9"/>
      <c r="AD520" s="9"/>
      <c r="AE520" s="9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9"/>
      <c r="AB521" s="9"/>
      <c r="AC521" s="9"/>
      <c r="AD521" s="9"/>
      <c r="AE521" s="9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9"/>
      <c r="AB522" s="9"/>
      <c r="AC522" s="9"/>
      <c r="AD522" s="9"/>
      <c r="AE522" s="9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9"/>
      <c r="AB523" s="9"/>
      <c r="AC523" s="9"/>
      <c r="AD523" s="9"/>
      <c r="AE523" s="9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9"/>
      <c r="AB524" s="9"/>
      <c r="AC524" s="9"/>
      <c r="AD524" s="9"/>
      <c r="AE524" s="9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9"/>
      <c r="AB525" s="9"/>
      <c r="AC525" s="9"/>
      <c r="AD525" s="9"/>
      <c r="AE525" s="9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9"/>
      <c r="AB526" s="9"/>
      <c r="AC526" s="9"/>
      <c r="AD526" s="9"/>
      <c r="AE526" s="9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9"/>
      <c r="AB527" s="9"/>
      <c r="AC527" s="9"/>
      <c r="AD527" s="9"/>
      <c r="AE527" s="9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9"/>
      <c r="AB528" s="9"/>
      <c r="AC528" s="9"/>
      <c r="AD528" s="9"/>
      <c r="AE528" s="9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9"/>
      <c r="AB529" s="9"/>
      <c r="AC529" s="9"/>
      <c r="AD529" s="9"/>
      <c r="AE529" s="9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9"/>
      <c r="AB530" s="9"/>
      <c r="AC530" s="9"/>
      <c r="AD530" s="9"/>
      <c r="AE530" s="9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9"/>
      <c r="AB531" s="9"/>
      <c r="AC531" s="9"/>
      <c r="AD531" s="9"/>
      <c r="AE531" s="9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9"/>
      <c r="AB532" s="9"/>
      <c r="AC532" s="9"/>
      <c r="AD532" s="9"/>
      <c r="AE532" s="9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9"/>
      <c r="AB533" s="9"/>
      <c r="AC533" s="9"/>
      <c r="AD533" s="9"/>
      <c r="AE533" s="9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9"/>
      <c r="AB534" s="9"/>
      <c r="AC534" s="9"/>
      <c r="AD534" s="9"/>
      <c r="AE534" s="9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9"/>
      <c r="AB535" s="9"/>
      <c r="AC535" s="9"/>
      <c r="AD535" s="9"/>
      <c r="AE535" s="9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9"/>
      <c r="AB536" s="9"/>
      <c r="AC536" s="9"/>
      <c r="AD536" s="9"/>
      <c r="AE536" s="9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9"/>
      <c r="AB537" s="9"/>
      <c r="AC537" s="9"/>
      <c r="AD537" s="9"/>
      <c r="AE537" s="9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9"/>
      <c r="AB538" s="9"/>
      <c r="AC538" s="9"/>
      <c r="AD538" s="9"/>
      <c r="AE538" s="9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9"/>
      <c r="AB539" s="9"/>
      <c r="AC539" s="9"/>
      <c r="AD539" s="9"/>
      <c r="AE539" s="9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9"/>
      <c r="AB540" s="9"/>
      <c r="AC540" s="9"/>
      <c r="AD540" s="9"/>
      <c r="AE540" s="9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9"/>
      <c r="AB541" s="9"/>
      <c r="AC541" s="9"/>
      <c r="AD541" s="9"/>
      <c r="AE541" s="9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9"/>
      <c r="AB542" s="9"/>
      <c r="AC542" s="9"/>
      <c r="AD542" s="9"/>
      <c r="AE542" s="9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9"/>
      <c r="AB543" s="9"/>
      <c r="AC543" s="9"/>
      <c r="AD543" s="9"/>
      <c r="AE543" s="9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9"/>
      <c r="AB544" s="9"/>
      <c r="AC544" s="9"/>
      <c r="AD544" s="9"/>
      <c r="AE544" s="9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9"/>
      <c r="AB545" s="9"/>
      <c r="AC545" s="9"/>
      <c r="AD545" s="9"/>
      <c r="AE545" s="9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9"/>
      <c r="AB546" s="9"/>
      <c r="AC546" s="9"/>
      <c r="AD546" s="9"/>
      <c r="AE546" s="9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9"/>
      <c r="AB547" s="9"/>
      <c r="AC547" s="9"/>
      <c r="AD547" s="9"/>
      <c r="AE547" s="9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9"/>
      <c r="AB548" s="9"/>
      <c r="AC548" s="9"/>
      <c r="AD548" s="9"/>
      <c r="AE548" s="9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9"/>
      <c r="AB549" s="9"/>
      <c r="AC549" s="9"/>
      <c r="AD549" s="9"/>
      <c r="AE549" s="9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9"/>
      <c r="AB550" s="9"/>
      <c r="AC550" s="9"/>
      <c r="AD550" s="9"/>
      <c r="AE550" s="9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9"/>
      <c r="AB551" s="9"/>
      <c r="AC551" s="9"/>
      <c r="AD551" s="9"/>
      <c r="AE551" s="9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9"/>
      <c r="AB552" s="9"/>
      <c r="AC552" s="9"/>
      <c r="AD552" s="9"/>
      <c r="AE552" s="9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9"/>
      <c r="AB553" s="9"/>
      <c r="AC553" s="9"/>
      <c r="AD553" s="9"/>
      <c r="AE553" s="9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9"/>
      <c r="AB554" s="9"/>
      <c r="AC554" s="9"/>
      <c r="AD554" s="9"/>
      <c r="AE554" s="9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9"/>
      <c r="AB555" s="9"/>
      <c r="AC555" s="9"/>
      <c r="AD555" s="9"/>
      <c r="AE555" s="9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9"/>
      <c r="AB556" s="9"/>
      <c r="AC556" s="9"/>
      <c r="AD556" s="9"/>
      <c r="AE556" s="9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9"/>
      <c r="AB557" s="9"/>
      <c r="AC557" s="9"/>
      <c r="AD557" s="9"/>
      <c r="AE557" s="9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9"/>
      <c r="AB558" s="9"/>
      <c r="AC558" s="9"/>
      <c r="AD558" s="9"/>
      <c r="AE558" s="9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9"/>
      <c r="AB559" s="9"/>
      <c r="AC559" s="9"/>
      <c r="AD559" s="9"/>
      <c r="AE559" s="9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9"/>
      <c r="AB560" s="9"/>
      <c r="AC560" s="9"/>
      <c r="AD560" s="9"/>
      <c r="AE560" s="9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9"/>
      <c r="AB561" s="9"/>
      <c r="AC561" s="9"/>
      <c r="AD561" s="9"/>
      <c r="AE561" s="9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9"/>
      <c r="AB562" s="9"/>
      <c r="AC562" s="9"/>
      <c r="AD562" s="9"/>
      <c r="AE562" s="9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9"/>
      <c r="AB563" s="9"/>
      <c r="AC563" s="9"/>
      <c r="AD563" s="9"/>
      <c r="AE563" s="9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9"/>
      <c r="AB564" s="9"/>
      <c r="AC564" s="9"/>
      <c r="AD564" s="9"/>
      <c r="AE564" s="9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9"/>
      <c r="AB565" s="9"/>
      <c r="AC565" s="9"/>
      <c r="AD565" s="9"/>
      <c r="AE565" s="9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9"/>
      <c r="AB566" s="9"/>
      <c r="AC566" s="9"/>
      <c r="AD566" s="9"/>
      <c r="AE566" s="9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9"/>
      <c r="AB567" s="9"/>
      <c r="AC567" s="9"/>
      <c r="AD567" s="9"/>
      <c r="AE567" s="9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9"/>
      <c r="AB568" s="9"/>
      <c r="AC568" s="9"/>
      <c r="AD568" s="9"/>
      <c r="AE568" s="9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9"/>
      <c r="AB569" s="9"/>
      <c r="AC569" s="9"/>
      <c r="AD569" s="9"/>
      <c r="AE569" s="9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9"/>
      <c r="AB570" s="9"/>
      <c r="AC570" s="9"/>
      <c r="AD570" s="9"/>
      <c r="AE570" s="9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9"/>
      <c r="AB571" s="9"/>
      <c r="AC571" s="9"/>
      <c r="AD571" s="9"/>
      <c r="AE571" s="9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9"/>
      <c r="AB572" s="9"/>
      <c r="AC572" s="9"/>
      <c r="AD572" s="9"/>
      <c r="AE572" s="9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9"/>
      <c r="AB573" s="9"/>
      <c r="AC573" s="9"/>
      <c r="AD573" s="9"/>
      <c r="AE573" s="9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9"/>
      <c r="AB574" s="9"/>
      <c r="AC574" s="9"/>
      <c r="AD574" s="9"/>
      <c r="AE574" s="9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9"/>
      <c r="AB575" s="9"/>
      <c r="AC575" s="9"/>
      <c r="AD575" s="9"/>
      <c r="AE575" s="9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9"/>
      <c r="AB576" s="9"/>
      <c r="AC576" s="9"/>
      <c r="AD576" s="9"/>
      <c r="AE576" s="9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9"/>
      <c r="AB577" s="9"/>
      <c r="AC577" s="9"/>
      <c r="AD577" s="9"/>
      <c r="AE577" s="9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9"/>
      <c r="AB578" s="9"/>
      <c r="AC578" s="9"/>
      <c r="AD578" s="9"/>
      <c r="AE578" s="9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9"/>
      <c r="AB579" s="9"/>
      <c r="AC579" s="9"/>
      <c r="AD579" s="9"/>
      <c r="AE579" s="9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9"/>
      <c r="AB580" s="9"/>
      <c r="AC580" s="9"/>
      <c r="AD580" s="9"/>
      <c r="AE580" s="9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9"/>
      <c r="AB581" s="9"/>
      <c r="AC581" s="9"/>
      <c r="AD581" s="9"/>
      <c r="AE581" s="9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9"/>
      <c r="AB582" s="9"/>
      <c r="AC582" s="9"/>
      <c r="AD582" s="9"/>
      <c r="AE582" s="9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9"/>
      <c r="AB583" s="9"/>
      <c r="AC583" s="9"/>
      <c r="AD583" s="9"/>
      <c r="AE583" s="9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9"/>
      <c r="AB584" s="9"/>
      <c r="AC584" s="9"/>
      <c r="AD584" s="9"/>
      <c r="AE584" s="9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9"/>
      <c r="AB585" s="9"/>
      <c r="AC585" s="9"/>
      <c r="AD585" s="9"/>
      <c r="AE585" s="9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9"/>
      <c r="AB586" s="9"/>
      <c r="AC586" s="9"/>
      <c r="AD586" s="9"/>
      <c r="AE586" s="9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9"/>
      <c r="AB587" s="9"/>
      <c r="AC587" s="9"/>
      <c r="AD587" s="9"/>
      <c r="AE587" s="9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9"/>
      <c r="AB588" s="9"/>
      <c r="AC588" s="9"/>
      <c r="AD588" s="9"/>
      <c r="AE588" s="9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9"/>
      <c r="AB589" s="9"/>
      <c r="AC589" s="9"/>
      <c r="AD589" s="9"/>
      <c r="AE589" s="9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9"/>
      <c r="AB590" s="9"/>
      <c r="AC590" s="9"/>
      <c r="AD590" s="9"/>
      <c r="AE590" s="9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9"/>
      <c r="AB591" s="9"/>
      <c r="AC591" s="9"/>
      <c r="AD591" s="9"/>
      <c r="AE591" s="9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9"/>
      <c r="AB592" s="9"/>
      <c r="AC592" s="9"/>
      <c r="AD592" s="9"/>
      <c r="AE592" s="9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9"/>
      <c r="AB593" s="9"/>
      <c r="AC593" s="9"/>
      <c r="AD593" s="9"/>
      <c r="AE593" s="9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9"/>
      <c r="AB594" s="9"/>
      <c r="AC594" s="9"/>
      <c r="AD594" s="9"/>
      <c r="AE594" s="9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9"/>
      <c r="AB595" s="9"/>
      <c r="AC595" s="9"/>
      <c r="AD595" s="9"/>
      <c r="AE595" s="9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9"/>
      <c r="AB596" s="9"/>
      <c r="AC596" s="9"/>
      <c r="AD596" s="9"/>
      <c r="AE596" s="9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9"/>
      <c r="AB597" s="9"/>
      <c r="AC597" s="9"/>
      <c r="AD597" s="9"/>
      <c r="AE597" s="9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9"/>
      <c r="AB598" s="9"/>
      <c r="AC598" s="9"/>
      <c r="AD598" s="9"/>
      <c r="AE598" s="9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9"/>
      <c r="AB599" s="9"/>
      <c r="AC599" s="9"/>
      <c r="AD599" s="9"/>
      <c r="AE599" s="9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9"/>
      <c r="AB600" s="9"/>
      <c r="AC600" s="9"/>
      <c r="AD600" s="9"/>
      <c r="AE600" s="9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9"/>
      <c r="AB601" s="9"/>
      <c r="AC601" s="9"/>
      <c r="AD601" s="9"/>
      <c r="AE601" s="9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9"/>
      <c r="AB602" s="9"/>
      <c r="AC602" s="9"/>
      <c r="AD602" s="9"/>
      <c r="AE602" s="9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9"/>
      <c r="AB603" s="9"/>
      <c r="AC603" s="9"/>
      <c r="AD603" s="9"/>
      <c r="AE603" s="9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9"/>
      <c r="AB604" s="9"/>
      <c r="AC604" s="9"/>
      <c r="AD604" s="9"/>
      <c r="AE604" s="9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9"/>
      <c r="AB605" s="9"/>
      <c r="AC605" s="9"/>
      <c r="AD605" s="9"/>
      <c r="AE605" s="9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9"/>
      <c r="AB606" s="9"/>
      <c r="AC606" s="9"/>
      <c r="AD606" s="9"/>
      <c r="AE606" s="9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9"/>
      <c r="AB607" s="9"/>
      <c r="AC607" s="9"/>
      <c r="AD607" s="9"/>
      <c r="AE607" s="9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9"/>
      <c r="AB608" s="9"/>
      <c r="AC608" s="9"/>
      <c r="AD608" s="9"/>
      <c r="AE608" s="9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9"/>
      <c r="AB609" s="9"/>
      <c r="AC609" s="9"/>
      <c r="AD609" s="9"/>
      <c r="AE609" s="9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9"/>
      <c r="AB610" s="9"/>
      <c r="AC610" s="9"/>
      <c r="AD610" s="9"/>
      <c r="AE610" s="9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9"/>
      <c r="AB611" s="9"/>
      <c r="AC611" s="9"/>
      <c r="AD611" s="9"/>
      <c r="AE611" s="9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9"/>
      <c r="AB612" s="9"/>
      <c r="AC612" s="9"/>
      <c r="AD612" s="9"/>
      <c r="AE612" s="9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9"/>
      <c r="AB613" s="9"/>
      <c r="AC613" s="9"/>
      <c r="AD613" s="9"/>
      <c r="AE613" s="9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9"/>
      <c r="AB614" s="9"/>
      <c r="AC614" s="9"/>
      <c r="AD614" s="9"/>
      <c r="AE614" s="9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9"/>
      <c r="AB615" s="9"/>
      <c r="AC615" s="9"/>
      <c r="AD615" s="9"/>
      <c r="AE615" s="9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9"/>
      <c r="AB616" s="9"/>
      <c r="AC616" s="9"/>
      <c r="AD616" s="9"/>
      <c r="AE616" s="9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9"/>
      <c r="AB617" s="9"/>
      <c r="AC617" s="9"/>
      <c r="AD617" s="9"/>
      <c r="AE617" s="9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9"/>
      <c r="AB618" s="9"/>
      <c r="AC618" s="9"/>
      <c r="AD618" s="9"/>
      <c r="AE618" s="9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9"/>
      <c r="AB619" s="9"/>
      <c r="AC619" s="9"/>
      <c r="AD619" s="9"/>
      <c r="AE619" s="9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9"/>
      <c r="AB620" s="9"/>
      <c r="AC620" s="9"/>
      <c r="AD620" s="9"/>
      <c r="AE620" s="9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9"/>
      <c r="AB621" s="9"/>
      <c r="AC621" s="9"/>
      <c r="AD621" s="9"/>
      <c r="AE621" s="9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9"/>
      <c r="AB622" s="9"/>
      <c r="AC622" s="9"/>
      <c r="AD622" s="9"/>
      <c r="AE622" s="9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9"/>
      <c r="AB623" s="9"/>
      <c r="AC623" s="9"/>
      <c r="AD623" s="9"/>
      <c r="AE623" s="9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9"/>
      <c r="AB624" s="9"/>
      <c r="AC624" s="9"/>
      <c r="AD624" s="9"/>
      <c r="AE624" s="9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9"/>
      <c r="AB625" s="9"/>
      <c r="AC625" s="9"/>
      <c r="AD625" s="9"/>
      <c r="AE625" s="9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9"/>
      <c r="AB626" s="9"/>
      <c r="AC626" s="9"/>
      <c r="AD626" s="9"/>
      <c r="AE626" s="9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9"/>
      <c r="AB627" s="9"/>
      <c r="AC627" s="9"/>
      <c r="AD627" s="9"/>
      <c r="AE627" s="9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9"/>
      <c r="AB628" s="9"/>
      <c r="AC628" s="9"/>
      <c r="AD628" s="9"/>
      <c r="AE628" s="9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9"/>
      <c r="AB629" s="9"/>
      <c r="AC629" s="9"/>
      <c r="AD629" s="9"/>
      <c r="AE629" s="9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9"/>
      <c r="AB630" s="9"/>
      <c r="AC630" s="9"/>
      <c r="AD630" s="9"/>
      <c r="AE630" s="9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9"/>
      <c r="AB631" s="9"/>
      <c r="AC631" s="9"/>
      <c r="AD631" s="9"/>
      <c r="AE631" s="9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9"/>
      <c r="AB632" s="9"/>
      <c r="AC632" s="9"/>
      <c r="AD632" s="9"/>
      <c r="AE632" s="9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9"/>
      <c r="AB633" s="9"/>
      <c r="AC633" s="9"/>
      <c r="AD633" s="9"/>
      <c r="AE633" s="9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9"/>
      <c r="AB634" s="9"/>
      <c r="AC634" s="9"/>
      <c r="AD634" s="9"/>
      <c r="AE634" s="9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9"/>
      <c r="AB635" s="9"/>
      <c r="AC635" s="9"/>
      <c r="AD635" s="9"/>
      <c r="AE635" s="9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9"/>
      <c r="AB636" s="9"/>
      <c r="AC636" s="9"/>
      <c r="AD636" s="9"/>
      <c r="AE636" s="9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9"/>
      <c r="AB637" s="9"/>
      <c r="AC637" s="9"/>
      <c r="AD637" s="9"/>
      <c r="AE637" s="9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9"/>
      <c r="AB638" s="9"/>
      <c r="AC638" s="9"/>
      <c r="AD638" s="9"/>
      <c r="AE638" s="9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9"/>
      <c r="AB639" s="9"/>
      <c r="AC639" s="9"/>
      <c r="AD639" s="9"/>
      <c r="AE639" s="9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9"/>
      <c r="AB640" s="9"/>
      <c r="AC640" s="9"/>
      <c r="AD640" s="9"/>
      <c r="AE640" s="9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9"/>
      <c r="AB641" s="9"/>
      <c r="AC641" s="9"/>
      <c r="AD641" s="9"/>
      <c r="AE641" s="9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9"/>
      <c r="AB642" s="9"/>
      <c r="AC642" s="9"/>
      <c r="AD642" s="9"/>
      <c r="AE642" s="9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9"/>
      <c r="AB643" s="9"/>
      <c r="AC643" s="9"/>
      <c r="AD643" s="9"/>
      <c r="AE643" s="9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9"/>
      <c r="AB644" s="9"/>
      <c r="AC644" s="9"/>
      <c r="AD644" s="9"/>
      <c r="AE644" s="9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9"/>
      <c r="AB645" s="9"/>
      <c r="AC645" s="9"/>
      <c r="AD645" s="9"/>
      <c r="AE645" s="9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9"/>
      <c r="AB646" s="9"/>
      <c r="AC646" s="9"/>
      <c r="AD646" s="9"/>
      <c r="AE646" s="9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9"/>
      <c r="AB647" s="9"/>
      <c r="AC647" s="9"/>
      <c r="AD647" s="9"/>
      <c r="AE647" s="9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9"/>
      <c r="AB648" s="9"/>
      <c r="AC648" s="9"/>
      <c r="AD648" s="9"/>
      <c r="AE648" s="9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9"/>
      <c r="AB649" s="9"/>
      <c r="AC649" s="9"/>
      <c r="AD649" s="9"/>
      <c r="AE649" s="9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9"/>
      <c r="AB650" s="9"/>
      <c r="AC650" s="9"/>
      <c r="AD650" s="9"/>
      <c r="AE650" s="9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9"/>
      <c r="AB651" s="9"/>
      <c r="AC651" s="9"/>
      <c r="AD651" s="9"/>
      <c r="AE651" s="9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9"/>
      <c r="AB652" s="9"/>
      <c r="AC652" s="9"/>
      <c r="AD652" s="9"/>
      <c r="AE652" s="9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9"/>
      <c r="AB653" s="9"/>
      <c r="AC653" s="9"/>
      <c r="AD653" s="9"/>
      <c r="AE653" s="9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9"/>
      <c r="AB654" s="9"/>
      <c r="AC654" s="9"/>
      <c r="AD654" s="9"/>
      <c r="AE654" s="9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9"/>
      <c r="AB655" s="9"/>
      <c r="AC655" s="9"/>
      <c r="AD655" s="9"/>
      <c r="AE655" s="9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9"/>
      <c r="AB656" s="9"/>
      <c r="AC656" s="9"/>
      <c r="AD656" s="9"/>
      <c r="AE656" s="9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9"/>
      <c r="AB657" s="9"/>
      <c r="AC657" s="9"/>
      <c r="AD657" s="9"/>
      <c r="AE657" s="9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9"/>
      <c r="AB658" s="9"/>
      <c r="AC658" s="9"/>
      <c r="AD658" s="9"/>
      <c r="AE658" s="9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9"/>
      <c r="AB659" s="9"/>
      <c r="AC659" s="9"/>
      <c r="AD659" s="9"/>
      <c r="AE659" s="9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9"/>
      <c r="AB660" s="9"/>
      <c r="AC660" s="9"/>
      <c r="AD660" s="9"/>
      <c r="AE660" s="9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9"/>
      <c r="AB661" s="9"/>
      <c r="AC661" s="9"/>
      <c r="AD661" s="9"/>
      <c r="AE661" s="9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9"/>
      <c r="AB662" s="9"/>
      <c r="AC662" s="9"/>
      <c r="AD662" s="9"/>
      <c r="AE662" s="9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9"/>
      <c r="AB663" s="9"/>
      <c r="AC663" s="9"/>
      <c r="AD663" s="9"/>
      <c r="AE663" s="9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9"/>
      <c r="AB664" s="9"/>
      <c r="AC664" s="9"/>
      <c r="AD664" s="9"/>
      <c r="AE664" s="9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9"/>
      <c r="AB665" s="9"/>
      <c r="AC665" s="9"/>
      <c r="AD665" s="9"/>
      <c r="AE665" s="9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9"/>
      <c r="AB666" s="9"/>
      <c r="AC666" s="9"/>
      <c r="AD666" s="9"/>
      <c r="AE666" s="9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9"/>
      <c r="AB667" s="9"/>
      <c r="AC667" s="9"/>
      <c r="AD667" s="9"/>
      <c r="AE667" s="9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9"/>
      <c r="AB668" s="9"/>
      <c r="AC668" s="9"/>
      <c r="AD668" s="9"/>
      <c r="AE668" s="9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9"/>
      <c r="AB669" s="9"/>
      <c r="AC669" s="9"/>
      <c r="AD669" s="9"/>
      <c r="AE669" s="9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9"/>
      <c r="AB670" s="9"/>
      <c r="AC670" s="9"/>
      <c r="AD670" s="9"/>
      <c r="AE670" s="9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9"/>
      <c r="AB671" s="9"/>
      <c r="AC671" s="9"/>
      <c r="AD671" s="9"/>
      <c r="AE671" s="9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9"/>
      <c r="AB672" s="9"/>
      <c r="AC672" s="9"/>
      <c r="AD672" s="9"/>
      <c r="AE672" s="9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9"/>
      <c r="AB673" s="9"/>
      <c r="AC673" s="9"/>
      <c r="AD673" s="9"/>
      <c r="AE673" s="9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9"/>
      <c r="AB674" s="9"/>
      <c r="AC674" s="9"/>
      <c r="AD674" s="9"/>
      <c r="AE674" s="9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9"/>
      <c r="AB675" s="9"/>
      <c r="AC675" s="9"/>
      <c r="AD675" s="9"/>
      <c r="AE675" s="9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9"/>
      <c r="AB676" s="9"/>
      <c r="AC676" s="9"/>
      <c r="AD676" s="9"/>
      <c r="AE676" s="9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9"/>
      <c r="AB677" s="9"/>
      <c r="AC677" s="9"/>
      <c r="AD677" s="9"/>
      <c r="AE677" s="9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9"/>
      <c r="AB678" s="9"/>
      <c r="AC678" s="9"/>
      <c r="AD678" s="9"/>
      <c r="AE678" s="9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9"/>
      <c r="AB679" s="9"/>
      <c r="AC679" s="9"/>
      <c r="AD679" s="9"/>
      <c r="AE679" s="9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9"/>
      <c r="AB680" s="9"/>
      <c r="AC680" s="9"/>
      <c r="AD680" s="9"/>
      <c r="AE680" s="9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9"/>
      <c r="AB681" s="9"/>
      <c r="AC681" s="9"/>
      <c r="AD681" s="9"/>
      <c r="AE681" s="9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9"/>
      <c r="AB682" s="9"/>
      <c r="AC682" s="9"/>
      <c r="AD682" s="9"/>
      <c r="AE682" s="9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9"/>
      <c r="AB683" s="9"/>
      <c r="AC683" s="9"/>
      <c r="AD683" s="9"/>
      <c r="AE683" s="9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9"/>
      <c r="AB684" s="9"/>
      <c r="AC684" s="9"/>
      <c r="AD684" s="9"/>
      <c r="AE684" s="9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9"/>
      <c r="AB685" s="9"/>
      <c r="AC685" s="9"/>
      <c r="AD685" s="9"/>
      <c r="AE685" s="9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9"/>
      <c r="AB686" s="9"/>
      <c r="AC686" s="9"/>
      <c r="AD686" s="9"/>
      <c r="AE686" s="9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9"/>
      <c r="AB687" s="9"/>
      <c r="AC687" s="9"/>
      <c r="AD687" s="9"/>
      <c r="AE687" s="9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9"/>
      <c r="AB688" s="9"/>
      <c r="AC688" s="9"/>
      <c r="AD688" s="9"/>
      <c r="AE688" s="9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9"/>
      <c r="AB689" s="9"/>
      <c r="AC689" s="9"/>
      <c r="AD689" s="9"/>
      <c r="AE689" s="9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9"/>
      <c r="AB690" s="9"/>
      <c r="AC690" s="9"/>
      <c r="AD690" s="9"/>
      <c r="AE690" s="9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9"/>
      <c r="AB691" s="9"/>
      <c r="AC691" s="9"/>
      <c r="AD691" s="9"/>
      <c r="AE691" s="9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9"/>
      <c r="AB692" s="9"/>
      <c r="AC692" s="9"/>
      <c r="AD692" s="9"/>
      <c r="AE692" s="9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9"/>
      <c r="AB693" s="9"/>
      <c r="AC693" s="9"/>
      <c r="AD693" s="9"/>
      <c r="AE693" s="9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9"/>
      <c r="AB694" s="9"/>
      <c r="AC694" s="9"/>
      <c r="AD694" s="9"/>
      <c r="AE694" s="9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9"/>
      <c r="AB695" s="9"/>
      <c r="AC695" s="9"/>
      <c r="AD695" s="9"/>
      <c r="AE695" s="9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9"/>
      <c r="AB696" s="9"/>
      <c r="AC696" s="9"/>
      <c r="AD696" s="9"/>
      <c r="AE696" s="9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9"/>
      <c r="AB697" s="9"/>
      <c r="AC697" s="9"/>
      <c r="AD697" s="9"/>
      <c r="AE697" s="9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9"/>
      <c r="AB698" s="9"/>
      <c r="AC698" s="9"/>
      <c r="AD698" s="9"/>
      <c r="AE698" s="9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9"/>
      <c r="AB699" s="9"/>
      <c r="AC699" s="9"/>
      <c r="AD699" s="9"/>
      <c r="AE699" s="9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9"/>
      <c r="AB700" s="9"/>
      <c r="AC700" s="9"/>
      <c r="AD700" s="9"/>
      <c r="AE700" s="9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9"/>
      <c r="AB701" s="9"/>
      <c r="AC701" s="9"/>
      <c r="AD701" s="9"/>
      <c r="AE701" s="9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9"/>
      <c r="AB702" s="9"/>
      <c r="AC702" s="9"/>
      <c r="AD702" s="9"/>
      <c r="AE702" s="9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9"/>
      <c r="AB703" s="9"/>
      <c r="AC703" s="9"/>
      <c r="AD703" s="9"/>
      <c r="AE703" s="9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9"/>
      <c r="AB704" s="9"/>
      <c r="AC704" s="9"/>
      <c r="AD704" s="9"/>
      <c r="AE704" s="9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9"/>
      <c r="AB705" s="9"/>
      <c r="AC705" s="9"/>
      <c r="AD705" s="9"/>
      <c r="AE705" s="9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9"/>
      <c r="AB706" s="9"/>
      <c r="AC706" s="9"/>
      <c r="AD706" s="9"/>
      <c r="AE706" s="9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9"/>
      <c r="AB707" s="9"/>
      <c r="AC707" s="9"/>
      <c r="AD707" s="9"/>
      <c r="AE707" s="9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9"/>
      <c r="AB708" s="9"/>
      <c r="AC708" s="9"/>
      <c r="AD708" s="9"/>
      <c r="AE708" s="9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9"/>
      <c r="AB709" s="9"/>
      <c r="AC709" s="9"/>
      <c r="AD709" s="9"/>
      <c r="AE709" s="9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9"/>
      <c r="AB710" s="9"/>
      <c r="AC710" s="9"/>
      <c r="AD710" s="9"/>
      <c r="AE710" s="9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9"/>
      <c r="AB711" s="9"/>
      <c r="AC711" s="9"/>
      <c r="AD711" s="9"/>
      <c r="AE711" s="9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9"/>
      <c r="AB712" s="9"/>
      <c r="AC712" s="9"/>
      <c r="AD712" s="9"/>
      <c r="AE712" s="9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9"/>
      <c r="AB713" s="9"/>
      <c r="AC713" s="9"/>
      <c r="AD713" s="9"/>
      <c r="AE713" s="9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9"/>
      <c r="AB714" s="9"/>
      <c r="AC714" s="9"/>
      <c r="AD714" s="9"/>
      <c r="AE714" s="9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9"/>
      <c r="AB715" s="9"/>
      <c r="AC715" s="9"/>
      <c r="AD715" s="9"/>
      <c r="AE715" s="9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9"/>
      <c r="AB716" s="9"/>
      <c r="AC716" s="9"/>
      <c r="AD716" s="9"/>
      <c r="AE716" s="9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9"/>
      <c r="AB717" s="9"/>
      <c r="AC717" s="9"/>
      <c r="AD717" s="9"/>
      <c r="AE717" s="9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9"/>
      <c r="AB718" s="9"/>
      <c r="AC718" s="9"/>
      <c r="AD718" s="9"/>
      <c r="AE718" s="9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9"/>
      <c r="AB719" s="9"/>
      <c r="AC719" s="9"/>
      <c r="AD719" s="9"/>
      <c r="AE719" s="9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9"/>
      <c r="AB720" s="9"/>
      <c r="AC720" s="9"/>
      <c r="AD720" s="9"/>
      <c r="AE720" s="9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9"/>
      <c r="AB721" s="9"/>
      <c r="AC721" s="9"/>
      <c r="AD721" s="9"/>
      <c r="AE721" s="9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9"/>
      <c r="AB722" s="9"/>
      <c r="AC722" s="9"/>
      <c r="AD722" s="9"/>
      <c r="AE722" s="9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9"/>
      <c r="AB723" s="9"/>
      <c r="AC723" s="9"/>
      <c r="AD723" s="9"/>
      <c r="AE723" s="9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9"/>
      <c r="AB724" s="9"/>
      <c r="AC724" s="9"/>
      <c r="AD724" s="9"/>
      <c r="AE724" s="9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9"/>
      <c r="AB725" s="9"/>
      <c r="AC725" s="9"/>
      <c r="AD725" s="9"/>
      <c r="AE725" s="9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9"/>
      <c r="AB726" s="9"/>
      <c r="AC726" s="9"/>
      <c r="AD726" s="9"/>
      <c r="AE726" s="9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9"/>
      <c r="AB727" s="9"/>
      <c r="AC727" s="9"/>
      <c r="AD727" s="9"/>
      <c r="AE727" s="9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9"/>
      <c r="AB728" s="9"/>
      <c r="AC728" s="9"/>
      <c r="AD728" s="9"/>
      <c r="AE728" s="9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9"/>
      <c r="AB729" s="9"/>
      <c r="AC729" s="9"/>
      <c r="AD729" s="9"/>
      <c r="AE729" s="9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9"/>
      <c r="AB730" s="9"/>
      <c r="AC730" s="9"/>
      <c r="AD730" s="9"/>
      <c r="AE730" s="9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9"/>
      <c r="AB731" s="9"/>
      <c r="AC731" s="9"/>
      <c r="AD731" s="9"/>
      <c r="AE731" s="9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9"/>
      <c r="AB732" s="9"/>
      <c r="AC732" s="9"/>
      <c r="AD732" s="9"/>
      <c r="AE732" s="9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9"/>
      <c r="AB733" s="9"/>
      <c r="AC733" s="9"/>
      <c r="AD733" s="9"/>
      <c r="AE733" s="9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9"/>
      <c r="AB734" s="9"/>
      <c r="AC734" s="9"/>
      <c r="AD734" s="9"/>
      <c r="AE734" s="9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9"/>
      <c r="AB735" s="9"/>
      <c r="AC735" s="9"/>
      <c r="AD735" s="9"/>
      <c r="AE735" s="9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9"/>
      <c r="AB736" s="9"/>
      <c r="AC736" s="9"/>
      <c r="AD736" s="9"/>
      <c r="AE736" s="9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9"/>
      <c r="AB737" s="9"/>
      <c r="AC737" s="9"/>
      <c r="AD737" s="9"/>
      <c r="AE737" s="9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9"/>
      <c r="AB738" s="9"/>
      <c r="AC738" s="9"/>
      <c r="AD738" s="9"/>
      <c r="AE738" s="9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9"/>
      <c r="AB739" s="9"/>
      <c r="AC739" s="9"/>
      <c r="AD739" s="9"/>
      <c r="AE739" s="9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9"/>
      <c r="AB740" s="9"/>
      <c r="AC740" s="9"/>
      <c r="AD740" s="9"/>
      <c r="AE740" s="9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9"/>
      <c r="AB741" s="9"/>
      <c r="AC741" s="9"/>
      <c r="AD741" s="9"/>
      <c r="AE741" s="9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9"/>
      <c r="AB742" s="9"/>
      <c r="AC742" s="9"/>
      <c r="AD742" s="9"/>
      <c r="AE742" s="9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9"/>
      <c r="AB743" s="9"/>
      <c r="AC743" s="9"/>
      <c r="AD743" s="9"/>
      <c r="AE743" s="9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9"/>
      <c r="AB744" s="9"/>
      <c r="AC744" s="9"/>
      <c r="AD744" s="9"/>
      <c r="AE744" s="9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9"/>
      <c r="AB745" s="9"/>
      <c r="AC745" s="9"/>
      <c r="AD745" s="9"/>
      <c r="AE745" s="9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9"/>
      <c r="AB746" s="9"/>
      <c r="AC746" s="9"/>
      <c r="AD746" s="9"/>
      <c r="AE746" s="9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9"/>
      <c r="AB747" s="9"/>
      <c r="AC747" s="9"/>
      <c r="AD747" s="9"/>
      <c r="AE747" s="9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9"/>
      <c r="AB748" s="9"/>
      <c r="AC748" s="9"/>
      <c r="AD748" s="9"/>
      <c r="AE748" s="9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9"/>
      <c r="AB749" s="9"/>
      <c r="AC749" s="9"/>
      <c r="AD749" s="9"/>
      <c r="AE749" s="9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9"/>
      <c r="AB750" s="9"/>
      <c r="AC750" s="9"/>
      <c r="AD750" s="9"/>
      <c r="AE750" s="9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9"/>
      <c r="AB751" s="9"/>
      <c r="AC751" s="9"/>
      <c r="AD751" s="9"/>
      <c r="AE751" s="9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9"/>
      <c r="AB752" s="9"/>
      <c r="AC752" s="9"/>
      <c r="AD752" s="9"/>
      <c r="AE752" s="9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9"/>
      <c r="AB753" s="9"/>
      <c r="AC753" s="9"/>
      <c r="AD753" s="9"/>
      <c r="AE753" s="9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9"/>
      <c r="AB754" s="9"/>
      <c r="AC754" s="9"/>
      <c r="AD754" s="9"/>
      <c r="AE754" s="9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9"/>
      <c r="AB755" s="9"/>
      <c r="AC755" s="9"/>
      <c r="AD755" s="9"/>
      <c r="AE755" s="9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9"/>
      <c r="AB756" s="9"/>
      <c r="AC756" s="9"/>
      <c r="AD756" s="9"/>
      <c r="AE756" s="9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9"/>
      <c r="AB757" s="9"/>
      <c r="AC757" s="9"/>
      <c r="AD757" s="9"/>
      <c r="AE757" s="9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9"/>
      <c r="AB758" s="9"/>
      <c r="AC758" s="9"/>
      <c r="AD758" s="9"/>
      <c r="AE758" s="9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9"/>
      <c r="AB759" s="9"/>
      <c r="AC759" s="9"/>
      <c r="AD759" s="9"/>
      <c r="AE759" s="9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9"/>
      <c r="AB760" s="9"/>
      <c r="AC760" s="9"/>
      <c r="AD760" s="9"/>
      <c r="AE760" s="9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9"/>
      <c r="AB761" s="9"/>
      <c r="AC761" s="9"/>
      <c r="AD761" s="9"/>
      <c r="AE761" s="9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9"/>
      <c r="AB762" s="9"/>
      <c r="AC762" s="9"/>
      <c r="AD762" s="9"/>
      <c r="AE762" s="9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9"/>
      <c r="AB763" s="9"/>
      <c r="AC763" s="9"/>
      <c r="AD763" s="9"/>
      <c r="AE763" s="9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9"/>
      <c r="AB764" s="9"/>
      <c r="AC764" s="9"/>
      <c r="AD764" s="9"/>
      <c r="AE764" s="9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9"/>
      <c r="AB765" s="9"/>
      <c r="AC765" s="9"/>
      <c r="AD765" s="9"/>
      <c r="AE765" s="9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9"/>
      <c r="AB766" s="9"/>
      <c r="AC766" s="9"/>
      <c r="AD766" s="9"/>
      <c r="AE766" s="9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9"/>
      <c r="AB767" s="9"/>
      <c r="AC767" s="9"/>
      <c r="AD767" s="9"/>
      <c r="AE767" s="9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9"/>
      <c r="AB768" s="9"/>
      <c r="AC768" s="9"/>
      <c r="AD768" s="9"/>
      <c r="AE768" s="9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9"/>
      <c r="AB769" s="9"/>
      <c r="AC769" s="9"/>
      <c r="AD769" s="9"/>
      <c r="AE769" s="9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9"/>
      <c r="AB770" s="9"/>
      <c r="AC770" s="9"/>
      <c r="AD770" s="9"/>
      <c r="AE770" s="9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9"/>
      <c r="AB771" s="9"/>
      <c r="AC771" s="9"/>
      <c r="AD771" s="9"/>
      <c r="AE771" s="9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9"/>
      <c r="AB772" s="9"/>
      <c r="AC772" s="9"/>
      <c r="AD772" s="9"/>
      <c r="AE772" s="9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9"/>
      <c r="AB773" s="9"/>
      <c r="AC773" s="9"/>
      <c r="AD773" s="9"/>
      <c r="AE773" s="9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9"/>
      <c r="AB774" s="9"/>
      <c r="AC774" s="9"/>
      <c r="AD774" s="9"/>
      <c r="AE774" s="9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9"/>
      <c r="AB775" s="9"/>
      <c r="AC775" s="9"/>
      <c r="AD775" s="9"/>
      <c r="AE775" s="9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9"/>
      <c r="AB776" s="9"/>
      <c r="AC776" s="9"/>
      <c r="AD776" s="9"/>
      <c r="AE776" s="9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9"/>
      <c r="AB777" s="9"/>
      <c r="AC777" s="9"/>
      <c r="AD777" s="9"/>
      <c r="AE777" s="9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9"/>
      <c r="AB778" s="9"/>
      <c r="AC778" s="9"/>
      <c r="AD778" s="9"/>
      <c r="AE778" s="9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9"/>
      <c r="AB779" s="9"/>
      <c r="AC779" s="9"/>
      <c r="AD779" s="9"/>
      <c r="AE779" s="9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9"/>
      <c r="AB780" s="9"/>
      <c r="AC780" s="9"/>
      <c r="AD780" s="9"/>
      <c r="AE780" s="9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9"/>
      <c r="AB781" s="9"/>
      <c r="AC781" s="9"/>
      <c r="AD781" s="9"/>
      <c r="AE781" s="9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9"/>
      <c r="AB782" s="9"/>
      <c r="AC782" s="9"/>
      <c r="AD782" s="9"/>
      <c r="AE782" s="9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9"/>
      <c r="AB783" s="9"/>
      <c r="AC783" s="9"/>
      <c r="AD783" s="9"/>
      <c r="AE783" s="9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9"/>
      <c r="AB784" s="9"/>
      <c r="AC784" s="9"/>
      <c r="AD784" s="9"/>
      <c r="AE784" s="9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9"/>
      <c r="AB785" s="9"/>
      <c r="AC785" s="9"/>
      <c r="AD785" s="9"/>
      <c r="AE785" s="9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9"/>
      <c r="AB786" s="9"/>
      <c r="AC786" s="9"/>
      <c r="AD786" s="9"/>
      <c r="AE786" s="9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9"/>
      <c r="AB787" s="9"/>
      <c r="AC787" s="9"/>
      <c r="AD787" s="9"/>
      <c r="AE787" s="9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9"/>
      <c r="AB788" s="9"/>
      <c r="AC788" s="9"/>
      <c r="AD788" s="9"/>
      <c r="AE788" s="9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9"/>
      <c r="AB789" s="9"/>
      <c r="AC789" s="9"/>
      <c r="AD789" s="9"/>
      <c r="AE789" s="9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9"/>
      <c r="AB790" s="9"/>
      <c r="AC790" s="9"/>
      <c r="AD790" s="9"/>
      <c r="AE790" s="9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9"/>
      <c r="AB791" s="9"/>
      <c r="AC791" s="9"/>
      <c r="AD791" s="9"/>
      <c r="AE791" s="9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9"/>
      <c r="AB792" s="9"/>
      <c r="AC792" s="9"/>
      <c r="AD792" s="9"/>
      <c r="AE792" s="9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9"/>
      <c r="AB793" s="9"/>
      <c r="AC793" s="9"/>
      <c r="AD793" s="9"/>
      <c r="AE793" s="9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9"/>
      <c r="AB794" s="9"/>
      <c r="AC794" s="9"/>
      <c r="AD794" s="9"/>
      <c r="AE794" s="9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9"/>
      <c r="AB795" s="9"/>
      <c r="AC795" s="9"/>
      <c r="AD795" s="9"/>
      <c r="AE795" s="9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9"/>
      <c r="AB796" s="9"/>
      <c r="AC796" s="9"/>
      <c r="AD796" s="9"/>
      <c r="AE796" s="9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9"/>
      <c r="AB797" s="9"/>
      <c r="AC797" s="9"/>
      <c r="AD797" s="9"/>
      <c r="AE797" s="9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9"/>
      <c r="AB798" s="9"/>
      <c r="AC798" s="9"/>
      <c r="AD798" s="9"/>
      <c r="AE798" s="9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9"/>
      <c r="AB799" s="9"/>
      <c r="AC799" s="9"/>
      <c r="AD799" s="9"/>
      <c r="AE799" s="9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9"/>
      <c r="AB800" s="9"/>
      <c r="AC800" s="9"/>
      <c r="AD800" s="9"/>
      <c r="AE800" s="9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9"/>
      <c r="AB801" s="9"/>
      <c r="AC801" s="9"/>
      <c r="AD801" s="9"/>
      <c r="AE801" s="9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9"/>
      <c r="AB802" s="9"/>
      <c r="AC802" s="9"/>
      <c r="AD802" s="9"/>
      <c r="AE802" s="9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9"/>
      <c r="AB803" s="9"/>
      <c r="AC803" s="9"/>
      <c r="AD803" s="9"/>
      <c r="AE803" s="9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9"/>
      <c r="AB804" s="9"/>
      <c r="AC804" s="9"/>
      <c r="AD804" s="9"/>
      <c r="AE804" s="9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9"/>
      <c r="AB805" s="9"/>
      <c r="AC805" s="9"/>
      <c r="AD805" s="9"/>
      <c r="AE805" s="9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9"/>
      <c r="AB806" s="9"/>
      <c r="AC806" s="9"/>
      <c r="AD806" s="9"/>
      <c r="AE806" s="9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9"/>
      <c r="AB807" s="9"/>
      <c r="AC807" s="9"/>
      <c r="AD807" s="9"/>
      <c r="AE807" s="9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9"/>
      <c r="AB808" s="9"/>
      <c r="AC808" s="9"/>
      <c r="AD808" s="9"/>
      <c r="AE808" s="9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9"/>
      <c r="AB809" s="9"/>
      <c r="AC809" s="9"/>
      <c r="AD809" s="9"/>
      <c r="AE809" s="9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9"/>
      <c r="AB810" s="9"/>
      <c r="AC810" s="9"/>
      <c r="AD810" s="9"/>
      <c r="AE810" s="9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9"/>
      <c r="AB811" s="9"/>
      <c r="AC811" s="9"/>
      <c r="AD811" s="9"/>
      <c r="AE811" s="9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9"/>
      <c r="AB812" s="9"/>
      <c r="AC812" s="9"/>
      <c r="AD812" s="9"/>
      <c r="AE812" s="9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9"/>
      <c r="AB813" s="9"/>
      <c r="AC813" s="9"/>
      <c r="AD813" s="9"/>
      <c r="AE813" s="9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9"/>
      <c r="AB814" s="9"/>
      <c r="AC814" s="9"/>
      <c r="AD814" s="9"/>
      <c r="AE814" s="9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9"/>
      <c r="AB815" s="9"/>
      <c r="AC815" s="9"/>
      <c r="AD815" s="9"/>
      <c r="AE815" s="9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9"/>
      <c r="AB816" s="9"/>
      <c r="AC816" s="9"/>
      <c r="AD816" s="9"/>
      <c r="AE816" s="9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9"/>
      <c r="AB817" s="9"/>
      <c r="AC817" s="9"/>
      <c r="AD817" s="9"/>
      <c r="AE817" s="9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9"/>
      <c r="AB818" s="9"/>
      <c r="AC818" s="9"/>
      <c r="AD818" s="9"/>
      <c r="AE818" s="9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9"/>
      <c r="AB819" s="9"/>
      <c r="AC819" s="9"/>
      <c r="AD819" s="9"/>
      <c r="AE819" s="9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9"/>
      <c r="AB820" s="9"/>
      <c r="AC820" s="9"/>
      <c r="AD820" s="9"/>
      <c r="AE820" s="9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9"/>
      <c r="AB821" s="9"/>
      <c r="AC821" s="9"/>
      <c r="AD821" s="9"/>
      <c r="AE821" s="9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9"/>
      <c r="AB822" s="9"/>
      <c r="AC822" s="9"/>
      <c r="AD822" s="9"/>
      <c r="AE822" s="9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9"/>
      <c r="AB823" s="9"/>
      <c r="AC823" s="9"/>
      <c r="AD823" s="9"/>
      <c r="AE823" s="9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9"/>
      <c r="AB824" s="9"/>
      <c r="AC824" s="9"/>
      <c r="AD824" s="9"/>
      <c r="AE824" s="9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9"/>
      <c r="AB825" s="9"/>
      <c r="AC825" s="9"/>
      <c r="AD825" s="9"/>
      <c r="AE825" s="9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9"/>
      <c r="AB826" s="9"/>
      <c r="AC826" s="9"/>
      <c r="AD826" s="9"/>
      <c r="AE826" s="9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9"/>
      <c r="AB827" s="9"/>
      <c r="AC827" s="9"/>
      <c r="AD827" s="9"/>
      <c r="AE827" s="9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9"/>
      <c r="AB828" s="9"/>
      <c r="AC828" s="9"/>
      <c r="AD828" s="9"/>
      <c r="AE828" s="9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9"/>
      <c r="AB829" s="9"/>
      <c r="AC829" s="9"/>
      <c r="AD829" s="9"/>
      <c r="AE829" s="9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9"/>
      <c r="AB830" s="9"/>
      <c r="AC830" s="9"/>
      <c r="AD830" s="9"/>
      <c r="AE830" s="9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9"/>
      <c r="AB831" s="9"/>
      <c r="AC831" s="9"/>
      <c r="AD831" s="9"/>
      <c r="AE831" s="9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9"/>
      <c r="AB832" s="9"/>
      <c r="AC832" s="9"/>
      <c r="AD832" s="9"/>
      <c r="AE832" s="9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9"/>
      <c r="AB833" s="9"/>
      <c r="AC833" s="9"/>
      <c r="AD833" s="9"/>
      <c r="AE833" s="9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9"/>
      <c r="AB834" s="9"/>
      <c r="AC834" s="9"/>
      <c r="AD834" s="9"/>
      <c r="AE834" s="9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9"/>
      <c r="AB835" s="9"/>
      <c r="AC835" s="9"/>
      <c r="AD835" s="9"/>
      <c r="AE835" s="9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9"/>
      <c r="AB836" s="9"/>
      <c r="AC836" s="9"/>
      <c r="AD836" s="9"/>
      <c r="AE836" s="9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9"/>
      <c r="AB837" s="9"/>
      <c r="AC837" s="9"/>
      <c r="AD837" s="9"/>
      <c r="AE837" s="9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9"/>
      <c r="AB838" s="9"/>
      <c r="AC838" s="9"/>
      <c r="AD838" s="9"/>
      <c r="AE838" s="9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9"/>
      <c r="AB839" s="9"/>
      <c r="AC839" s="9"/>
      <c r="AD839" s="9"/>
      <c r="AE839" s="9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9"/>
      <c r="AB840" s="9"/>
      <c r="AC840" s="9"/>
      <c r="AD840" s="9"/>
      <c r="AE840" s="9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9"/>
      <c r="AB841" s="9"/>
      <c r="AC841" s="9"/>
      <c r="AD841" s="9"/>
      <c r="AE841" s="9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9"/>
      <c r="AB842" s="9"/>
      <c r="AC842" s="9"/>
      <c r="AD842" s="9"/>
      <c r="AE842" s="9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9"/>
      <c r="AB843" s="9"/>
      <c r="AC843" s="9"/>
      <c r="AD843" s="9"/>
      <c r="AE843" s="9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9"/>
      <c r="AB844" s="9"/>
      <c r="AC844" s="9"/>
      <c r="AD844" s="9"/>
      <c r="AE844" s="9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9"/>
      <c r="AB845" s="9"/>
      <c r="AC845" s="9"/>
      <c r="AD845" s="9"/>
      <c r="AE845" s="9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9"/>
      <c r="AB846" s="9"/>
      <c r="AC846" s="9"/>
      <c r="AD846" s="9"/>
      <c r="AE846" s="9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9"/>
      <c r="AB847" s="9"/>
      <c r="AC847" s="9"/>
      <c r="AD847" s="9"/>
      <c r="AE847" s="9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9"/>
      <c r="AB848" s="9"/>
      <c r="AC848" s="9"/>
      <c r="AD848" s="9"/>
      <c r="AE848" s="9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9"/>
      <c r="AB849" s="9"/>
      <c r="AC849" s="9"/>
      <c r="AD849" s="9"/>
      <c r="AE849" s="9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9"/>
      <c r="AB850" s="9"/>
      <c r="AC850" s="9"/>
      <c r="AD850" s="9"/>
      <c r="AE850" s="9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9"/>
      <c r="AB851" s="9"/>
      <c r="AC851" s="9"/>
      <c r="AD851" s="9"/>
      <c r="AE851" s="9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9"/>
      <c r="AB852" s="9"/>
      <c r="AC852" s="9"/>
      <c r="AD852" s="9"/>
      <c r="AE852" s="9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9"/>
      <c r="AB853" s="9"/>
      <c r="AC853" s="9"/>
      <c r="AD853" s="9"/>
      <c r="AE853" s="9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9"/>
      <c r="AB854" s="9"/>
      <c r="AC854" s="9"/>
      <c r="AD854" s="9"/>
      <c r="AE854" s="9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9"/>
      <c r="AB855" s="9"/>
      <c r="AC855" s="9"/>
      <c r="AD855" s="9"/>
      <c r="AE855" s="9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9"/>
      <c r="AB856" s="9"/>
      <c r="AC856" s="9"/>
      <c r="AD856" s="9"/>
      <c r="AE856" s="9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9"/>
      <c r="AB857" s="9"/>
      <c r="AC857" s="9"/>
      <c r="AD857" s="9"/>
      <c r="AE857" s="9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9"/>
      <c r="AB858" s="9"/>
      <c r="AC858" s="9"/>
      <c r="AD858" s="9"/>
      <c r="AE858" s="9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9"/>
      <c r="AB859" s="9"/>
      <c r="AC859" s="9"/>
      <c r="AD859" s="9"/>
      <c r="AE859" s="9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9"/>
      <c r="AB860" s="9"/>
      <c r="AC860" s="9"/>
      <c r="AD860" s="9"/>
      <c r="AE860" s="9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9"/>
      <c r="AB861" s="9"/>
      <c r="AC861" s="9"/>
      <c r="AD861" s="9"/>
      <c r="AE861" s="9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9"/>
      <c r="AB862" s="9"/>
      <c r="AC862" s="9"/>
      <c r="AD862" s="9"/>
      <c r="AE862" s="9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9"/>
      <c r="AB863" s="9"/>
      <c r="AC863" s="9"/>
      <c r="AD863" s="9"/>
      <c r="AE863" s="9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9"/>
      <c r="AB864" s="9"/>
      <c r="AC864" s="9"/>
      <c r="AD864" s="9"/>
      <c r="AE864" s="9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9"/>
      <c r="AB865" s="9"/>
      <c r="AC865" s="9"/>
      <c r="AD865" s="9"/>
      <c r="AE865" s="9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9"/>
      <c r="AB866" s="9"/>
      <c r="AC866" s="9"/>
      <c r="AD866" s="9"/>
      <c r="AE866" s="9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9"/>
      <c r="AB867" s="9"/>
      <c r="AC867" s="9"/>
      <c r="AD867" s="9"/>
      <c r="AE867" s="9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9"/>
      <c r="AB868" s="9"/>
      <c r="AC868" s="9"/>
      <c r="AD868" s="9"/>
      <c r="AE868" s="9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9"/>
      <c r="AB869" s="9"/>
      <c r="AC869" s="9"/>
      <c r="AD869" s="9"/>
      <c r="AE869" s="9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9"/>
      <c r="AB870" s="9"/>
      <c r="AC870" s="9"/>
      <c r="AD870" s="9"/>
      <c r="AE870" s="9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9"/>
      <c r="AB871" s="9"/>
      <c r="AC871" s="9"/>
      <c r="AD871" s="9"/>
      <c r="AE871" s="9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9"/>
      <c r="AB872" s="9"/>
      <c r="AC872" s="9"/>
      <c r="AD872" s="9"/>
      <c r="AE872" s="9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9"/>
      <c r="AB873" s="9"/>
      <c r="AC873" s="9"/>
      <c r="AD873" s="9"/>
      <c r="AE873" s="9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9"/>
      <c r="AB874" s="9"/>
      <c r="AC874" s="9"/>
      <c r="AD874" s="9"/>
      <c r="AE874" s="9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9"/>
      <c r="AB875" s="9"/>
      <c r="AC875" s="9"/>
      <c r="AD875" s="9"/>
      <c r="AE875" s="9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9"/>
      <c r="AB876" s="9"/>
      <c r="AC876" s="9"/>
      <c r="AD876" s="9"/>
      <c r="AE876" s="9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9"/>
      <c r="AB877" s="9"/>
      <c r="AC877" s="9"/>
      <c r="AD877" s="9"/>
      <c r="AE877" s="9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9"/>
      <c r="AB878" s="9"/>
      <c r="AC878" s="9"/>
      <c r="AD878" s="9"/>
      <c r="AE878" s="9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9"/>
      <c r="AB879" s="9"/>
      <c r="AC879" s="9"/>
      <c r="AD879" s="9"/>
      <c r="AE879" s="9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9"/>
      <c r="AB880" s="9"/>
      <c r="AC880" s="9"/>
      <c r="AD880" s="9"/>
      <c r="AE880" s="9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9"/>
      <c r="AB881" s="9"/>
      <c r="AC881" s="9"/>
      <c r="AD881" s="9"/>
      <c r="AE881" s="9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9"/>
      <c r="AB882" s="9"/>
      <c r="AC882" s="9"/>
      <c r="AD882" s="9"/>
      <c r="AE882" s="9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9"/>
      <c r="AB883" s="9"/>
      <c r="AC883" s="9"/>
      <c r="AD883" s="9"/>
      <c r="AE883" s="9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9"/>
      <c r="AB884" s="9"/>
      <c r="AC884" s="9"/>
      <c r="AD884" s="9"/>
      <c r="AE884" s="9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9"/>
      <c r="AB885" s="9"/>
      <c r="AC885" s="9"/>
      <c r="AD885" s="9"/>
      <c r="AE885" s="9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9"/>
      <c r="AB886" s="9"/>
      <c r="AC886" s="9"/>
      <c r="AD886" s="9"/>
      <c r="AE886" s="9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9"/>
      <c r="AB887" s="9"/>
      <c r="AC887" s="9"/>
      <c r="AD887" s="9"/>
      <c r="AE887" s="9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9"/>
      <c r="AB888" s="9"/>
      <c r="AC888" s="9"/>
      <c r="AD888" s="9"/>
      <c r="AE888" s="9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9"/>
      <c r="AB889" s="9"/>
      <c r="AC889" s="9"/>
      <c r="AD889" s="9"/>
      <c r="AE889" s="9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9"/>
      <c r="AB890" s="9"/>
      <c r="AC890" s="9"/>
      <c r="AD890" s="9"/>
      <c r="AE890" s="9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9"/>
      <c r="AB891" s="9"/>
      <c r="AC891" s="9"/>
      <c r="AD891" s="9"/>
      <c r="AE891" s="9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9"/>
      <c r="AB892" s="9"/>
      <c r="AC892" s="9"/>
      <c r="AD892" s="9"/>
      <c r="AE892" s="9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9"/>
      <c r="AB893" s="9"/>
      <c r="AC893" s="9"/>
      <c r="AD893" s="9"/>
      <c r="AE893" s="9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9"/>
      <c r="AB894" s="9"/>
      <c r="AC894" s="9"/>
      <c r="AD894" s="9"/>
      <c r="AE894" s="9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9"/>
      <c r="AB895" s="9"/>
      <c r="AC895" s="9"/>
      <c r="AD895" s="9"/>
      <c r="AE895" s="9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9"/>
      <c r="AB896" s="9"/>
      <c r="AC896" s="9"/>
      <c r="AD896" s="9"/>
      <c r="AE896" s="9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9"/>
      <c r="AB897" s="9"/>
      <c r="AC897" s="9"/>
      <c r="AD897" s="9"/>
      <c r="AE897" s="9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9"/>
      <c r="AB898" s="9"/>
      <c r="AC898" s="9"/>
      <c r="AD898" s="9"/>
      <c r="AE898" s="9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9"/>
      <c r="AB899" s="9"/>
      <c r="AC899" s="9"/>
      <c r="AD899" s="9"/>
      <c r="AE899" s="9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9"/>
      <c r="AB900" s="9"/>
      <c r="AC900" s="9"/>
      <c r="AD900" s="9"/>
      <c r="AE900" s="9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9"/>
      <c r="AB901" s="9"/>
      <c r="AC901" s="9"/>
      <c r="AD901" s="9"/>
      <c r="AE901" s="9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9"/>
      <c r="AB902" s="9"/>
      <c r="AC902" s="9"/>
      <c r="AD902" s="9"/>
      <c r="AE902" s="9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9"/>
      <c r="AB903" s="9"/>
      <c r="AC903" s="9"/>
      <c r="AD903" s="9"/>
      <c r="AE903" s="9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9"/>
      <c r="AB904" s="9"/>
      <c r="AC904" s="9"/>
      <c r="AD904" s="9"/>
      <c r="AE904" s="9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9"/>
      <c r="AB905" s="9"/>
      <c r="AC905" s="9"/>
      <c r="AD905" s="9"/>
      <c r="AE905" s="9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9"/>
      <c r="AB906" s="9"/>
      <c r="AC906" s="9"/>
      <c r="AD906" s="9"/>
      <c r="AE906" s="9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9"/>
      <c r="AB907" s="9"/>
      <c r="AC907" s="9"/>
      <c r="AD907" s="9"/>
      <c r="AE907" s="9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9"/>
      <c r="AB908" s="9"/>
      <c r="AC908" s="9"/>
      <c r="AD908" s="9"/>
      <c r="AE908" s="9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9"/>
      <c r="AB909" s="9"/>
      <c r="AC909" s="9"/>
      <c r="AD909" s="9"/>
      <c r="AE909" s="9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9"/>
      <c r="AB910" s="9"/>
      <c r="AC910" s="9"/>
      <c r="AD910" s="9"/>
      <c r="AE910" s="9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9"/>
      <c r="AB911" s="9"/>
      <c r="AC911" s="9"/>
      <c r="AD911" s="9"/>
      <c r="AE911" s="9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9"/>
      <c r="AB912" s="9"/>
      <c r="AC912" s="9"/>
      <c r="AD912" s="9"/>
      <c r="AE912" s="9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9"/>
      <c r="AB913" s="9"/>
      <c r="AC913" s="9"/>
      <c r="AD913" s="9"/>
      <c r="AE913" s="9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9"/>
      <c r="AB914" s="9"/>
      <c r="AC914" s="9"/>
      <c r="AD914" s="9"/>
      <c r="AE914" s="9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9"/>
      <c r="AB915" s="9"/>
      <c r="AC915" s="9"/>
      <c r="AD915" s="9"/>
      <c r="AE915" s="9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9"/>
      <c r="AB916" s="9"/>
      <c r="AC916" s="9"/>
      <c r="AD916" s="9"/>
      <c r="AE916" s="9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9"/>
      <c r="AB917" s="9"/>
      <c r="AC917" s="9"/>
      <c r="AD917" s="9"/>
      <c r="AE917" s="9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9"/>
      <c r="AB918" s="9"/>
      <c r="AC918" s="9"/>
      <c r="AD918" s="9"/>
      <c r="AE918" s="9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9"/>
      <c r="AB919" s="9"/>
      <c r="AC919" s="9"/>
      <c r="AD919" s="9"/>
      <c r="AE919" s="9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9"/>
      <c r="AB920" s="9"/>
      <c r="AC920" s="9"/>
      <c r="AD920" s="9"/>
      <c r="AE920" s="9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9"/>
      <c r="AB921" s="9"/>
      <c r="AC921" s="9"/>
      <c r="AD921" s="9"/>
      <c r="AE921" s="9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9"/>
      <c r="AB922" s="9"/>
      <c r="AC922" s="9"/>
      <c r="AD922" s="9"/>
      <c r="AE922" s="9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9"/>
      <c r="AB923" s="9"/>
      <c r="AC923" s="9"/>
      <c r="AD923" s="9"/>
      <c r="AE923" s="9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9"/>
      <c r="AB924" s="9"/>
      <c r="AC924" s="9"/>
      <c r="AD924" s="9"/>
      <c r="AE924" s="9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9"/>
      <c r="AB925" s="9"/>
      <c r="AC925" s="9"/>
      <c r="AD925" s="9"/>
      <c r="AE925" s="9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9"/>
      <c r="AB926" s="9"/>
      <c r="AC926" s="9"/>
      <c r="AD926" s="9"/>
      <c r="AE926" s="9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9"/>
      <c r="AB927" s="9"/>
      <c r="AC927" s="9"/>
      <c r="AD927" s="9"/>
      <c r="AE927" s="9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9"/>
      <c r="AB928" s="9"/>
      <c r="AC928" s="9"/>
      <c r="AD928" s="9"/>
      <c r="AE928" s="9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9"/>
      <c r="AB929" s="9"/>
      <c r="AC929" s="9"/>
      <c r="AD929" s="9"/>
      <c r="AE929" s="9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9"/>
      <c r="AB930" s="9"/>
      <c r="AC930" s="9"/>
      <c r="AD930" s="9"/>
      <c r="AE930" s="9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9"/>
      <c r="AB931" s="9"/>
      <c r="AC931" s="9"/>
      <c r="AD931" s="9"/>
      <c r="AE931" s="9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9"/>
      <c r="AB932" s="9"/>
      <c r="AC932" s="9"/>
      <c r="AD932" s="9"/>
      <c r="AE932" s="9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9"/>
      <c r="AB933" s="9"/>
      <c r="AC933" s="9"/>
      <c r="AD933" s="9"/>
      <c r="AE933" s="9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9"/>
      <c r="AB934" s="9"/>
      <c r="AC934" s="9"/>
      <c r="AD934" s="9"/>
      <c r="AE934" s="9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9"/>
      <c r="AB935" s="9"/>
      <c r="AC935" s="9"/>
      <c r="AD935" s="9"/>
      <c r="AE935" s="9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9"/>
      <c r="AB936" s="9"/>
      <c r="AC936" s="9"/>
      <c r="AD936" s="9"/>
      <c r="AE936" s="9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9"/>
      <c r="AB937" s="9"/>
      <c r="AC937" s="9"/>
      <c r="AD937" s="9"/>
      <c r="AE937" s="9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9"/>
      <c r="AB938" s="9"/>
      <c r="AC938" s="9"/>
      <c r="AD938" s="9"/>
      <c r="AE938" s="9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9"/>
      <c r="AB939" s="9"/>
      <c r="AC939" s="9"/>
      <c r="AD939" s="9"/>
      <c r="AE939" s="9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9"/>
      <c r="AB940" s="9"/>
      <c r="AC940" s="9"/>
      <c r="AD940" s="9"/>
      <c r="AE940" s="9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9"/>
      <c r="AB941" s="9"/>
      <c r="AC941" s="9"/>
      <c r="AD941" s="9"/>
      <c r="AE941" s="9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9"/>
      <c r="AB942" s="9"/>
      <c r="AC942" s="9"/>
      <c r="AD942" s="9"/>
      <c r="AE942" s="9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9"/>
      <c r="AB943" s="9"/>
      <c r="AC943" s="9"/>
      <c r="AD943" s="9"/>
      <c r="AE943" s="9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9"/>
      <c r="AB944" s="9"/>
      <c r="AC944" s="9"/>
      <c r="AD944" s="9"/>
      <c r="AE944" s="9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9"/>
      <c r="AB945" s="9"/>
      <c r="AC945" s="9"/>
      <c r="AD945" s="9"/>
      <c r="AE945" s="9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9"/>
      <c r="AB946" s="9"/>
      <c r="AC946" s="9"/>
      <c r="AD946" s="9"/>
      <c r="AE946" s="9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9"/>
      <c r="AB947" s="9"/>
      <c r="AC947" s="9"/>
      <c r="AD947" s="9"/>
      <c r="AE947" s="9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9"/>
      <c r="AB948" s="9"/>
      <c r="AC948" s="9"/>
      <c r="AD948" s="9"/>
      <c r="AE948" s="9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9"/>
      <c r="AB949" s="9"/>
      <c r="AC949" s="9"/>
      <c r="AD949" s="9"/>
      <c r="AE949" s="9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9"/>
      <c r="AB950" s="9"/>
      <c r="AC950" s="9"/>
      <c r="AD950" s="9"/>
      <c r="AE950" s="9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9"/>
      <c r="AB951" s="9"/>
      <c r="AC951" s="9"/>
      <c r="AD951" s="9"/>
      <c r="AE951" s="9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9"/>
      <c r="AB952" s="9"/>
      <c r="AC952" s="9"/>
      <c r="AD952" s="9"/>
      <c r="AE952" s="9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9"/>
      <c r="AB953" s="9"/>
      <c r="AC953" s="9"/>
      <c r="AD953" s="9"/>
      <c r="AE953" s="9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9"/>
      <c r="AB954" s="9"/>
      <c r="AC954" s="9"/>
      <c r="AD954" s="9"/>
      <c r="AE954" s="9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9"/>
      <c r="AB955" s="9"/>
      <c r="AC955" s="9"/>
      <c r="AD955" s="9"/>
      <c r="AE955" s="9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9"/>
      <c r="AB956" s="9"/>
      <c r="AC956" s="9"/>
      <c r="AD956" s="9"/>
      <c r="AE956" s="9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9"/>
      <c r="AB957" s="9"/>
      <c r="AC957" s="9"/>
      <c r="AD957" s="9"/>
      <c r="AE957" s="9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9"/>
      <c r="AB958" s="9"/>
      <c r="AC958" s="9"/>
      <c r="AD958" s="9"/>
      <c r="AE958" s="9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9"/>
      <c r="AB959" s="9"/>
      <c r="AC959" s="9"/>
      <c r="AD959" s="9"/>
      <c r="AE959" s="9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9"/>
      <c r="AB960" s="9"/>
      <c r="AC960" s="9"/>
      <c r="AD960" s="9"/>
      <c r="AE960" s="9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9"/>
      <c r="AB961" s="9"/>
      <c r="AC961" s="9"/>
      <c r="AD961" s="9"/>
      <c r="AE961" s="9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9"/>
      <c r="AB962" s="9"/>
      <c r="AC962" s="9"/>
      <c r="AD962" s="9"/>
      <c r="AE962" s="9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9"/>
      <c r="AB963" s="9"/>
      <c r="AC963" s="9"/>
      <c r="AD963" s="9"/>
      <c r="AE963" s="9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9"/>
      <c r="AB964" s="9"/>
      <c r="AC964" s="9"/>
      <c r="AD964" s="9"/>
      <c r="AE964" s="9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9"/>
      <c r="AB965" s="9"/>
      <c r="AC965" s="9"/>
      <c r="AD965" s="9"/>
      <c r="AE965" s="9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9"/>
      <c r="AB966" s="9"/>
      <c r="AC966" s="9"/>
      <c r="AD966" s="9"/>
      <c r="AE966" s="9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9"/>
      <c r="AB967" s="9"/>
      <c r="AC967" s="9"/>
      <c r="AD967" s="9"/>
      <c r="AE967" s="9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9"/>
      <c r="AB968" s="9"/>
      <c r="AC968" s="9"/>
      <c r="AD968" s="9"/>
      <c r="AE968" s="9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9"/>
      <c r="AB969" s="9"/>
      <c r="AC969" s="9"/>
      <c r="AD969" s="9"/>
      <c r="AE969" s="9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9"/>
      <c r="AB970" s="9"/>
      <c r="AC970" s="9"/>
      <c r="AD970" s="9"/>
      <c r="AE970" s="9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9"/>
      <c r="AB971" s="9"/>
      <c r="AC971" s="9"/>
      <c r="AD971" s="9"/>
      <c r="AE971" s="9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9"/>
      <c r="AB972" s="9"/>
      <c r="AC972" s="9"/>
      <c r="AD972" s="9"/>
      <c r="AE972" s="9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9"/>
      <c r="AB973" s="9"/>
      <c r="AC973" s="9"/>
      <c r="AD973" s="9"/>
      <c r="AE973" s="9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9"/>
      <c r="AB974" s="9"/>
      <c r="AC974" s="9"/>
      <c r="AD974" s="9"/>
      <c r="AE974" s="9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9"/>
      <c r="AB975" s="9"/>
      <c r="AC975" s="9"/>
      <c r="AD975" s="9"/>
      <c r="AE975" s="9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9"/>
      <c r="AB976" s="9"/>
      <c r="AC976" s="9"/>
      <c r="AD976" s="9"/>
      <c r="AE976" s="9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9"/>
      <c r="AB977" s="9"/>
      <c r="AC977" s="9"/>
      <c r="AD977" s="9"/>
      <c r="AE977" s="9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9"/>
      <c r="AB978" s="9"/>
      <c r="AC978" s="9"/>
      <c r="AD978" s="9"/>
      <c r="AE978" s="9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9"/>
      <c r="AB979" s="9"/>
      <c r="AC979" s="9"/>
      <c r="AD979" s="9"/>
      <c r="AE979" s="9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9"/>
      <c r="AB980" s="9"/>
      <c r="AC980" s="9"/>
      <c r="AD980" s="9"/>
      <c r="AE980" s="9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9"/>
      <c r="AB981" s="9"/>
      <c r="AC981" s="9"/>
      <c r="AD981" s="9"/>
      <c r="AE981" s="9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9"/>
      <c r="AB982" s="9"/>
      <c r="AC982" s="9"/>
      <c r="AD982" s="9"/>
      <c r="AE982" s="9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9"/>
      <c r="AB983" s="9"/>
      <c r="AC983" s="9"/>
      <c r="AD983" s="9"/>
      <c r="AE983" s="9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9"/>
      <c r="AB984" s="9"/>
      <c r="AC984" s="9"/>
      <c r="AD984" s="9"/>
      <c r="AE984" s="9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9"/>
      <c r="AB985" s="9"/>
      <c r="AC985" s="9"/>
      <c r="AD985" s="9"/>
      <c r="AE985" s="9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9"/>
      <c r="AB986" s="9"/>
      <c r="AC986" s="9"/>
      <c r="AD986" s="9"/>
      <c r="AE986" s="9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9"/>
      <c r="AB987" s="9"/>
      <c r="AC987" s="9"/>
      <c r="AD987" s="9"/>
      <c r="AE987" s="9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9"/>
      <c r="AB988" s="9"/>
      <c r="AC988" s="9"/>
      <c r="AD988" s="9"/>
      <c r="AE988" s="9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9"/>
      <c r="AB989" s="9"/>
      <c r="AC989" s="9"/>
      <c r="AD989" s="9"/>
      <c r="AE989" s="9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9"/>
      <c r="AB990" s="9"/>
      <c r="AC990" s="9"/>
      <c r="AD990" s="9"/>
      <c r="AE990" s="9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9"/>
      <c r="AB991" s="9"/>
      <c r="AC991" s="9"/>
      <c r="AD991" s="9"/>
      <c r="AE991" s="9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9"/>
      <c r="AB992" s="9"/>
      <c r="AC992" s="9"/>
      <c r="AD992" s="9"/>
      <c r="AE992" s="9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9"/>
      <c r="AB993" s="9"/>
      <c r="AC993" s="9"/>
      <c r="AD993" s="9"/>
      <c r="AE993" s="9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9"/>
      <c r="AB994" s="9"/>
      <c r="AC994" s="9"/>
      <c r="AD994" s="9"/>
      <c r="AE994" s="9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9"/>
      <c r="AB995" s="9"/>
      <c r="AC995" s="9"/>
      <c r="AD995" s="9"/>
      <c r="AE995" s="9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9"/>
      <c r="AB996" s="9"/>
      <c r="AC996" s="9"/>
      <c r="AD996" s="9"/>
      <c r="AE996" s="9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9"/>
      <c r="AB997" s="9"/>
      <c r="AC997" s="9"/>
      <c r="AD997" s="9"/>
      <c r="AE997" s="9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9"/>
      <c r="AB998" s="9"/>
      <c r="AC998" s="9"/>
      <c r="AD998" s="9"/>
      <c r="AE998" s="9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9"/>
      <c r="AB999" s="9"/>
      <c r="AC999" s="9"/>
      <c r="AD999" s="9"/>
      <c r="AE999" s="9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9"/>
      <c r="AB1000" s="9"/>
      <c r="AC1000" s="9"/>
      <c r="AD1000" s="9"/>
      <c r="AE1000" s="9"/>
    </row>
  </sheetData>
  <mergeCells count="7">
    <mergeCell ref="K1:L1"/>
    <mergeCell ref="K2:L2"/>
    <mergeCell ref="K3:L3"/>
    <mergeCell ref="K4:L4"/>
    <mergeCell ref="K5:L5"/>
    <mergeCell ref="K6:L6"/>
    <mergeCell ref="K7:L7"/>
  </mergeCells>
  <hyperlinks>
    <hyperlink r:id="rId1" ref="F20"/>
    <hyperlink r:id="rId2" ref="F21"/>
    <hyperlink r:id="rId3" ref="F22"/>
  </hyperlinks>
  <drawing r:id="rId4"/>
</worksheet>
</file>