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krosonline-my.sharepoint.com/personal/sala_akros_akroscorp_com/Documents/Escritorio/SERVICIOS/PREFACURAS/"/>
    </mc:Choice>
  </mc:AlternateContent>
  <xr:revisionPtr revIDLastSave="2282" documentId="8_{0C927B2A-34FF-4C3E-A47D-514ED112C7CF}" xr6:coauthVersionLast="47" xr6:coauthVersionMax="47" xr10:uidLastSave="{925B3A3A-67A4-4F33-9F6D-6982F99A2C56}"/>
  <bookViews>
    <workbookView xWindow="-120" yWindow="-120" windowWidth="20730" windowHeight="11040" tabRatio="790" firstSheet="2" activeTab="2" xr2:uid="{00000000-000D-0000-FFFF-FFFF00000000}"/>
  </bookViews>
  <sheets>
    <sheet name="RESUMEN" sheetId="4" r:id="rId1"/>
    <sheet name="REPORTE FACTURACIÓN" sheetId="7" r:id="rId2"/>
    <sheet name="REPORTE DE INCIDENTES" sheetId="11" r:id="rId3"/>
  </sheets>
  <definedNames>
    <definedName name="_xlnm._FilterDatabase" localSheetId="1" hidden="1">'REPORTE FACTURACIÓN'!$A$3:$AP$34</definedName>
    <definedName name="_xlnm.Print_Area" localSheetId="1">'REPORTE FACTURACIÓN'!$A$1:$U$50</definedName>
    <definedName name="_xlnm.Print_Area" localSheetId="0">RESUMEN!$B$2:$E$34</definedName>
    <definedName name="TRM" localSheetId="0">RESUMEN!$F$9</definedName>
    <definedName name="TRM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7" l="1"/>
  <c r="O32" i="7"/>
  <c r="O17" i="7"/>
  <c r="Y17" i="7"/>
  <c r="X17" i="7"/>
  <c r="V17" i="7"/>
  <c r="U17" i="7"/>
  <c r="R17" i="7"/>
  <c r="L17" i="7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V33" i="7"/>
  <c r="R33" i="7"/>
  <c r="O33" i="7"/>
  <c r="L33" i="7"/>
  <c r="R32" i="7"/>
  <c r="L32" i="7"/>
  <c r="V32" i="7"/>
  <c r="V8" i="7"/>
  <c r="R5" i="7"/>
  <c r="R6" i="7"/>
  <c r="R7" i="7"/>
  <c r="R8" i="7"/>
  <c r="R9" i="7"/>
  <c r="R10" i="7"/>
  <c r="R11" i="7"/>
  <c r="R12" i="7"/>
  <c r="R13" i="7"/>
  <c r="R14" i="7"/>
  <c r="R15" i="7"/>
  <c r="R16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4" i="7"/>
  <c r="O5" i="7"/>
  <c r="O6" i="7"/>
  <c r="O7" i="7"/>
  <c r="O9" i="7"/>
  <c r="O10" i="7"/>
  <c r="O11" i="7"/>
  <c r="O12" i="7"/>
  <c r="O13" i="7"/>
  <c r="O14" i="7"/>
  <c r="O15" i="7"/>
  <c r="O16" i="7"/>
  <c r="O18" i="7"/>
  <c r="O19" i="7"/>
  <c r="O20" i="7"/>
  <c r="O21" i="7"/>
  <c r="O22" i="7"/>
  <c r="O23" i="7"/>
  <c r="O24" i="7"/>
  <c r="Z24" i="7" s="1"/>
  <c r="O25" i="7"/>
  <c r="O26" i="7"/>
  <c r="O27" i="7"/>
  <c r="O28" i="7"/>
  <c r="O29" i="7"/>
  <c r="O30" i="7"/>
  <c r="O31" i="7"/>
  <c r="L5" i="7"/>
  <c r="L6" i="7"/>
  <c r="L7" i="7"/>
  <c r="L8" i="7"/>
  <c r="L9" i="7"/>
  <c r="L10" i="7"/>
  <c r="L11" i="7"/>
  <c r="L12" i="7"/>
  <c r="L13" i="7"/>
  <c r="L14" i="7"/>
  <c r="L15" i="7"/>
  <c r="L16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Z30" i="7" s="1"/>
  <c r="L31" i="7"/>
  <c r="U24" i="7"/>
  <c r="V24" i="7"/>
  <c r="X24" i="7"/>
  <c r="Z33" i="7" l="1"/>
  <c r="Z31" i="7"/>
  <c r="Z32" i="7"/>
  <c r="Z17" i="7"/>
  <c r="R34" i="7"/>
  <c r="C14" i="4" s="1"/>
  <c r="V4" i="7"/>
  <c r="V31" i="7" l="1"/>
  <c r="X31" i="7"/>
  <c r="X5" i="7"/>
  <c r="Y5" i="7"/>
  <c r="X6" i="7"/>
  <c r="Y6" i="7"/>
  <c r="X7" i="7"/>
  <c r="Y7" i="7"/>
  <c r="X8" i="7"/>
  <c r="Y8" i="7"/>
  <c r="X9" i="7"/>
  <c r="Y9" i="7"/>
  <c r="X10" i="7"/>
  <c r="Y10" i="7"/>
  <c r="X11" i="7"/>
  <c r="Y11" i="7"/>
  <c r="X12" i="7"/>
  <c r="Y12" i="7"/>
  <c r="X13" i="7"/>
  <c r="Y13" i="7"/>
  <c r="X14" i="7"/>
  <c r="Y14" i="7"/>
  <c r="X15" i="7"/>
  <c r="Y15" i="7"/>
  <c r="X16" i="7"/>
  <c r="Y16" i="7"/>
  <c r="X18" i="7"/>
  <c r="Y18" i="7"/>
  <c r="X19" i="7"/>
  <c r="Y19" i="7"/>
  <c r="X20" i="7"/>
  <c r="Y20" i="7"/>
  <c r="X21" i="7"/>
  <c r="Y21" i="7"/>
  <c r="X22" i="7"/>
  <c r="Y22" i="7"/>
  <c r="X23" i="7"/>
  <c r="Y23" i="7"/>
  <c r="X25" i="7"/>
  <c r="Y25" i="7"/>
  <c r="X26" i="7"/>
  <c r="Y26" i="7"/>
  <c r="X27" i="7"/>
  <c r="Y27" i="7"/>
  <c r="X28" i="7"/>
  <c r="Y28" i="7"/>
  <c r="X29" i="7"/>
  <c r="Y29" i="7"/>
  <c r="X30" i="7"/>
  <c r="Y30" i="7"/>
  <c r="Y4" i="7"/>
  <c r="X4" i="7"/>
  <c r="K13" i="11"/>
  <c r="V5" i="7"/>
  <c r="V6" i="7"/>
  <c r="V7" i="7"/>
  <c r="V9" i="7"/>
  <c r="V10" i="7"/>
  <c r="V11" i="7"/>
  <c r="V12" i="7"/>
  <c r="V13" i="7"/>
  <c r="V14" i="7"/>
  <c r="V15" i="7"/>
  <c r="V16" i="7"/>
  <c r="V18" i="7"/>
  <c r="V19" i="7"/>
  <c r="V20" i="7"/>
  <c r="V21" i="7"/>
  <c r="V22" i="7"/>
  <c r="V23" i="7"/>
  <c r="V25" i="7"/>
  <c r="V26" i="7"/>
  <c r="V27" i="7"/>
  <c r="V28" i="7"/>
  <c r="V29" i="7"/>
  <c r="V30" i="7"/>
  <c r="E11" i="4"/>
  <c r="U23" i="7" l="1"/>
  <c r="Z23" i="7" s="1"/>
  <c r="U5" i="7" l="1"/>
  <c r="Z5" i="7" s="1"/>
  <c r="U6" i="7"/>
  <c r="U7" i="7"/>
  <c r="Z7" i="7" s="1"/>
  <c r="U8" i="7"/>
  <c r="Z8" i="7" s="1"/>
  <c r="U10" i="7"/>
  <c r="Z10" i="7" s="1"/>
  <c r="U9" i="7"/>
  <c r="Z9" i="7" s="1"/>
  <c r="U11" i="7"/>
  <c r="Z11" i="7" s="1"/>
  <c r="U12" i="7"/>
  <c r="Z12" i="7" s="1"/>
  <c r="U13" i="7"/>
  <c r="Z13" i="7" s="1"/>
  <c r="U14" i="7"/>
  <c r="Z14" i="7" s="1"/>
  <c r="U28" i="7"/>
  <c r="Z28" i="7" s="1"/>
  <c r="U15" i="7"/>
  <c r="Z15" i="7" s="1"/>
  <c r="U16" i="7"/>
  <c r="Z16" i="7" s="1"/>
  <c r="U18" i="7"/>
  <c r="Z18" i="7" s="1"/>
  <c r="U19" i="7"/>
  <c r="Z19" i="7" s="1"/>
  <c r="U20" i="7"/>
  <c r="Z20" i="7" s="1"/>
  <c r="U21" i="7"/>
  <c r="Z21" i="7" s="1"/>
  <c r="U22" i="7"/>
  <c r="Z22" i="7" s="1"/>
  <c r="U25" i="7"/>
  <c r="Z25" i="7" s="1"/>
  <c r="U26" i="7"/>
  <c r="Z26" i="7" s="1"/>
  <c r="U27" i="7"/>
  <c r="Z27" i="7" s="1"/>
  <c r="U29" i="7"/>
  <c r="Z29" i="7" s="1"/>
  <c r="U30" i="7"/>
  <c r="U4" i="7"/>
  <c r="O4" i="7"/>
  <c r="O34" i="7" s="1"/>
  <c r="C13" i="4" s="1"/>
  <c r="L4" i="7"/>
  <c r="L34" i="7" s="1"/>
  <c r="C12" i="4" s="1"/>
  <c r="U34" i="7" l="1"/>
  <c r="C15" i="4" s="1"/>
  <c r="Z6" i="7"/>
  <c r="Z4" i="7"/>
  <c r="Z34" i="7" l="1"/>
  <c r="V34" i="7"/>
  <c r="E13" i="4"/>
  <c r="E15" i="4"/>
  <c r="E14" i="4"/>
  <c r="E12" i="4"/>
  <c r="E17" i="4" l="1"/>
  <c r="E16" i="4"/>
</calcChain>
</file>

<file path=xl/sharedStrings.xml><?xml version="1.0" encoding="utf-8"?>
<sst xmlns="http://schemas.openxmlformats.org/spreadsheetml/2006/main" count="320" uniqueCount="160">
  <si>
    <t xml:space="preserve">CONTRATO DE SERVICIOS TÉCNICOS ESPECIALIZADOS INTEGRALES DE IMPRESIÓN COPIADO Y ESCANEO                         </t>
  </si>
  <si>
    <t>QUITO, 31 DE MARZO 2025</t>
  </si>
  <si>
    <t xml:space="preserve">REPORTE DE CONSUMO MARZO 2025 </t>
  </si>
  <si>
    <t>SERVICIOS</t>
  </si>
  <si>
    <t>PREC. UNIT</t>
  </si>
  <si>
    <t>SUBTOTAL</t>
  </si>
  <si>
    <t xml:space="preserve">Valor Fijo Mensual </t>
  </si>
  <si>
    <t>IMPRESIONES MONO</t>
  </si>
  <si>
    <t>COPIAS MONO</t>
  </si>
  <si>
    <t>IMPRESIONES COLOR</t>
  </si>
  <si>
    <t>COPIAS COLOR</t>
  </si>
  <si>
    <t>-----------------------------------------------------------------</t>
  </si>
  <si>
    <t>--------------------------------------------------------------</t>
  </si>
  <si>
    <t xml:space="preserve">Realizado Por: Alex Cruz </t>
  </si>
  <si>
    <t>Revisado Por: William Chiluiza</t>
  </si>
  <si>
    <t>Lider Tecnico Help Desck Outsourcing</t>
  </si>
  <si>
    <t xml:space="preserve">Técnico Sistemas </t>
  </si>
  <si>
    <t>Akros Cia. Ltda </t>
  </si>
  <si>
    <t>COAC CORPORACIÓN CENTRO LTDA.</t>
  </si>
  <si>
    <t xml:space="preserve">Aprobado por: Ing. Juan Freire </t>
  </si>
  <si>
    <t xml:space="preserve">Jefe de Sistemas </t>
  </si>
  <si>
    <t xml:space="preserve">CONTRATO DE SERVICIOS TÉCNICOS ESPECIALIZADOS INTEGRALES DE IMPRESIÓN COPIADO Y ESCANEO REPORTE DE PRODUCCION MENSUAL PERIODO MARZO 2025 </t>
  </si>
  <si>
    <t xml:space="preserve">IMPRESIONES B/N </t>
  </si>
  <si>
    <t xml:space="preserve">COPIAS B/N </t>
  </si>
  <si>
    <t xml:space="preserve">IMPRESIONES COLOR </t>
  </si>
  <si>
    <t>N°</t>
  </si>
  <si>
    <t>Ciudad</t>
  </si>
  <si>
    <t>AGENCIA</t>
  </si>
  <si>
    <t>Ubicación</t>
  </si>
  <si>
    <t>Departamento</t>
  </si>
  <si>
    <t>Modelo</t>
  </si>
  <si>
    <t>Serial</t>
  </si>
  <si>
    <t>IP</t>
  </si>
  <si>
    <t>Contador Inicial</t>
  </si>
  <si>
    <t>Contador Final</t>
  </si>
  <si>
    <t xml:space="preserve">TOTAL </t>
  </si>
  <si>
    <t xml:space="preserve">Contador Incial </t>
  </si>
  <si>
    <t xml:space="preserve">Contador Final </t>
  </si>
  <si>
    <t>TOTAL</t>
  </si>
  <si>
    <t>Quito</t>
  </si>
  <si>
    <t>MATRIZ</t>
  </si>
  <si>
    <t>PB</t>
  </si>
  <si>
    <t xml:space="preserve">OPERATIVO SOCIOS </t>
  </si>
  <si>
    <t>Lexmark MX622</t>
  </si>
  <si>
    <t>7018922305C6X</t>
  </si>
  <si>
    <t>Contrato 2023</t>
  </si>
  <si>
    <t>192168.9.184</t>
  </si>
  <si>
    <t>PP</t>
  </si>
  <si>
    <t>AREA ADMINISTRATIVA</t>
  </si>
  <si>
    <t>7018922305C70</t>
  </si>
  <si>
    <t>192.168.9.185</t>
  </si>
  <si>
    <t xml:space="preserve">IMPRESORA DE COLOR </t>
  </si>
  <si>
    <t>Lexmark CX820</t>
  </si>
  <si>
    <t>75639490F0VYG</t>
  </si>
  <si>
    <t>192.168.9.188</t>
  </si>
  <si>
    <t>SP</t>
  </si>
  <si>
    <t>CONTABILIDAD</t>
  </si>
  <si>
    <t>7018922305C8N</t>
  </si>
  <si>
    <t>192.168.9.189</t>
  </si>
  <si>
    <t>TP</t>
  </si>
  <si>
    <t>ARCHIVO</t>
  </si>
  <si>
    <t>Lexmark MX522</t>
  </si>
  <si>
    <t>7017846106RPZ</t>
  </si>
  <si>
    <t>192.168.9.182</t>
  </si>
  <si>
    <t>CREDITO</t>
  </si>
  <si>
    <t>7017846106RLK</t>
  </si>
  <si>
    <t>192.168.9.183</t>
  </si>
  <si>
    <t>LATACUNGA</t>
  </si>
  <si>
    <t>CAJA</t>
  </si>
  <si>
    <t>7017846106RKZ</t>
  </si>
  <si>
    <t>INCLU. SEP 24</t>
  </si>
  <si>
    <t>192.168.12.24</t>
  </si>
  <si>
    <t>|</t>
  </si>
  <si>
    <t>COTOCOLLAO</t>
  </si>
  <si>
    <t>7017846106RM1</t>
  </si>
  <si>
    <t>192.168.20.22</t>
  </si>
  <si>
    <t>7017846106RLW</t>
  </si>
  <si>
    <t>192.168.20.23</t>
  </si>
  <si>
    <t>VILLAFLORA</t>
  </si>
  <si>
    <t>7017846106RWF</t>
  </si>
  <si>
    <t>192.168.7.22</t>
  </si>
  <si>
    <t>7017846106RT6</t>
  </si>
  <si>
    <t>192.168.7.23</t>
  </si>
  <si>
    <t>7017846106RWZ</t>
  </si>
  <si>
    <t>192.168.7.24</t>
  </si>
  <si>
    <t>Latacunga</t>
  </si>
  <si>
    <t>7017846106RV3</t>
  </si>
  <si>
    <t>192.168.12.22</t>
  </si>
  <si>
    <t>ASESOR COMERCIAL</t>
  </si>
  <si>
    <t>HP MFP M527</t>
  </si>
  <si>
    <t>MXNCL1X1K9</t>
  </si>
  <si>
    <t>192.168.12.23</t>
  </si>
  <si>
    <t>Ambato</t>
  </si>
  <si>
    <t>AMBATO</t>
  </si>
  <si>
    <t>701784710726V</t>
  </si>
  <si>
    <t>192.168.14.22</t>
  </si>
  <si>
    <t>7017846106RPT</t>
  </si>
  <si>
    <t>192.168.14.23</t>
  </si>
  <si>
    <t>P1</t>
  </si>
  <si>
    <t>FABRICA CREDITOS</t>
  </si>
  <si>
    <t>7017846106RP1</t>
  </si>
  <si>
    <t>192.168.14.24</t>
  </si>
  <si>
    <t>Pelileo</t>
  </si>
  <si>
    <t>PELILEO</t>
  </si>
  <si>
    <t>7017846106RW9</t>
  </si>
  <si>
    <t>192.168.32.22</t>
  </si>
  <si>
    <t>7017846106RX4</t>
  </si>
  <si>
    <t>192.168.32.23</t>
  </si>
  <si>
    <t>Baños</t>
  </si>
  <si>
    <t>BAÑOS</t>
  </si>
  <si>
    <t>7017846106RR3</t>
  </si>
  <si>
    <t>192.168.15.22</t>
  </si>
  <si>
    <t>7017847107274</t>
  </si>
  <si>
    <r>
      <rPr>
        <sz val="12"/>
        <color rgb="FF000000"/>
        <rFont val="Arial"/>
        <family val="2"/>
      </rPr>
      <t>192.168.15.</t>
    </r>
    <r>
      <rPr>
        <b/>
        <sz val="12"/>
        <color rgb="FF000000"/>
        <rFont val="Arial"/>
        <family val="2"/>
      </rPr>
      <t>23</t>
    </r>
  </si>
  <si>
    <t>7017846106RVC</t>
  </si>
  <si>
    <t>192.168.15.24</t>
  </si>
  <si>
    <t>Riobamba</t>
  </si>
  <si>
    <t>RIOBAMBA</t>
  </si>
  <si>
    <t>7017846106RPH</t>
  </si>
  <si>
    <t>192.168.16.22</t>
  </si>
  <si>
    <t>JEFATURA DE AGENCIA</t>
  </si>
  <si>
    <t>7017846106RP9</t>
  </si>
  <si>
    <t>192.168.16.23</t>
  </si>
  <si>
    <t>7017846106RPK</t>
  </si>
  <si>
    <t>192.168.16.24</t>
  </si>
  <si>
    <t>Sto Domingo</t>
  </si>
  <si>
    <t>SANTO DOMINGO</t>
  </si>
  <si>
    <t>7017846106RPR</t>
  </si>
  <si>
    <t>192.168.42.22</t>
  </si>
  <si>
    <t>7018922305C6V</t>
  </si>
  <si>
    <r>
      <rPr>
        <sz val="12"/>
        <color rgb="FF000000"/>
        <rFont val="Arial"/>
        <family val="2"/>
      </rPr>
      <t>192.168.42.</t>
    </r>
    <r>
      <rPr>
        <b/>
        <sz val="12"/>
        <color rgb="FF000000"/>
        <rFont val="Arial"/>
        <family val="2"/>
      </rPr>
      <t>23</t>
    </r>
  </si>
  <si>
    <t>SISTEMAS</t>
  </si>
  <si>
    <t>LaserJet MFP M527</t>
  </si>
  <si>
    <t>MXNCL1X1D5</t>
  </si>
  <si>
    <t>192.168.9.187</t>
  </si>
  <si>
    <t>P5</t>
  </si>
  <si>
    <t xml:space="preserve">GERENCIA </t>
  </si>
  <si>
    <t>701711940RV57</t>
  </si>
  <si>
    <t>INCLU. FEB 24</t>
  </si>
  <si>
    <t>192.168.9.190</t>
  </si>
  <si>
    <t>701712040T08P</t>
  </si>
  <si>
    <t>192.168.9.186</t>
  </si>
  <si>
    <t>___________________________________________________________</t>
  </si>
  <si>
    <t>________________________________________________</t>
  </si>
  <si>
    <t>____________________________________________________</t>
  </si>
  <si>
    <t>Revisado por: William Chiluisa</t>
  </si>
  <si>
    <t xml:space="preserve">Sistemas </t>
  </si>
  <si>
    <t xml:space="preserve">CONTRATO DE SERVICIOS TÉCNICOS ESPECIALIZADOS INTEGRALES                                                                                                                                                                 DE IMPRESIÓN COPIADO Y ESCANEO REPORTE TICKETS MESA DE AYUDA MARZO 2025                                                                                                                                                                                    </t>
  </si>
  <si>
    <t>TICKET</t>
  </si>
  <si>
    <t>PRIORIDAD</t>
  </si>
  <si>
    <t>ESTADO</t>
  </si>
  <si>
    <t>FECHA DE SOLICITUD</t>
  </si>
  <si>
    <t>HORA DE APERTURA</t>
  </si>
  <si>
    <t>HORA DE CIERRE</t>
  </si>
  <si>
    <t>DESCRIPCIÓN</t>
  </si>
  <si>
    <t>Localidad</t>
  </si>
  <si>
    <t xml:space="preserve">Total Incidentes </t>
  </si>
  <si>
    <t xml:space="preserve">Pelileo </t>
  </si>
  <si>
    <t xml:space="preserve">Baños </t>
  </si>
  <si>
    <t xml:space="preserve">Sto. Domingo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</si>
</sst>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$&quot;* #,##0.00_ ;_ &quot;$&quot;* \-#,##0.00_ ;_ &quot;$&quot;* &quot;-&quot;??_ ;_ @_ "/>
    <numFmt numFmtId="165" formatCode="[$USD]\ #,##0.0000"/>
    <numFmt numFmtId="166" formatCode="_(&quot;$&quot;\ * #,##0.00_);_(&quot;$&quot;\ * \(#,##0.00\);_(&quot;$&quot;\ * &quot;-&quot;??_);_(@_)"/>
    <numFmt numFmtId="167" formatCode="[$USD]\ #,##0.00"/>
    <numFmt numFmtId="168" formatCode="[$$-45C]#,##0.00"/>
    <numFmt numFmtId="169" formatCode="_ &quot;$&quot;* #,##0.000_ ;_ &quot;$&quot;* \-#,##0.000_ ;_ &quot;$&quot;* &quot;-&quot;??_ ;_ @_ "/>
    <numFmt numFmtId="170" formatCode="[$-F400]h:mm:ss\ AM/PM"/>
  </numFmts>
  <fonts count="34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rgb="FFFF0000"/>
      <name val="Calibri"/>
      <family val="2"/>
    </font>
    <font>
      <sz val="10"/>
      <color rgb="FFFF0000"/>
      <name val="Arial"/>
      <family val="2"/>
    </font>
    <font>
      <b/>
      <sz val="12"/>
      <color rgb="FF000000"/>
      <name val="Calibri"/>
      <family val="2"/>
    </font>
    <font>
      <b/>
      <sz val="13"/>
      <color rgb="FF000000"/>
      <name val="Calibri"/>
      <family val="2"/>
    </font>
    <font>
      <b/>
      <sz val="11"/>
      <name val="Calibri"/>
      <family val="2"/>
    </font>
    <font>
      <sz val="11"/>
      <color theme="1"/>
      <name val="Bierstadt"/>
      <family val="2"/>
    </font>
    <font>
      <b/>
      <sz val="20"/>
      <color theme="1"/>
      <name val="Bierstadt"/>
      <family val="2"/>
    </font>
    <font>
      <b/>
      <sz val="18"/>
      <color theme="1"/>
      <name val="Bierstadt"/>
      <family val="2"/>
    </font>
    <font>
      <sz val="14"/>
      <color theme="1"/>
      <name val="Bierstadt"/>
      <family val="2"/>
    </font>
    <font>
      <b/>
      <sz val="14"/>
      <color theme="1"/>
      <name val="Bierstadt"/>
      <family val="2"/>
    </font>
    <font>
      <sz val="10"/>
      <color theme="1"/>
      <name val="Bierstadt"/>
      <family val="2"/>
    </font>
    <font>
      <sz val="14"/>
      <color rgb="FF000000"/>
      <name val="Bierstadt"/>
      <family val="2"/>
    </font>
    <font>
      <b/>
      <sz val="14"/>
      <color rgb="FF000000"/>
      <name val="Bierstadt"/>
      <family val="2"/>
    </font>
    <font>
      <b/>
      <sz val="10"/>
      <color theme="1"/>
      <name val="Bierstadt"/>
      <family val="2"/>
    </font>
    <font>
      <b/>
      <sz val="10"/>
      <color theme="0"/>
      <name val="Bierstadt"/>
      <family val="2"/>
    </font>
    <font>
      <b/>
      <sz val="14"/>
      <color theme="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5" fontId="2" fillId="0" borderId="0"/>
    <xf numFmtId="166" fontId="5" fillId="0" borderId="0" applyFont="0" applyFill="0" applyBorder="0" applyAlignment="0" applyProtection="0"/>
    <xf numFmtId="165" fontId="5" fillId="0" borderId="0"/>
    <xf numFmtId="166" fontId="2" fillId="0" borderId="0" applyFont="0" applyFill="0" applyBorder="0" applyAlignment="0" applyProtection="0"/>
    <xf numFmtId="165" fontId="9" fillId="0" borderId="0"/>
    <xf numFmtId="166" fontId="2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2" fillId="0" borderId="0"/>
    <xf numFmtId="165" fontId="10" fillId="0" borderId="0"/>
    <xf numFmtId="9" fontId="2" fillId="0" borderId="0" applyFont="0" applyFill="0" applyBorder="0" applyAlignment="0" applyProtection="0"/>
    <xf numFmtId="165" fontId="8" fillId="0" borderId="0"/>
    <xf numFmtId="165" fontId="11" fillId="0" borderId="0"/>
    <xf numFmtId="166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2" fillId="0" borderId="0"/>
    <xf numFmtId="164" fontId="8" fillId="0" borderId="0" applyFont="0" applyFill="0" applyBorder="0" applyAlignment="0" applyProtection="0"/>
  </cellStyleXfs>
  <cellXfs count="85">
    <xf numFmtId="0" fontId="0" fillId="0" borderId="0" xfId="0"/>
    <xf numFmtId="165" fontId="1" fillId="0" borderId="0" xfId="3" applyFont="1" applyAlignment="1">
      <alignment wrapText="1"/>
    </xf>
    <xf numFmtId="165" fontId="1" fillId="0" borderId="0" xfId="3" quotePrefix="1" applyFont="1" applyAlignment="1">
      <alignment wrapText="1"/>
    </xf>
    <xf numFmtId="167" fontId="1" fillId="0" borderId="0" xfId="3" applyNumberFormat="1" applyFont="1" applyAlignment="1">
      <alignment wrapText="1"/>
    </xf>
    <xf numFmtId="165" fontId="12" fillId="0" borderId="0" xfId="3" applyFont="1" applyAlignment="1">
      <alignment wrapText="1"/>
    </xf>
    <xf numFmtId="165" fontId="13" fillId="0" borderId="0" xfId="3" applyFont="1" applyAlignment="1">
      <alignment wrapText="1"/>
    </xf>
    <xf numFmtId="168" fontId="7" fillId="3" borderId="1" xfId="2" applyNumberFormat="1" applyFont="1" applyFill="1" applyBorder="1" applyAlignment="1">
      <alignment horizontal="center" vertical="center"/>
    </xf>
    <xf numFmtId="169" fontId="4" fillId="0" borderId="1" xfId="14" applyNumberFormat="1" applyFont="1" applyFill="1" applyBorder="1" applyAlignment="1">
      <alignment horizontal="center" vertical="center"/>
    </xf>
    <xf numFmtId="169" fontId="4" fillId="0" borderId="1" xfId="14" applyNumberFormat="1" applyFont="1" applyFill="1" applyBorder="1" applyAlignment="1">
      <alignment horizontal="center" vertical="center" wrapText="1"/>
    </xf>
    <xf numFmtId="166" fontId="6" fillId="2" borderId="5" xfId="2" applyFont="1" applyFill="1" applyBorder="1" applyAlignment="1">
      <alignment horizontal="center" vertical="center"/>
    </xf>
    <xf numFmtId="3" fontId="16" fillId="0" borderId="1" xfId="3" applyNumberFormat="1" applyFont="1" applyBorder="1" applyAlignment="1">
      <alignment horizontal="center" vertical="center"/>
    </xf>
    <xf numFmtId="165" fontId="1" fillId="0" borderId="0" xfId="3" applyFont="1" applyAlignment="1">
      <alignment horizontal="center" wrapText="1"/>
    </xf>
    <xf numFmtId="165" fontId="1" fillId="0" borderId="0" xfId="3" quotePrefix="1" applyFont="1" applyAlignment="1">
      <alignment horizontal="center" wrapText="1"/>
    </xf>
    <xf numFmtId="165" fontId="15" fillId="2" borderId="0" xfId="3" applyFont="1" applyFill="1" applyAlignment="1">
      <alignment vertical="center" wrapText="1"/>
    </xf>
    <xf numFmtId="165" fontId="14" fillId="0" borderId="0" xfId="3" applyFont="1" applyAlignment="1">
      <alignment horizontal="center" vertical="center" wrapText="1"/>
    </xf>
    <xf numFmtId="165" fontId="7" fillId="5" borderId="1" xfId="3" applyFont="1" applyFill="1" applyBorder="1" applyAlignment="1">
      <alignment horizontal="center" vertical="center"/>
    </xf>
    <xf numFmtId="168" fontId="7" fillId="5" borderId="1" xfId="2" applyNumberFormat="1" applyFont="1" applyFill="1" applyBorder="1" applyAlignment="1">
      <alignment horizontal="center" vertical="center"/>
    </xf>
    <xf numFmtId="0" fontId="17" fillId="0" borderId="0" xfId="0" applyFont="1"/>
    <xf numFmtId="0" fontId="18" fillId="2" borderId="0" xfId="0" applyFont="1" applyFill="1" applyAlignment="1">
      <alignment vertical="center" wrapText="1"/>
    </xf>
    <xf numFmtId="0" fontId="20" fillId="0" borderId="0" xfId="0" applyFont="1"/>
    <xf numFmtId="0" fontId="21" fillId="2" borderId="0" xfId="0" applyFont="1" applyFill="1"/>
    <xf numFmtId="0" fontId="21" fillId="2" borderId="0" xfId="0" applyFont="1" applyFill="1" applyAlignment="1">
      <alignment horizontal="center" vertical="center"/>
    </xf>
    <xf numFmtId="0" fontId="21" fillId="0" borderId="0" xfId="0" applyFont="1"/>
    <xf numFmtId="3" fontId="20" fillId="0" borderId="0" xfId="0" applyNumberFormat="1" applyFont="1"/>
    <xf numFmtId="0" fontId="22" fillId="0" borderId="0" xfId="0" applyFont="1"/>
    <xf numFmtId="0" fontId="17" fillId="0" borderId="0" xfId="0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65" fontId="23" fillId="0" borderId="0" xfId="3" applyFont="1" applyAlignment="1">
      <alignment horizontal="center" wrapText="1"/>
    </xf>
    <xf numFmtId="0" fontId="20" fillId="0" borderId="0" xfId="0" applyFont="1" applyAlignment="1">
      <alignment vertical="center"/>
    </xf>
    <xf numFmtId="165" fontId="23" fillId="0" borderId="0" xfId="3" applyFont="1" applyAlignment="1">
      <alignment wrapText="1"/>
    </xf>
    <xf numFmtId="0" fontId="25" fillId="2" borderId="9" xfId="0" applyFont="1" applyFill="1" applyBorder="1" applyAlignment="1">
      <alignment vertical="center" wrapText="1"/>
    </xf>
    <xf numFmtId="0" fontId="22" fillId="0" borderId="4" xfId="0" applyFont="1" applyBorder="1"/>
    <xf numFmtId="14" fontId="22" fillId="0" borderId="4" xfId="0" applyNumberFormat="1" applyFont="1" applyBorder="1"/>
    <xf numFmtId="170" fontId="22" fillId="0" borderId="4" xfId="0" applyNumberFormat="1" applyFont="1" applyBorder="1"/>
    <xf numFmtId="0" fontId="26" fillId="4" borderId="6" xfId="0" applyFont="1" applyFill="1" applyBorder="1" applyAlignment="1" applyProtection="1">
      <alignment horizontal="center" vertical="center" wrapText="1" readingOrder="1"/>
      <protection locked="0"/>
    </xf>
    <xf numFmtId="0" fontId="26" fillId="4" borderId="3" xfId="0" applyFont="1" applyFill="1" applyBorder="1" applyAlignment="1" applyProtection="1">
      <alignment horizontal="center" vertical="center" wrapText="1" readingOrder="1"/>
      <protection locked="0"/>
    </xf>
    <xf numFmtId="0" fontId="26" fillId="4" borderId="7" xfId="0" applyFont="1" applyFill="1" applyBorder="1" applyAlignment="1" applyProtection="1">
      <alignment horizontal="center" vertical="center" wrapText="1" readingOrder="1"/>
      <protection locked="0"/>
    </xf>
    <xf numFmtId="0" fontId="26" fillId="4" borderId="1" xfId="0" applyFont="1" applyFill="1" applyBorder="1" applyAlignment="1" applyProtection="1">
      <alignment horizontal="center" vertical="center" wrapText="1" readingOrder="1"/>
      <protection locked="0"/>
    </xf>
    <xf numFmtId="0" fontId="22" fillId="0" borderId="1" xfId="0" applyFont="1" applyBorder="1"/>
    <xf numFmtId="3" fontId="22" fillId="0" borderId="0" xfId="0" applyNumberFormat="1" applyFont="1"/>
    <xf numFmtId="0" fontId="28" fillId="0" borderId="1" xfId="0" applyFont="1" applyBorder="1" applyAlignment="1">
      <alignment vertical="center" wrapText="1"/>
    </xf>
    <xf numFmtId="0" fontId="28" fillId="0" borderId="1" xfId="0" applyFont="1" applyBorder="1" applyAlignment="1">
      <alignment horizontal="center" vertical="center" wrapText="1"/>
    </xf>
    <xf numFmtId="3" fontId="29" fillId="0" borderId="1" xfId="0" applyNumberFormat="1" applyFont="1" applyBorder="1" applyAlignment="1">
      <alignment horizontal="center" vertical="center" wrapText="1"/>
    </xf>
    <xf numFmtId="3" fontId="29" fillId="6" borderId="1" xfId="0" applyNumberFormat="1" applyFont="1" applyFill="1" applyBorder="1" applyAlignment="1">
      <alignment horizontal="center" vertical="center" wrapText="1"/>
    </xf>
    <xf numFmtId="0" fontId="28" fillId="0" borderId="1" xfId="0" applyFont="1" applyBorder="1" applyAlignment="1">
      <alignment vertical="center"/>
    </xf>
    <xf numFmtId="3" fontId="31" fillId="0" borderId="1" xfId="0" applyNumberFormat="1" applyFont="1" applyBorder="1" applyAlignment="1">
      <alignment horizontal="center" vertical="center"/>
    </xf>
    <xf numFmtId="165" fontId="27" fillId="7" borderId="1" xfId="8" applyFont="1" applyFill="1" applyBorder="1" applyAlignment="1">
      <alignment horizontal="center" vertical="center"/>
    </xf>
    <xf numFmtId="165" fontId="27" fillId="7" borderId="1" xfId="8" applyFont="1" applyFill="1" applyBorder="1" applyAlignment="1">
      <alignment horizontal="center" vertical="center" wrapText="1"/>
    </xf>
    <xf numFmtId="0" fontId="19" fillId="2" borderId="0" xfId="0" applyFont="1" applyFill="1" applyAlignment="1">
      <alignment vertical="center" wrapText="1"/>
    </xf>
    <xf numFmtId="3" fontId="20" fillId="8" borderId="0" xfId="0" applyNumberFormat="1" applyFont="1" applyFill="1"/>
    <xf numFmtId="3" fontId="20" fillId="0" borderId="0" xfId="0" applyNumberFormat="1" applyFont="1" applyAlignment="1">
      <alignment horizontal="center" vertical="center"/>
    </xf>
    <xf numFmtId="165" fontId="1" fillId="0" borderId="0" xfId="3" applyFont="1" applyAlignment="1">
      <alignment horizontal="center" vertical="center" wrapText="1"/>
    </xf>
    <xf numFmtId="165" fontId="24" fillId="0" borderId="0" xfId="3" applyFont="1" applyAlignment="1">
      <alignment wrapText="1"/>
    </xf>
    <xf numFmtId="0" fontId="17" fillId="0" borderId="0" xfId="0" applyFont="1" applyAlignment="1">
      <alignment horizontal="center"/>
    </xf>
    <xf numFmtId="0" fontId="22" fillId="8" borderId="0" xfId="0" applyFont="1" applyFill="1"/>
    <xf numFmtId="0" fontId="28" fillId="8" borderId="1" xfId="0" applyFont="1" applyFill="1" applyBorder="1" applyAlignment="1">
      <alignment horizontal="center" vertical="center" wrapText="1"/>
    </xf>
    <xf numFmtId="3" fontId="28" fillId="8" borderId="1" xfId="0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wrapText="1"/>
    </xf>
    <xf numFmtId="0" fontId="22" fillId="9" borderId="0" xfId="0" applyFont="1" applyFill="1"/>
    <xf numFmtId="3" fontId="29" fillId="2" borderId="1" xfId="0" applyNumberFormat="1" applyFont="1" applyFill="1" applyBorder="1" applyAlignment="1">
      <alignment horizontal="center" vertical="center" wrapText="1"/>
    </xf>
    <xf numFmtId="3" fontId="33" fillId="0" borderId="1" xfId="0" applyNumberFormat="1" applyFont="1" applyBorder="1" applyAlignment="1">
      <alignment horizontal="center" vertical="center" wrapText="1"/>
    </xf>
    <xf numFmtId="0" fontId="28" fillId="0" borderId="1" xfId="0" applyFont="1" applyBorder="1" applyAlignment="1">
      <alignment horizontal="left" wrapText="1"/>
    </xf>
    <xf numFmtId="165" fontId="15" fillId="2" borderId="0" xfId="3" applyFont="1" applyFill="1" applyAlignment="1">
      <alignment horizontal="center" vertical="center" wrapText="1"/>
    </xf>
    <xf numFmtId="165" fontId="14" fillId="0" borderId="0" xfId="3" applyFont="1" applyAlignment="1">
      <alignment horizontal="right" vertical="center" wrapText="1"/>
    </xf>
    <xf numFmtId="165" fontId="7" fillId="5" borderId="1" xfId="3" applyFont="1" applyFill="1" applyBorder="1" applyAlignment="1">
      <alignment horizontal="center" vertical="center"/>
    </xf>
    <xf numFmtId="165" fontId="1" fillId="0" borderId="0" xfId="3" quotePrefix="1" applyFont="1" applyAlignment="1">
      <alignment horizontal="center" wrapText="1"/>
    </xf>
    <xf numFmtId="165" fontId="1" fillId="0" borderId="0" xfId="3" applyFont="1" applyAlignment="1">
      <alignment horizontal="center" wrapText="1"/>
    </xf>
    <xf numFmtId="165" fontId="3" fillId="0" borderId="0" xfId="3" applyFont="1" applyAlignment="1">
      <alignment horizontal="left" wrapText="1"/>
    </xf>
    <xf numFmtId="165" fontId="1" fillId="0" borderId="0" xfId="3" applyFont="1" applyAlignment="1">
      <alignment horizontal="left" wrapText="1"/>
    </xf>
    <xf numFmtId="20" fontId="1" fillId="0" borderId="0" xfId="3" applyNumberFormat="1" applyFont="1" applyAlignment="1">
      <alignment horizontal="left" wrapText="1"/>
    </xf>
    <xf numFmtId="165" fontId="1" fillId="0" borderId="0" xfId="3" applyFont="1" applyAlignment="1">
      <alignment horizontal="left" vertical="top" wrapText="1"/>
    </xf>
    <xf numFmtId="165" fontId="1" fillId="0" borderId="0" xfId="3" quotePrefix="1" applyFont="1" applyAlignment="1">
      <alignment horizontal="center"/>
    </xf>
    <xf numFmtId="0" fontId="19" fillId="2" borderId="0" xfId="0" applyFont="1" applyFill="1" applyAlignment="1">
      <alignment horizontal="center" vertical="center" wrapText="1"/>
    </xf>
    <xf numFmtId="165" fontId="23" fillId="0" borderId="0" xfId="3" applyFont="1" applyAlignment="1">
      <alignment horizontal="center"/>
    </xf>
    <xf numFmtId="0" fontId="21" fillId="2" borderId="2" xfId="0" applyFont="1" applyFill="1" applyBorder="1" applyAlignment="1">
      <alignment horizontal="center" vertical="center"/>
    </xf>
    <xf numFmtId="165" fontId="23" fillId="0" borderId="0" xfId="3" applyFont="1" applyAlignment="1">
      <alignment horizontal="center" wrapText="1"/>
    </xf>
    <xf numFmtId="165" fontId="24" fillId="0" borderId="0" xfId="3" applyFont="1" applyAlignment="1">
      <alignment horizontal="center" wrapText="1"/>
    </xf>
    <xf numFmtId="0" fontId="20" fillId="0" borderId="0" xfId="0" applyFont="1" applyAlignment="1">
      <alignment horizontal="center"/>
    </xf>
    <xf numFmtId="0" fontId="30" fillId="0" borderId="1" xfId="0" applyFont="1" applyBorder="1" applyAlignment="1">
      <alignment horizontal="right"/>
    </xf>
    <xf numFmtId="0" fontId="17" fillId="0" borderId="0" xfId="0" applyFont="1" applyAlignment="1">
      <alignment horizontal="center"/>
    </xf>
    <xf numFmtId="165" fontId="24" fillId="0" borderId="0" xfId="3" applyFont="1" applyAlignment="1">
      <alignment horizontal="center"/>
    </xf>
    <xf numFmtId="3" fontId="17" fillId="0" borderId="0" xfId="0" applyNumberFormat="1" applyFont="1" applyAlignment="1">
      <alignment horizontal="center" vertical="center"/>
    </xf>
    <xf numFmtId="0" fontId="22" fillId="0" borderId="1" xfId="0" applyFont="1" applyBorder="1" applyAlignment="1">
      <alignment horizontal="center"/>
    </xf>
    <xf numFmtId="0" fontId="25" fillId="2" borderId="8" xfId="0" applyFont="1" applyFill="1" applyBorder="1" applyAlignment="1">
      <alignment horizontal="center" vertical="center" wrapText="1"/>
    </xf>
  </cellXfs>
  <cellStyles count="17">
    <cellStyle name="Moneda" xfId="14" builtinId="4"/>
    <cellStyle name="Moneda 2" xfId="2" xr:uid="{00000000-0005-0000-0000-000001000000}"/>
    <cellStyle name="Moneda 2 2" xfId="6" xr:uid="{00000000-0005-0000-0000-000002000000}"/>
    <cellStyle name="Moneda 2 3" xfId="13" xr:uid="{00000000-0005-0000-0000-000003000000}"/>
    <cellStyle name="Moneda 3" xfId="4" xr:uid="{00000000-0005-0000-0000-000004000000}"/>
    <cellStyle name="Moneda 4" xfId="7" xr:uid="{00000000-0005-0000-0000-000005000000}"/>
    <cellStyle name="Moneda 4 2" xfId="16" xr:uid="{B781ADB6-44D1-4630-BD86-E9DB74D9BB18}"/>
    <cellStyle name="Normal" xfId="0" builtinId="0"/>
    <cellStyle name="Normal 2" xfId="1" xr:uid="{00000000-0005-0000-0000-000007000000}"/>
    <cellStyle name="Normal 2 10 2" xfId="9" xr:uid="{00000000-0005-0000-0000-000008000000}"/>
    <cellStyle name="Normal 2 2" xfId="12" xr:uid="{00000000-0005-0000-0000-000009000000}"/>
    <cellStyle name="Normal 3" xfId="3" xr:uid="{00000000-0005-0000-0000-00000A000000}"/>
    <cellStyle name="Normal 3 2" xfId="8" xr:uid="{00000000-0005-0000-0000-00000B000000}"/>
    <cellStyle name="Normal 3 3" xfId="11" xr:uid="{00000000-0005-0000-0000-00000C000000}"/>
    <cellStyle name="Normal 4" xfId="5" xr:uid="{00000000-0005-0000-0000-00000D000000}"/>
    <cellStyle name="Normal 4 2" xfId="15" xr:uid="{FF66E1B0-8310-4CD6-A783-1F2DE5036736}"/>
    <cellStyle name="Porcentaje 2" xfId="10" xr:uid="{00000000-0005-0000-0000-00000E000000}"/>
  </cellStyles>
  <dxfs count="0"/>
  <tableStyles count="0" defaultTableStyle="TableStyleMedium2" defaultPivotStyle="PivotStyleLight16"/>
  <colors>
    <mruColors>
      <color rgb="FFCCECFF"/>
      <color rgb="FF1E7BBA"/>
      <color rgb="FFD21506"/>
      <color rgb="FF0F68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'REPORTE DE INCIDENTES'!$J$6:$J$12</c:f>
              <c:strCache>
                <c:ptCount val="7"/>
                <c:pt idx="0">
                  <c:v>Quito</c:v>
                </c:pt>
                <c:pt idx="1">
                  <c:v>Latacunga</c:v>
                </c:pt>
                <c:pt idx="2">
                  <c:v>Ambato</c:v>
                </c:pt>
                <c:pt idx="3">
                  <c:v>Pelileo </c:v>
                </c:pt>
                <c:pt idx="4">
                  <c:v>Baños </c:v>
                </c:pt>
                <c:pt idx="5">
                  <c:v>Riobamba</c:v>
                </c:pt>
                <c:pt idx="6">
                  <c:v>Sto. Domingo </c:v>
                </c:pt>
              </c:strCache>
            </c:strRef>
          </c:cat>
          <c:val>
            <c:numRef>
              <c:f>'REPORTE DE INCIDENTES'!$K$6:$K$12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B-4916-A791-70E529D64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8118015"/>
        <c:axId val="656864688"/>
        <c:axId val="0"/>
      </c:bar3DChart>
      <c:catAx>
        <c:axId val="78811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64688"/>
        <c:crosses val="autoZero"/>
        <c:auto val="1"/>
        <c:lblAlgn val="ctr"/>
        <c:lblOffset val="100"/>
        <c:noMultiLvlLbl val="0"/>
      </c:catAx>
      <c:valAx>
        <c:axId val="6568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1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104775</xdr:rowOff>
    </xdr:from>
    <xdr:to>
      <xdr:col>1</xdr:col>
      <xdr:colOff>1238250</xdr:colOff>
      <xdr:row>4</xdr:row>
      <xdr:rowOff>133350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A1E8333-0417-462E-B518-CA6902E755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958" b="8511"/>
        <a:stretch/>
      </xdr:blipFill>
      <xdr:spPr>
        <a:xfrm>
          <a:off x="171450" y="104775"/>
          <a:ext cx="1238250" cy="666750"/>
        </a:xfrm>
        <a:prstGeom prst="rect">
          <a:avLst/>
        </a:prstGeom>
      </xdr:spPr>
    </xdr:pic>
    <xdr:clientData/>
  </xdr:twoCellAnchor>
  <xdr:twoCellAnchor editAs="oneCell">
    <xdr:from>
      <xdr:col>3</xdr:col>
      <xdr:colOff>746754</xdr:colOff>
      <xdr:row>1</xdr:row>
      <xdr:rowOff>26988</xdr:rowOff>
    </xdr:from>
    <xdr:to>
      <xdr:col>4</xdr:col>
      <xdr:colOff>1082265</xdr:colOff>
      <xdr:row>4</xdr:row>
      <xdr:rowOff>115570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AFE3658-A951-48F0-907D-4FBAF8949761}"/>
            </a:ext>
            <a:ext uri="{147F2762-F138-4A5C-976F-8EAC2B608ADB}">
              <a16:predDERef xmlns:a16="http://schemas.microsoft.com/office/drawing/2014/main" pred="{3A1E8333-0417-462E-B518-CA6902E75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413879" y="188913"/>
          <a:ext cx="1526136" cy="5648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526051</xdr:colOff>
      <xdr:row>0</xdr:row>
      <xdr:rowOff>411801</xdr:rowOff>
    </xdr:from>
    <xdr:to>
      <xdr:col>3</xdr:col>
      <xdr:colOff>417989</xdr:colOff>
      <xdr:row>0</xdr:row>
      <xdr:rowOff>1315809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5C6F75C-3649-4037-A84B-CCE3B419F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6051" y="411801"/>
          <a:ext cx="2693377" cy="894483"/>
        </a:xfrm>
        <a:prstGeom prst="rect">
          <a:avLst/>
        </a:prstGeom>
      </xdr:spPr>
    </xdr:pic>
    <xdr:clientData/>
  </xdr:twoCellAnchor>
  <xdr:twoCellAnchor editAs="oneCell">
    <xdr:from>
      <xdr:col>18</xdr:col>
      <xdr:colOff>841393</xdr:colOff>
      <xdr:row>0</xdr:row>
      <xdr:rowOff>285749</xdr:rowOff>
    </xdr:from>
    <xdr:to>
      <xdr:col>20</xdr:col>
      <xdr:colOff>820027</xdr:colOff>
      <xdr:row>0</xdr:row>
      <xdr:rowOff>1428749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7A947AF-D2F8-4B07-80B2-F164030481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4634" b="8537"/>
        <a:stretch/>
      </xdr:blipFill>
      <xdr:spPr>
        <a:xfrm>
          <a:off x="18789214" y="285749"/>
          <a:ext cx="1843085" cy="1139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292099</xdr:colOff>
      <xdr:row>0</xdr:row>
      <xdr:rowOff>158751</xdr:rowOff>
    </xdr:from>
    <xdr:to>
      <xdr:col>2</xdr:col>
      <xdr:colOff>85146</xdr:colOff>
      <xdr:row>0</xdr:row>
      <xdr:rowOff>668939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52E8633-B33E-4300-BEAE-DA7C17A6B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099" y="158751"/>
          <a:ext cx="1317047" cy="510188"/>
        </a:xfrm>
        <a:prstGeom prst="rect">
          <a:avLst/>
        </a:prstGeom>
      </xdr:spPr>
    </xdr:pic>
    <xdr:clientData/>
  </xdr:twoCellAnchor>
  <xdr:twoCellAnchor editAs="oneCell">
    <xdr:from>
      <xdr:col>6</xdr:col>
      <xdr:colOff>2645835</xdr:colOff>
      <xdr:row>0</xdr:row>
      <xdr:rowOff>0</xdr:rowOff>
    </xdr:from>
    <xdr:to>
      <xdr:col>7</xdr:col>
      <xdr:colOff>243416</xdr:colOff>
      <xdr:row>1</xdr:row>
      <xdr:rowOff>3495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FFDFF99-5D5A-4DE9-A2E2-2942238F9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58668" y="0"/>
          <a:ext cx="973665" cy="850162"/>
        </a:xfrm>
        <a:prstGeom prst="rect">
          <a:avLst/>
        </a:prstGeom>
      </xdr:spPr>
    </xdr:pic>
    <xdr:clientData/>
  </xdr:twoCellAnchor>
  <xdr:twoCellAnchor>
    <xdr:from>
      <xdr:col>2</xdr:col>
      <xdr:colOff>373591</xdr:colOff>
      <xdr:row>1</xdr:row>
      <xdr:rowOff>124353</xdr:rowOff>
    </xdr:from>
    <xdr:to>
      <xdr:col>6</xdr:col>
      <xdr:colOff>2058459</xdr:colOff>
      <xdr:row>3</xdr:row>
      <xdr:rowOff>94190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B030C97-6615-4A75-9F71-453D885A0253}"/>
            </a:ext>
            <a:ext uri="{147F2762-F138-4A5C-976F-8EAC2B608ADB}">
              <a16:predDERef xmlns:a16="http://schemas.microsoft.com/office/drawing/2014/main" pred="{0FFDFF99-5D5A-4DE9-A2E2-2942238F9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pageSetUpPr fitToPage="1"/>
  </sheetPr>
  <dimension ref="B2:G38"/>
  <sheetViews>
    <sheetView showGridLines="0" topLeftCell="A2" zoomScale="119" zoomScaleNormal="95" zoomScaleSheetLayoutView="85" workbookViewId="0">
      <selection activeCell="B10" sqref="B10"/>
    </sheetView>
  </sheetViews>
  <sheetFormatPr defaultColWidth="11.42578125" defaultRowHeight="13.15" customHeight="1"/>
  <cols>
    <col min="1" max="1" width="2.140625" style="1" customWidth="1"/>
    <col min="2" max="2" width="57.85546875" style="1" customWidth="1"/>
    <col min="3" max="3" width="11.140625" style="1" bestFit="1" customWidth="1"/>
    <col min="4" max="5" width="17.85546875" style="1" customWidth="1"/>
    <col min="6" max="6" width="16.42578125" style="1" bestFit="1" customWidth="1"/>
    <col min="7" max="7" width="14.5703125" style="1" customWidth="1"/>
    <col min="8" max="16384" width="11.42578125" style="1"/>
  </cols>
  <sheetData>
    <row r="2" spans="2:7" ht="12.6" customHeight="1">
      <c r="C2" s="13"/>
      <c r="D2" s="13"/>
      <c r="E2" s="13"/>
    </row>
    <row r="3" spans="2:7" ht="13.15" customHeight="1">
      <c r="B3" s="13"/>
      <c r="C3" s="13"/>
      <c r="D3" s="13"/>
      <c r="E3" s="13"/>
    </row>
    <row r="4" spans="2:7" ht="13.15" customHeight="1">
      <c r="B4" s="13"/>
      <c r="C4" s="13"/>
      <c r="D4" s="13"/>
      <c r="E4" s="13"/>
    </row>
    <row r="5" spans="2:7" ht="13.15" customHeight="1">
      <c r="B5" s="13"/>
      <c r="C5" s="13"/>
      <c r="D5" s="13"/>
      <c r="E5" s="13"/>
    </row>
    <row r="6" spans="2:7" ht="33.75" customHeight="1">
      <c r="B6" s="63" t="s">
        <v>0</v>
      </c>
      <c r="C6" s="63"/>
      <c r="D6" s="63"/>
      <c r="E6" s="63"/>
      <c r="F6" s="4"/>
      <c r="G6" s="4"/>
    </row>
    <row r="7" spans="2:7" ht="15.75" customHeight="1">
      <c r="B7" s="64" t="s">
        <v>1</v>
      </c>
      <c r="C7" s="64"/>
      <c r="D7" s="64"/>
      <c r="E7" s="64"/>
      <c r="F7" s="4"/>
      <c r="G7" s="4"/>
    </row>
    <row r="8" spans="2:7" ht="15.75" customHeight="1">
      <c r="B8" s="14"/>
      <c r="C8" s="14"/>
      <c r="D8" s="14"/>
      <c r="E8" s="14"/>
      <c r="F8" s="4"/>
      <c r="G8" s="4"/>
    </row>
    <row r="9" spans="2:7" ht="13.15" customHeight="1">
      <c r="B9" s="65" t="s">
        <v>2</v>
      </c>
      <c r="C9" s="65"/>
      <c r="D9" s="65"/>
      <c r="E9" s="65"/>
      <c r="F9" s="4"/>
      <c r="G9" s="4"/>
    </row>
    <row r="10" spans="2:7" ht="15">
      <c r="B10" s="15" t="s">
        <v>3</v>
      </c>
      <c r="C10" s="15"/>
      <c r="D10" s="15" t="s">
        <v>4</v>
      </c>
      <c r="E10" s="15" t="s">
        <v>5</v>
      </c>
      <c r="F10" s="4"/>
      <c r="G10" s="4"/>
    </row>
    <row r="11" spans="2:7" ht="13.15" customHeight="1">
      <c r="B11" s="15" t="s">
        <v>6</v>
      </c>
      <c r="C11" s="10">
        <v>1</v>
      </c>
      <c r="D11" s="7">
        <v>938.31</v>
      </c>
      <c r="E11" s="16">
        <f>D11</f>
        <v>938.31</v>
      </c>
      <c r="F11" s="4"/>
      <c r="G11" s="4"/>
    </row>
    <row r="12" spans="2:7" ht="15">
      <c r="B12" s="15" t="s">
        <v>7</v>
      </c>
      <c r="C12" s="10">
        <f>+'REPORTE FACTURACIÓN'!L34</f>
        <v>33783.9</v>
      </c>
      <c r="D12" s="7">
        <v>8.0000000000000002E-3</v>
      </c>
      <c r="E12" s="16">
        <f>ROUNDDOWN(D12*C12,2)</f>
        <v>270.27</v>
      </c>
      <c r="F12" s="4"/>
      <c r="G12" s="4"/>
    </row>
    <row r="13" spans="2:7" ht="15">
      <c r="B13" s="15" t="s">
        <v>8</v>
      </c>
      <c r="C13" s="10">
        <f>+'REPORTE FACTURACIÓN'!O34</f>
        <v>4520.6000000000004</v>
      </c>
      <c r="D13" s="7">
        <v>8.0000000000000002E-3</v>
      </c>
      <c r="E13" s="16">
        <f t="shared" ref="E13:E15" si="0">ROUNDDOWN(D13*C13,2)</f>
        <v>36.159999999999997</v>
      </c>
      <c r="F13" s="4"/>
      <c r="G13" s="4"/>
    </row>
    <row r="14" spans="2:7" ht="17.25" customHeight="1">
      <c r="B14" s="15" t="s">
        <v>9</v>
      </c>
      <c r="C14" s="10">
        <f>+'REPORTE FACTURACIÓN'!R34</f>
        <v>827</v>
      </c>
      <c r="D14" s="8">
        <v>5.8000000000000003E-2</v>
      </c>
      <c r="E14" s="16">
        <f t="shared" si="0"/>
        <v>47.96</v>
      </c>
      <c r="F14" s="5"/>
      <c r="G14" s="4"/>
    </row>
    <row r="15" spans="2:7" ht="15">
      <c r="B15" s="15" t="s">
        <v>10</v>
      </c>
      <c r="C15" s="10">
        <f>+'REPORTE FACTURACIÓN'!U34</f>
        <v>38</v>
      </c>
      <c r="D15" s="8">
        <v>5.8000000000000003E-2</v>
      </c>
      <c r="E15" s="16">
        <f t="shared" si="0"/>
        <v>2.2000000000000002</v>
      </c>
      <c r="F15" s="5"/>
      <c r="G15" s="4"/>
    </row>
    <row r="16" spans="2:7" ht="16.899999999999999" customHeight="1">
      <c r="D16" s="9"/>
      <c r="E16" s="6">
        <f>SUM(E11:E15)</f>
        <v>1294.9000000000001</v>
      </c>
    </row>
    <row r="17" spans="2:5" ht="13.15" customHeight="1">
      <c r="E17" s="3">
        <f>E12+E13+E15+E14</f>
        <v>356.58999999999992</v>
      </c>
    </row>
    <row r="18" spans="2:5" ht="15.75" customHeight="1">
      <c r="B18" s="68"/>
      <c r="C18" s="68"/>
      <c r="D18" s="69"/>
      <c r="E18" s="69"/>
    </row>
    <row r="19" spans="2:5" ht="13.15" customHeight="1">
      <c r="B19" s="69"/>
      <c r="C19" s="69"/>
      <c r="D19" s="69"/>
      <c r="E19" s="69"/>
    </row>
    <row r="20" spans="2:5" ht="13.15" customHeight="1">
      <c r="B20" s="69"/>
      <c r="C20" s="69"/>
      <c r="D20" s="69"/>
      <c r="E20" s="69"/>
    </row>
    <row r="21" spans="2:5" ht="21" customHeight="1">
      <c r="B21" s="71"/>
      <c r="C21" s="71"/>
      <c r="D21" s="71"/>
      <c r="E21" s="71"/>
    </row>
    <row r="23" spans="2:5" ht="13.15" customHeight="1">
      <c r="B23" s="70"/>
      <c r="C23" s="70"/>
      <c r="D23" s="70"/>
      <c r="E23" s="70"/>
    </row>
    <row r="24" spans="2:5" ht="16.5" customHeight="1">
      <c r="B24" s="12" t="s">
        <v>11</v>
      </c>
      <c r="C24" s="12"/>
      <c r="D24" s="72" t="s">
        <v>12</v>
      </c>
      <c r="E24" s="72"/>
    </row>
    <row r="25" spans="2:5" ht="13.15" customHeight="1">
      <c r="B25" s="11" t="s">
        <v>13</v>
      </c>
      <c r="C25" s="11"/>
      <c r="D25" s="67" t="s">
        <v>14</v>
      </c>
      <c r="E25" s="67"/>
    </row>
    <row r="26" spans="2:5" ht="11.25" customHeight="1">
      <c r="B26" s="11" t="s">
        <v>15</v>
      </c>
      <c r="C26" s="11"/>
      <c r="D26" s="67" t="s">
        <v>16</v>
      </c>
      <c r="E26" s="67"/>
    </row>
    <row r="27" spans="2:5" ht="13.15" customHeight="1">
      <c r="B27" s="52" t="s">
        <v>17</v>
      </c>
      <c r="D27" s="67" t="s">
        <v>18</v>
      </c>
      <c r="E27" s="67"/>
    </row>
    <row r="28" spans="2:5" ht="13.15" customHeight="1">
      <c r="D28" s="67"/>
      <c r="E28" s="67"/>
    </row>
    <row r="29" spans="2:5" ht="21.75" customHeight="1">
      <c r="B29" s="2"/>
      <c r="C29" s="2"/>
      <c r="D29" s="67"/>
      <c r="E29" s="67"/>
    </row>
    <row r="30" spans="2:5" ht="21.75" customHeight="1">
      <c r="B30" s="2"/>
      <c r="C30" s="2"/>
      <c r="D30" s="11"/>
      <c r="E30" s="11"/>
    </row>
    <row r="31" spans="2:5" ht="24" customHeight="1">
      <c r="B31" s="66" t="s">
        <v>11</v>
      </c>
      <c r="C31" s="66"/>
      <c r="D31" s="66"/>
      <c r="E31" s="66"/>
    </row>
    <row r="32" spans="2:5" ht="13.15" customHeight="1">
      <c r="B32" s="67" t="s">
        <v>19</v>
      </c>
      <c r="C32" s="67"/>
      <c r="D32" s="67"/>
      <c r="E32" s="67"/>
    </row>
    <row r="33" spans="2:5" ht="13.15" customHeight="1">
      <c r="B33" s="67" t="s">
        <v>20</v>
      </c>
      <c r="C33" s="67"/>
      <c r="D33" s="67"/>
      <c r="E33" s="67"/>
    </row>
    <row r="34" spans="2:5" ht="13.15" customHeight="1">
      <c r="B34" s="67" t="s">
        <v>18</v>
      </c>
      <c r="C34" s="67"/>
      <c r="D34" s="67"/>
      <c r="E34" s="67"/>
    </row>
    <row r="38" spans="2:5" ht="13.15" customHeight="1">
      <c r="B38" s="2"/>
      <c r="C38" s="2"/>
    </row>
  </sheetData>
  <mergeCells count="17">
    <mergeCell ref="B34:E34"/>
    <mergeCell ref="B33:E33"/>
    <mergeCell ref="B18:E19"/>
    <mergeCell ref="B20:E20"/>
    <mergeCell ref="D27:E27"/>
    <mergeCell ref="D28:E28"/>
    <mergeCell ref="D29:E29"/>
    <mergeCell ref="B23:E23"/>
    <mergeCell ref="B21:E21"/>
    <mergeCell ref="D24:E24"/>
    <mergeCell ref="D25:E25"/>
    <mergeCell ref="D26:E26"/>
    <mergeCell ref="B6:E6"/>
    <mergeCell ref="B7:E7"/>
    <mergeCell ref="B9:E9"/>
    <mergeCell ref="B31:E31"/>
    <mergeCell ref="B32:E32"/>
  </mergeCells>
  <printOptions horizontalCentered="1" verticalCentered="1"/>
  <pageMargins left="0.70866141732283472" right="0.70866141732283472" top="0.55118110236220474" bottom="0.55118110236220474" header="0.31496062992125984" footer="0.31496062992125984"/>
  <pageSetup paperSize="9" fitToHeight="0" orientation="landscape" horizontalDpi="360" verticalDpi="360" r:id="rId1"/>
  <headerFooter>
    <oddHeader>&amp;CReporte de Servicios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C9988-CB71-40B1-AE2A-B743439A6044}">
  <dimension ref="A1:AP70"/>
  <sheetViews>
    <sheetView topLeftCell="F16" zoomScale="69" zoomScaleNormal="70" zoomScalePageLayoutView="55" workbookViewId="0">
      <selection activeCell="N24" sqref="N24"/>
    </sheetView>
  </sheetViews>
  <sheetFormatPr defaultColWidth="11.42578125" defaultRowHeight="18.75" customHeight="1"/>
  <cols>
    <col min="1" max="1" width="6.42578125" style="17" bestFit="1" customWidth="1"/>
    <col min="2" max="2" width="13.28515625" style="17" customWidth="1"/>
    <col min="3" max="3" width="19.7109375" style="17" customWidth="1"/>
    <col min="4" max="4" width="14" style="17" bestFit="1" customWidth="1"/>
    <col min="5" max="5" width="39.140625" style="17" customWidth="1"/>
    <col min="6" max="6" width="20" style="17" customWidth="1"/>
    <col min="7" max="8" width="19.7109375" style="17" customWidth="1"/>
    <col min="9" max="9" width="19" style="25" bestFit="1" customWidth="1"/>
    <col min="10" max="21" width="13.7109375" style="25" customWidth="1"/>
    <col min="22" max="22" width="13.7109375" style="19" customWidth="1"/>
    <col min="23" max="25" width="0" style="17" hidden="1" customWidth="1"/>
    <col min="26" max="16384" width="11.42578125" style="17"/>
  </cols>
  <sheetData>
    <row r="1" spans="1:42" ht="133.9" customHeight="1">
      <c r="B1" s="18"/>
      <c r="C1" s="18"/>
      <c r="D1" s="18"/>
      <c r="E1" s="73" t="s">
        <v>21</v>
      </c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49"/>
      <c r="U1" s="49"/>
    </row>
    <row r="2" spans="1:42" s="22" customFormat="1">
      <c r="A2" s="20"/>
      <c r="B2" s="20"/>
      <c r="C2" s="20"/>
      <c r="D2" s="20"/>
      <c r="E2" s="20"/>
      <c r="F2" s="20"/>
      <c r="G2" s="20"/>
      <c r="H2" s="20"/>
      <c r="I2" s="21"/>
      <c r="J2" s="75" t="s">
        <v>22</v>
      </c>
      <c r="K2" s="75"/>
      <c r="L2" s="75"/>
      <c r="M2" s="75" t="s">
        <v>23</v>
      </c>
      <c r="N2" s="75"/>
      <c r="O2" s="75"/>
      <c r="P2" s="75" t="s">
        <v>24</v>
      </c>
      <c r="Q2" s="75"/>
      <c r="R2" s="75"/>
      <c r="S2" s="75" t="s">
        <v>10</v>
      </c>
      <c r="T2" s="75"/>
      <c r="U2" s="75"/>
    </row>
    <row r="3" spans="1:42" s="22" customFormat="1" ht="39.75" customHeight="1">
      <c r="A3" s="47" t="s">
        <v>25</v>
      </c>
      <c r="B3" s="47" t="s">
        <v>26</v>
      </c>
      <c r="C3" s="47" t="s">
        <v>27</v>
      </c>
      <c r="D3" s="47" t="s">
        <v>28</v>
      </c>
      <c r="E3" s="47" t="s">
        <v>29</v>
      </c>
      <c r="F3" s="47" t="s">
        <v>30</v>
      </c>
      <c r="G3" s="47" t="s">
        <v>31</v>
      </c>
      <c r="H3" s="47"/>
      <c r="I3" s="47" t="s">
        <v>32</v>
      </c>
      <c r="J3" s="48" t="s">
        <v>33</v>
      </c>
      <c r="K3" s="48" t="s">
        <v>34</v>
      </c>
      <c r="L3" s="48" t="s">
        <v>35</v>
      </c>
      <c r="M3" s="48" t="s">
        <v>33</v>
      </c>
      <c r="N3" s="48" t="s">
        <v>34</v>
      </c>
      <c r="O3" s="48" t="s">
        <v>35</v>
      </c>
      <c r="P3" s="48" t="s">
        <v>36</v>
      </c>
      <c r="Q3" s="48" t="s">
        <v>37</v>
      </c>
      <c r="R3" s="48" t="s">
        <v>38</v>
      </c>
      <c r="S3" s="48" t="s">
        <v>33</v>
      </c>
      <c r="T3" s="48" t="s">
        <v>37</v>
      </c>
      <c r="U3" s="48" t="s">
        <v>38</v>
      </c>
    </row>
    <row r="4" spans="1:42" s="24" customFormat="1" ht="16.149999999999999" customHeight="1">
      <c r="A4" s="41">
        <v>1</v>
      </c>
      <c r="B4" s="41" t="s">
        <v>39</v>
      </c>
      <c r="C4" s="41" t="s">
        <v>40</v>
      </c>
      <c r="D4" s="42" t="s">
        <v>41</v>
      </c>
      <c r="E4" s="41" t="s">
        <v>42</v>
      </c>
      <c r="F4" s="41" t="s">
        <v>43</v>
      </c>
      <c r="G4" s="41" t="s">
        <v>44</v>
      </c>
      <c r="H4" s="41" t="s">
        <v>45</v>
      </c>
      <c r="I4" s="57" t="s">
        <v>46</v>
      </c>
      <c r="J4" s="43">
        <v>200811</v>
      </c>
      <c r="K4" s="43">
        <v>202308</v>
      </c>
      <c r="L4" s="44">
        <f t="shared" ref="L4:L33" si="0">K4-J4</f>
        <v>1497</v>
      </c>
      <c r="M4" s="43">
        <v>25489</v>
      </c>
      <c r="N4" s="43">
        <v>25665</v>
      </c>
      <c r="O4" s="44">
        <f t="shared" ref="O4:O32" si="1">N4-M4</f>
        <v>176</v>
      </c>
      <c r="P4" s="43"/>
      <c r="Q4" s="43"/>
      <c r="R4" s="44">
        <f>Q4-P4</f>
        <v>0</v>
      </c>
      <c r="S4" s="43"/>
      <c r="T4" s="43"/>
      <c r="U4" s="44">
        <f>T4-S4</f>
        <v>0</v>
      </c>
      <c r="V4" s="23">
        <f t="shared" ref="V4:V33" si="2">K4+N4+Q4+T4</f>
        <v>227973</v>
      </c>
      <c r="W4" s="40"/>
      <c r="X4" s="40">
        <f t="shared" ref="X4:X31" si="3">K4+N4</f>
        <v>227973</v>
      </c>
      <c r="Y4" s="40">
        <f>Q4+T4</f>
        <v>0</v>
      </c>
      <c r="Z4" s="40">
        <f t="shared" ref="Z4:Z7" si="4">L4+O4+R4+U4</f>
        <v>1673</v>
      </c>
    </row>
    <row r="5" spans="1:42" s="24" customFormat="1" ht="16.149999999999999" customHeight="1">
      <c r="A5" s="41">
        <f>1+A4</f>
        <v>2</v>
      </c>
      <c r="B5" s="41" t="s">
        <v>39</v>
      </c>
      <c r="C5" s="41" t="s">
        <v>40</v>
      </c>
      <c r="D5" s="42" t="s">
        <v>47</v>
      </c>
      <c r="E5" s="45" t="s">
        <v>48</v>
      </c>
      <c r="F5" s="41" t="s">
        <v>43</v>
      </c>
      <c r="G5" s="41" t="s">
        <v>49</v>
      </c>
      <c r="H5" s="41" t="s">
        <v>45</v>
      </c>
      <c r="I5" s="57" t="s">
        <v>50</v>
      </c>
      <c r="J5" s="43">
        <v>59138</v>
      </c>
      <c r="K5" s="43">
        <v>60124</v>
      </c>
      <c r="L5" s="44">
        <f t="shared" si="0"/>
        <v>986</v>
      </c>
      <c r="M5" s="43">
        <v>12112</v>
      </c>
      <c r="N5" s="43">
        <v>12159</v>
      </c>
      <c r="O5" s="44">
        <f t="shared" si="1"/>
        <v>47</v>
      </c>
      <c r="P5" s="43"/>
      <c r="Q5" s="43"/>
      <c r="R5" s="44">
        <f t="shared" ref="R5:R32" si="5">Q5-P5</f>
        <v>0</v>
      </c>
      <c r="S5" s="43"/>
      <c r="T5" s="43"/>
      <c r="U5" s="44">
        <f t="shared" ref="U5:U29" si="6">T5-S5</f>
        <v>0</v>
      </c>
      <c r="V5" s="23">
        <f t="shared" si="2"/>
        <v>72283</v>
      </c>
      <c r="W5" s="40"/>
      <c r="X5" s="40">
        <f t="shared" si="3"/>
        <v>72283</v>
      </c>
      <c r="Y5" s="40">
        <f t="shared" ref="Y5:Y30" si="7">Q5+T5</f>
        <v>0</v>
      </c>
      <c r="Z5" s="40">
        <f t="shared" si="4"/>
        <v>1033</v>
      </c>
    </row>
    <row r="6" spans="1:42" s="24" customFormat="1" ht="16.149999999999999" customHeight="1">
      <c r="A6" s="41">
        <f t="shared" ref="A6:A33" si="8">1+A5</f>
        <v>3</v>
      </c>
      <c r="B6" s="41" t="s">
        <v>39</v>
      </c>
      <c r="C6" s="41" t="s">
        <v>40</v>
      </c>
      <c r="D6" s="42" t="s">
        <v>47</v>
      </c>
      <c r="E6" s="41" t="s">
        <v>51</v>
      </c>
      <c r="F6" s="41" t="s">
        <v>52</v>
      </c>
      <c r="G6" s="41" t="s">
        <v>53</v>
      </c>
      <c r="H6" s="41" t="s">
        <v>45</v>
      </c>
      <c r="I6" s="57" t="s">
        <v>54</v>
      </c>
      <c r="J6" s="43">
        <v>16165</v>
      </c>
      <c r="K6" s="43">
        <v>16597</v>
      </c>
      <c r="L6" s="44">
        <f t="shared" si="0"/>
        <v>432</v>
      </c>
      <c r="M6" s="43">
        <v>3752</v>
      </c>
      <c r="N6" s="43">
        <v>3862</v>
      </c>
      <c r="O6" s="44">
        <f t="shared" si="1"/>
        <v>110</v>
      </c>
      <c r="P6" s="43">
        <v>65089</v>
      </c>
      <c r="Q6" s="43">
        <v>65916</v>
      </c>
      <c r="R6" s="44">
        <f t="shared" si="5"/>
        <v>827</v>
      </c>
      <c r="S6" s="43">
        <v>6138</v>
      </c>
      <c r="T6" s="43">
        <v>6176</v>
      </c>
      <c r="U6" s="44">
        <f>T6-S6</f>
        <v>38</v>
      </c>
      <c r="V6" s="23">
        <f t="shared" si="2"/>
        <v>92551</v>
      </c>
      <c r="W6" s="40"/>
      <c r="X6" s="40">
        <f t="shared" si="3"/>
        <v>20459</v>
      </c>
      <c r="Y6" s="40">
        <f>Q6+T6</f>
        <v>72092</v>
      </c>
      <c r="Z6" s="40">
        <f t="shared" si="4"/>
        <v>1407</v>
      </c>
    </row>
    <row r="7" spans="1:42" s="24" customFormat="1" ht="16.149999999999999" customHeight="1">
      <c r="A7" s="41">
        <f t="shared" si="8"/>
        <v>4</v>
      </c>
      <c r="B7" s="41" t="s">
        <v>39</v>
      </c>
      <c r="C7" s="41" t="s">
        <v>40</v>
      </c>
      <c r="D7" s="42" t="s">
        <v>55</v>
      </c>
      <c r="E7" s="41" t="s">
        <v>56</v>
      </c>
      <c r="F7" s="41" t="s">
        <v>43</v>
      </c>
      <c r="G7" s="41" t="s">
        <v>57</v>
      </c>
      <c r="H7" s="41" t="s">
        <v>45</v>
      </c>
      <c r="I7" s="57" t="s">
        <v>58</v>
      </c>
      <c r="J7" s="43">
        <v>274485</v>
      </c>
      <c r="K7" s="43">
        <v>279405</v>
      </c>
      <c r="L7" s="44">
        <f t="shared" si="0"/>
        <v>4920</v>
      </c>
      <c r="M7" s="43">
        <v>38273</v>
      </c>
      <c r="N7" s="43">
        <v>38889</v>
      </c>
      <c r="O7" s="44">
        <f t="shared" si="1"/>
        <v>616</v>
      </c>
      <c r="P7" s="43"/>
      <c r="Q7" s="43"/>
      <c r="R7" s="44">
        <f t="shared" si="5"/>
        <v>0</v>
      </c>
      <c r="S7" s="43"/>
      <c r="T7" s="43"/>
      <c r="U7" s="44">
        <f>T7-S7</f>
        <v>0</v>
      </c>
      <c r="V7" s="23">
        <f t="shared" si="2"/>
        <v>318294</v>
      </c>
      <c r="W7" s="40"/>
      <c r="X7" s="40">
        <f t="shared" si="3"/>
        <v>318294</v>
      </c>
      <c r="Y7" s="40">
        <f>Q7+T7</f>
        <v>0</v>
      </c>
      <c r="Z7" s="40">
        <f t="shared" si="4"/>
        <v>5536</v>
      </c>
    </row>
    <row r="8" spans="1:42" s="24" customFormat="1" ht="16.149999999999999" customHeight="1">
      <c r="A8" s="41">
        <f t="shared" si="8"/>
        <v>5</v>
      </c>
      <c r="B8" s="41" t="s">
        <v>39</v>
      </c>
      <c r="C8" s="41" t="s">
        <v>40</v>
      </c>
      <c r="D8" s="42" t="s">
        <v>59</v>
      </c>
      <c r="E8" s="41" t="s">
        <v>60</v>
      </c>
      <c r="F8" s="41" t="s">
        <v>61</v>
      </c>
      <c r="G8" s="41" t="s">
        <v>62</v>
      </c>
      <c r="H8" s="41" t="s">
        <v>45</v>
      </c>
      <c r="I8" s="57" t="s">
        <v>63</v>
      </c>
      <c r="J8" s="43">
        <v>52514</v>
      </c>
      <c r="K8" s="43">
        <v>53005</v>
      </c>
      <c r="L8" s="44">
        <f t="shared" si="0"/>
        <v>491</v>
      </c>
      <c r="M8" s="43">
        <v>4295</v>
      </c>
      <c r="N8" s="43">
        <v>4407</v>
      </c>
      <c r="O8" s="44">
        <f t="shared" si="1"/>
        <v>112</v>
      </c>
      <c r="P8" s="43"/>
      <c r="Q8" s="43"/>
      <c r="R8" s="44">
        <f t="shared" si="5"/>
        <v>0</v>
      </c>
      <c r="S8" s="43"/>
      <c r="T8" s="43"/>
      <c r="U8" s="44">
        <f t="shared" si="6"/>
        <v>0</v>
      </c>
      <c r="V8" s="23">
        <f t="shared" si="2"/>
        <v>57412</v>
      </c>
      <c r="W8" s="40"/>
      <c r="X8" s="40">
        <f t="shared" si="3"/>
        <v>57412</v>
      </c>
      <c r="Y8" s="40">
        <f t="shared" si="7"/>
        <v>0</v>
      </c>
      <c r="Z8" s="40">
        <f>L8+O8+R8+U8</f>
        <v>603</v>
      </c>
    </row>
    <row r="9" spans="1:42" s="24" customFormat="1" ht="16.149999999999999" customHeight="1">
      <c r="A9" s="41">
        <f t="shared" si="8"/>
        <v>6</v>
      </c>
      <c r="B9" s="41" t="s">
        <v>39</v>
      </c>
      <c r="C9" s="41" t="s">
        <v>40</v>
      </c>
      <c r="D9" s="42" t="s">
        <v>41</v>
      </c>
      <c r="E9" s="41" t="s">
        <v>64</v>
      </c>
      <c r="F9" s="41" t="s">
        <v>61</v>
      </c>
      <c r="G9" s="41" t="s">
        <v>65</v>
      </c>
      <c r="H9" s="41" t="s">
        <v>45</v>
      </c>
      <c r="I9" s="57" t="s">
        <v>66</v>
      </c>
      <c r="J9" s="43">
        <v>29555</v>
      </c>
      <c r="K9" s="43">
        <v>29905</v>
      </c>
      <c r="L9" s="44">
        <f t="shared" si="0"/>
        <v>350</v>
      </c>
      <c r="M9" s="43">
        <v>3744</v>
      </c>
      <c r="N9" s="43">
        <v>3780</v>
      </c>
      <c r="O9" s="44">
        <f t="shared" si="1"/>
        <v>36</v>
      </c>
      <c r="P9" s="43"/>
      <c r="Q9" s="43"/>
      <c r="R9" s="44">
        <f t="shared" si="5"/>
        <v>0</v>
      </c>
      <c r="S9" s="43"/>
      <c r="T9" s="43"/>
      <c r="U9" s="44">
        <f>T9-S9</f>
        <v>0</v>
      </c>
      <c r="V9" s="23">
        <f t="shared" si="2"/>
        <v>33685</v>
      </c>
      <c r="W9" s="40"/>
      <c r="X9" s="40">
        <f t="shared" si="3"/>
        <v>33685</v>
      </c>
      <c r="Y9" s="40">
        <f t="shared" si="7"/>
        <v>0</v>
      </c>
      <c r="Z9" s="40">
        <f t="shared" ref="Z9:Z30" si="9">L9+O9+R9+U9</f>
        <v>386</v>
      </c>
    </row>
    <row r="10" spans="1:42" s="59" customFormat="1" ht="16.149999999999999" customHeight="1">
      <c r="A10" s="41">
        <f t="shared" si="8"/>
        <v>7</v>
      </c>
      <c r="B10" s="41" t="s">
        <v>67</v>
      </c>
      <c r="C10" s="41" t="s">
        <v>67</v>
      </c>
      <c r="D10" s="42" t="s">
        <v>41</v>
      </c>
      <c r="E10" s="41" t="s">
        <v>68</v>
      </c>
      <c r="F10" s="41" t="s">
        <v>61</v>
      </c>
      <c r="G10" s="41" t="s">
        <v>69</v>
      </c>
      <c r="H10" s="41" t="s">
        <v>70</v>
      </c>
      <c r="I10" s="57" t="s">
        <v>71</v>
      </c>
      <c r="J10" s="43">
        <v>69336</v>
      </c>
      <c r="K10" s="43">
        <v>71230</v>
      </c>
      <c r="L10" s="44">
        <f t="shared" si="0"/>
        <v>1894</v>
      </c>
      <c r="M10" s="43">
        <v>4643</v>
      </c>
      <c r="N10" s="43">
        <v>4823</v>
      </c>
      <c r="O10" s="44">
        <f t="shared" si="1"/>
        <v>180</v>
      </c>
      <c r="P10" s="43"/>
      <c r="Q10" s="43"/>
      <c r="R10" s="44">
        <f t="shared" si="5"/>
        <v>0</v>
      </c>
      <c r="S10" s="43"/>
      <c r="T10" s="43"/>
      <c r="U10" s="44">
        <f t="shared" si="6"/>
        <v>0</v>
      </c>
      <c r="V10" s="23">
        <f t="shared" si="2"/>
        <v>76053</v>
      </c>
      <c r="W10" s="40"/>
      <c r="X10" s="40">
        <f t="shared" si="3"/>
        <v>76053</v>
      </c>
      <c r="Y10" s="40">
        <f t="shared" si="7"/>
        <v>0</v>
      </c>
      <c r="Z10" s="40">
        <f t="shared" si="9"/>
        <v>2074</v>
      </c>
      <c r="AA10" s="24"/>
      <c r="AB10" s="24" t="s">
        <v>72</v>
      </c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</row>
    <row r="11" spans="1:42" s="24" customFormat="1" ht="16.149999999999999" customHeight="1">
      <c r="A11" s="41">
        <f t="shared" si="8"/>
        <v>8</v>
      </c>
      <c r="B11" s="41" t="s">
        <v>39</v>
      </c>
      <c r="C11" s="41" t="s">
        <v>73</v>
      </c>
      <c r="D11" s="42" t="s">
        <v>41</v>
      </c>
      <c r="E11" s="41" t="s">
        <v>68</v>
      </c>
      <c r="F11" s="41" t="s">
        <v>61</v>
      </c>
      <c r="G11" s="41" t="s">
        <v>74</v>
      </c>
      <c r="H11" s="41" t="s">
        <v>45</v>
      </c>
      <c r="I11" s="56" t="s">
        <v>75</v>
      </c>
      <c r="J11" s="43">
        <v>29945</v>
      </c>
      <c r="K11" s="43">
        <v>30855</v>
      </c>
      <c r="L11" s="44">
        <f t="shared" si="0"/>
        <v>910</v>
      </c>
      <c r="M11" s="43">
        <v>4151</v>
      </c>
      <c r="N11" s="43">
        <v>4254</v>
      </c>
      <c r="O11" s="44">
        <f t="shared" si="1"/>
        <v>103</v>
      </c>
      <c r="P11" s="43"/>
      <c r="Q11" s="43"/>
      <c r="R11" s="44">
        <f t="shared" si="5"/>
        <v>0</v>
      </c>
      <c r="S11" s="43"/>
      <c r="T11" s="43"/>
      <c r="U11" s="44">
        <f t="shared" si="6"/>
        <v>0</v>
      </c>
      <c r="V11" s="23">
        <f t="shared" si="2"/>
        <v>35109</v>
      </c>
      <c r="W11" s="40"/>
      <c r="X11" s="40">
        <f t="shared" si="3"/>
        <v>35109</v>
      </c>
      <c r="Y11" s="40">
        <f t="shared" si="7"/>
        <v>0</v>
      </c>
      <c r="Z11" s="40">
        <f t="shared" si="9"/>
        <v>1013</v>
      </c>
    </row>
    <row r="12" spans="1:42" s="24" customFormat="1" ht="16.149999999999999" customHeight="1">
      <c r="A12" s="41">
        <f t="shared" si="8"/>
        <v>9</v>
      </c>
      <c r="B12" s="41" t="s">
        <v>39</v>
      </c>
      <c r="C12" s="41" t="s">
        <v>73</v>
      </c>
      <c r="D12" s="42" t="s">
        <v>41</v>
      </c>
      <c r="E12" s="41" t="s">
        <v>64</v>
      </c>
      <c r="F12" s="41" t="s">
        <v>61</v>
      </c>
      <c r="G12" s="41" t="s">
        <v>76</v>
      </c>
      <c r="H12" s="41" t="s">
        <v>45</v>
      </c>
      <c r="I12" s="56" t="s">
        <v>77</v>
      </c>
      <c r="J12" s="43">
        <v>177238</v>
      </c>
      <c r="K12" s="43">
        <v>181268</v>
      </c>
      <c r="L12" s="44">
        <f t="shared" si="0"/>
        <v>4030</v>
      </c>
      <c r="M12" s="43">
        <v>20247</v>
      </c>
      <c r="N12" s="43">
        <v>20675</v>
      </c>
      <c r="O12" s="44">
        <f t="shared" si="1"/>
        <v>428</v>
      </c>
      <c r="P12" s="43"/>
      <c r="Q12" s="43"/>
      <c r="R12" s="44">
        <f t="shared" si="5"/>
        <v>0</v>
      </c>
      <c r="S12" s="43"/>
      <c r="T12" s="43"/>
      <c r="U12" s="44">
        <f t="shared" si="6"/>
        <v>0</v>
      </c>
      <c r="V12" s="23">
        <f t="shared" si="2"/>
        <v>201943</v>
      </c>
      <c r="W12" s="40"/>
      <c r="X12" s="40">
        <f t="shared" si="3"/>
        <v>201943</v>
      </c>
      <c r="Y12" s="40">
        <f t="shared" si="7"/>
        <v>0</v>
      </c>
      <c r="Z12" s="40">
        <f t="shared" si="9"/>
        <v>4458</v>
      </c>
    </row>
    <row r="13" spans="1:42" s="24" customFormat="1" ht="22.5" customHeight="1">
      <c r="A13" s="41">
        <f t="shared" si="8"/>
        <v>10</v>
      </c>
      <c r="B13" s="41" t="s">
        <v>39</v>
      </c>
      <c r="C13" s="41" t="s">
        <v>78</v>
      </c>
      <c r="D13" s="42" t="s">
        <v>41</v>
      </c>
      <c r="E13" s="41" t="s">
        <v>68</v>
      </c>
      <c r="F13" s="41" t="s">
        <v>61</v>
      </c>
      <c r="G13" s="41" t="s">
        <v>79</v>
      </c>
      <c r="H13" s="41" t="s">
        <v>45</v>
      </c>
      <c r="I13" s="56" t="s">
        <v>80</v>
      </c>
      <c r="J13" s="61">
        <v>22325</v>
      </c>
      <c r="K13" s="43">
        <v>22325</v>
      </c>
      <c r="L13" s="44">
        <f t="shared" si="0"/>
        <v>0</v>
      </c>
      <c r="M13" s="61">
        <v>2593</v>
      </c>
      <c r="N13" s="43">
        <v>2593</v>
      </c>
      <c r="O13" s="44">
        <f t="shared" si="1"/>
        <v>0</v>
      </c>
      <c r="P13" s="43"/>
      <c r="Q13" s="43"/>
      <c r="R13" s="44">
        <f t="shared" si="5"/>
        <v>0</v>
      </c>
      <c r="S13" s="43"/>
      <c r="T13" s="43"/>
      <c r="U13" s="44">
        <f t="shared" si="6"/>
        <v>0</v>
      </c>
      <c r="V13" s="23">
        <f t="shared" si="2"/>
        <v>24918</v>
      </c>
      <c r="W13" s="40"/>
      <c r="X13" s="40">
        <f t="shared" si="3"/>
        <v>24918</v>
      </c>
      <c r="Y13" s="40">
        <f t="shared" si="7"/>
        <v>0</v>
      </c>
      <c r="Z13" s="40">
        <f t="shared" si="9"/>
        <v>0</v>
      </c>
    </row>
    <row r="14" spans="1:42" s="24" customFormat="1" ht="16.149999999999999" customHeight="1">
      <c r="A14" s="41">
        <f t="shared" si="8"/>
        <v>11</v>
      </c>
      <c r="B14" s="41" t="s">
        <v>39</v>
      </c>
      <c r="C14" s="41" t="s">
        <v>78</v>
      </c>
      <c r="D14" s="42" t="s">
        <v>41</v>
      </c>
      <c r="E14" s="41" t="s">
        <v>64</v>
      </c>
      <c r="F14" s="41" t="s">
        <v>61</v>
      </c>
      <c r="G14" s="41" t="s">
        <v>81</v>
      </c>
      <c r="H14" s="41" t="s">
        <v>45</v>
      </c>
      <c r="I14" s="56" t="s">
        <v>82</v>
      </c>
      <c r="J14" s="61">
        <v>75600</v>
      </c>
      <c r="K14" s="43">
        <v>75600</v>
      </c>
      <c r="L14" s="44">
        <f t="shared" si="0"/>
        <v>0</v>
      </c>
      <c r="M14" s="61">
        <v>9731</v>
      </c>
      <c r="N14" s="43">
        <v>9731</v>
      </c>
      <c r="O14" s="44">
        <f t="shared" si="1"/>
        <v>0</v>
      </c>
      <c r="P14" s="43"/>
      <c r="Q14" s="43"/>
      <c r="R14" s="44">
        <f t="shared" si="5"/>
        <v>0</v>
      </c>
      <c r="S14" s="43"/>
      <c r="T14" s="43"/>
      <c r="U14" s="44">
        <f t="shared" si="6"/>
        <v>0</v>
      </c>
      <c r="V14" s="23">
        <f t="shared" si="2"/>
        <v>85331</v>
      </c>
      <c r="W14" s="40"/>
      <c r="X14" s="40">
        <f t="shared" si="3"/>
        <v>85331</v>
      </c>
      <c r="Y14" s="40">
        <f t="shared" si="7"/>
        <v>0</v>
      </c>
      <c r="Z14" s="40">
        <f t="shared" si="9"/>
        <v>0</v>
      </c>
    </row>
    <row r="15" spans="1:42" s="24" customFormat="1" ht="16.149999999999999" customHeight="1">
      <c r="A15" s="41">
        <f t="shared" si="8"/>
        <v>12</v>
      </c>
      <c r="B15" s="41" t="s">
        <v>39</v>
      </c>
      <c r="C15" s="41" t="s">
        <v>78</v>
      </c>
      <c r="D15" s="42" t="s">
        <v>41</v>
      </c>
      <c r="E15" s="41" t="s">
        <v>64</v>
      </c>
      <c r="F15" s="41" t="s">
        <v>61</v>
      </c>
      <c r="G15" s="41" t="s">
        <v>83</v>
      </c>
      <c r="H15" s="41" t="s">
        <v>45</v>
      </c>
      <c r="I15" s="56" t="s">
        <v>84</v>
      </c>
      <c r="J15" s="43">
        <v>98758</v>
      </c>
      <c r="K15" s="43">
        <v>100680</v>
      </c>
      <c r="L15" s="44">
        <f t="shared" si="0"/>
        <v>1922</v>
      </c>
      <c r="M15" s="43">
        <v>17267</v>
      </c>
      <c r="N15" s="43">
        <v>17613</v>
      </c>
      <c r="O15" s="44">
        <f t="shared" si="1"/>
        <v>346</v>
      </c>
      <c r="P15" s="43"/>
      <c r="Q15" s="43"/>
      <c r="R15" s="44">
        <f t="shared" si="5"/>
        <v>0</v>
      </c>
      <c r="S15" s="43"/>
      <c r="T15" s="43"/>
      <c r="U15" s="44">
        <f>T15-S15</f>
        <v>0</v>
      </c>
      <c r="V15" s="23">
        <f t="shared" si="2"/>
        <v>118293</v>
      </c>
      <c r="W15" s="40"/>
      <c r="X15" s="40">
        <f t="shared" si="3"/>
        <v>118293</v>
      </c>
      <c r="Y15" s="40">
        <f t="shared" si="7"/>
        <v>0</v>
      </c>
      <c r="Z15" s="40">
        <f t="shared" si="9"/>
        <v>2268</v>
      </c>
    </row>
    <row r="16" spans="1:42" s="55" customFormat="1" ht="16.149999999999999" customHeight="1">
      <c r="A16" s="41">
        <f t="shared" si="8"/>
        <v>13</v>
      </c>
      <c r="B16" s="41" t="s">
        <v>85</v>
      </c>
      <c r="C16" s="41" t="s">
        <v>67</v>
      </c>
      <c r="D16" s="42" t="s">
        <v>41</v>
      </c>
      <c r="E16" s="41" t="s">
        <v>68</v>
      </c>
      <c r="F16" s="41" t="s">
        <v>61</v>
      </c>
      <c r="G16" s="41" t="s">
        <v>86</v>
      </c>
      <c r="H16" s="58" t="s">
        <v>45</v>
      </c>
      <c r="I16" s="56" t="s">
        <v>87</v>
      </c>
      <c r="J16" s="43">
        <v>18573</v>
      </c>
      <c r="K16" s="43">
        <v>18763</v>
      </c>
      <c r="L16" s="44">
        <f t="shared" si="0"/>
        <v>190</v>
      </c>
      <c r="M16" s="43">
        <v>4588</v>
      </c>
      <c r="N16" s="43">
        <v>4642</v>
      </c>
      <c r="O16" s="44">
        <f t="shared" si="1"/>
        <v>54</v>
      </c>
      <c r="P16" s="43"/>
      <c r="Q16" s="43"/>
      <c r="R16" s="44">
        <f t="shared" si="5"/>
        <v>0</v>
      </c>
      <c r="S16" s="43"/>
      <c r="T16" s="43"/>
      <c r="U16" s="44">
        <f t="shared" si="6"/>
        <v>0</v>
      </c>
      <c r="V16" s="23">
        <f t="shared" si="2"/>
        <v>23405</v>
      </c>
      <c r="W16" s="40"/>
      <c r="X16" s="40">
        <f t="shared" si="3"/>
        <v>23405</v>
      </c>
      <c r="Y16" s="40">
        <f t="shared" si="7"/>
        <v>0</v>
      </c>
      <c r="Z16" s="40">
        <f t="shared" si="9"/>
        <v>244</v>
      </c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</row>
    <row r="17" spans="1:42" s="24" customFormat="1" ht="16.149999999999999" customHeight="1">
      <c r="A17" s="41">
        <f t="shared" si="8"/>
        <v>14</v>
      </c>
      <c r="B17" s="41" t="s">
        <v>85</v>
      </c>
      <c r="C17" s="41" t="s">
        <v>67</v>
      </c>
      <c r="D17" s="42" t="s">
        <v>41</v>
      </c>
      <c r="E17" s="41" t="s">
        <v>88</v>
      </c>
      <c r="F17" s="41" t="s">
        <v>89</v>
      </c>
      <c r="G17" s="41" t="s">
        <v>90</v>
      </c>
      <c r="H17" s="41" t="s">
        <v>70</v>
      </c>
      <c r="I17" s="56" t="s">
        <v>91</v>
      </c>
      <c r="J17" s="43">
        <v>176720</v>
      </c>
      <c r="K17" s="43">
        <v>178564.5</v>
      </c>
      <c r="L17" s="44">
        <f t="shared" si="0"/>
        <v>1844.5</v>
      </c>
      <c r="M17" s="43">
        <v>1207</v>
      </c>
      <c r="N17" s="43">
        <v>1407</v>
      </c>
      <c r="O17" s="44">
        <f>N17-M17</f>
        <v>200</v>
      </c>
      <c r="P17" s="43"/>
      <c r="Q17" s="43"/>
      <c r="R17" s="44">
        <f t="shared" ref="R17" si="10">Q17-P17</f>
        <v>0</v>
      </c>
      <c r="S17" s="43"/>
      <c r="T17" s="43"/>
      <c r="U17" s="44">
        <f t="shared" ref="U17" si="11">T17-S17</f>
        <v>0</v>
      </c>
      <c r="V17" s="23">
        <f t="shared" si="2"/>
        <v>179971.5</v>
      </c>
      <c r="W17" s="40"/>
      <c r="X17" s="40">
        <f t="shared" si="3"/>
        <v>179971.5</v>
      </c>
      <c r="Y17" s="40">
        <f t="shared" ref="Y17" si="12">Q17+T17</f>
        <v>0</v>
      </c>
      <c r="Z17" s="40">
        <f t="shared" ref="Z17" si="13">L17+O17+R17+U17</f>
        <v>2044.5</v>
      </c>
    </row>
    <row r="18" spans="1:42" s="24" customFormat="1" ht="16.149999999999999" customHeight="1">
      <c r="A18" s="41">
        <f t="shared" si="8"/>
        <v>15</v>
      </c>
      <c r="B18" s="41" t="s">
        <v>92</v>
      </c>
      <c r="C18" s="41" t="s">
        <v>93</v>
      </c>
      <c r="D18" s="42" t="s">
        <v>41</v>
      </c>
      <c r="E18" s="41" t="s">
        <v>68</v>
      </c>
      <c r="F18" s="41" t="s">
        <v>61</v>
      </c>
      <c r="G18" s="41" t="s">
        <v>94</v>
      </c>
      <c r="H18" s="62" t="s">
        <v>45</v>
      </c>
      <c r="I18" s="56" t="s">
        <v>95</v>
      </c>
      <c r="J18" s="43">
        <v>28842</v>
      </c>
      <c r="K18" s="43">
        <v>29071</v>
      </c>
      <c r="L18" s="44">
        <f t="shared" si="0"/>
        <v>229</v>
      </c>
      <c r="M18" s="43">
        <v>3107</v>
      </c>
      <c r="N18" s="43">
        <v>3125</v>
      </c>
      <c r="O18" s="44">
        <f t="shared" si="1"/>
        <v>18</v>
      </c>
      <c r="P18" s="43"/>
      <c r="Q18" s="43"/>
      <c r="R18" s="44">
        <f t="shared" si="5"/>
        <v>0</v>
      </c>
      <c r="S18" s="43"/>
      <c r="T18" s="43"/>
      <c r="U18" s="44">
        <f t="shared" si="6"/>
        <v>0</v>
      </c>
      <c r="V18" s="23">
        <f t="shared" si="2"/>
        <v>32196</v>
      </c>
      <c r="W18" s="40"/>
      <c r="X18" s="40">
        <f t="shared" si="3"/>
        <v>32196</v>
      </c>
      <c r="Y18" s="40">
        <f t="shared" si="7"/>
        <v>0</v>
      </c>
      <c r="Z18" s="40">
        <f t="shared" si="9"/>
        <v>247</v>
      </c>
    </row>
    <row r="19" spans="1:42" s="24" customFormat="1" ht="16.149999999999999" customHeight="1">
      <c r="A19" s="41">
        <f t="shared" si="8"/>
        <v>16</v>
      </c>
      <c r="B19" s="41" t="s">
        <v>92</v>
      </c>
      <c r="C19" s="41" t="s">
        <v>93</v>
      </c>
      <c r="D19" s="42" t="s">
        <v>41</v>
      </c>
      <c r="E19" s="41" t="s">
        <v>64</v>
      </c>
      <c r="F19" s="41" t="s">
        <v>61</v>
      </c>
      <c r="G19" s="41" t="s">
        <v>96</v>
      </c>
      <c r="H19" s="58" t="s">
        <v>45</v>
      </c>
      <c r="I19" s="56" t="s">
        <v>97</v>
      </c>
      <c r="J19" s="43">
        <v>107816</v>
      </c>
      <c r="K19" s="43">
        <v>108981</v>
      </c>
      <c r="L19" s="44">
        <f t="shared" si="0"/>
        <v>1165</v>
      </c>
      <c r="M19" s="43">
        <v>19462</v>
      </c>
      <c r="N19" s="43">
        <v>19717</v>
      </c>
      <c r="O19" s="44">
        <f t="shared" si="1"/>
        <v>255</v>
      </c>
      <c r="P19" s="43"/>
      <c r="Q19" s="43"/>
      <c r="R19" s="44">
        <f t="shared" si="5"/>
        <v>0</v>
      </c>
      <c r="S19" s="43"/>
      <c r="T19" s="43"/>
      <c r="U19" s="44">
        <f t="shared" si="6"/>
        <v>0</v>
      </c>
      <c r="V19" s="23">
        <f t="shared" si="2"/>
        <v>128698</v>
      </c>
      <c r="W19" s="40"/>
      <c r="X19" s="40">
        <f t="shared" si="3"/>
        <v>128698</v>
      </c>
      <c r="Y19" s="40">
        <f t="shared" si="7"/>
        <v>0</v>
      </c>
      <c r="Z19" s="40">
        <f t="shared" si="9"/>
        <v>1420</v>
      </c>
    </row>
    <row r="20" spans="1:42" s="24" customFormat="1" ht="16.149999999999999" customHeight="1">
      <c r="A20" s="41">
        <f t="shared" si="8"/>
        <v>17</v>
      </c>
      <c r="B20" s="41" t="s">
        <v>92</v>
      </c>
      <c r="C20" s="41" t="s">
        <v>93</v>
      </c>
      <c r="D20" s="42" t="s">
        <v>98</v>
      </c>
      <c r="E20" s="41" t="s">
        <v>99</v>
      </c>
      <c r="F20" s="41" t="s">
        <v>61</v>
      </c>
      <c r="G20" s="41" t="s">
        <v>100</v>
      </c>
      <c r="H20" s="58" t="s">
        <v>45</v>
      </c>
      <c r="I20" s="56" t="s">
        <v>101</v>
      </c>
      <c r="J20" s="43">
        <v>25394</v>
      </c>
      <c r="K20" s="43">
        <v>26508</v>
      </c>
      <c r="L20" s="44">
        <f t="shared" si="0"/>
        <v>1114</v>
      </c>
      <c r="M20" s="43">
        <v>2873</v>
      </c>
      <c r="N20" s="43">
        <v>2957</v>
      </c>
      <c r="O20" s="44">
        <f t="shared" si="1"/>
        <v>84</v>
      </c>
      <c r="P20" s="43"/>
      <c r="Q20" s="43"/>
      <c r="R20" s="44">
        <f t="shared" si="5"/>
        <v>0</v>
      </c>
      <c r="S20" s="43"/>
      <c r="T20" s="43"/>
      <c r="U20" s="44">
        <f t="shared" si="6"/>
        <v>0</v>
      </c>
      <c r="V20" s="23">
        <f t="shared" si="2"/>
        <v>29465</v>
      </c>
      <c r="W20" s="40"/>
      <c r="X20" s="40">
        <f t="shared" si="3"/>
        <v>29465</v>
      </c>
      <c r="Y20" s="40">
        <f t="shared" si="7"/>
        <v>0</v>
      </c>
      <c r="Z20" s="40">
        <f t="shared" si="9"/>
        <v>1198</v>
      </c>
    </row>
    <row r="21" spans="1:42" s="24" customFormat="1" ht="16.149999999999999" customHeight="1">
      <c r="A21" s="41">
        <f t="shared" si="8"/>
        <v>18</v>
      </c>
      <c r="B21" s="41" t="s">
        <v>102</v>
      </c>
      <c r="C21" s="41" t="s">
        <v>103</v>
      </c>
      <c r="D21" s="42" t="s">
        <v>41</v>
      </c>
      <c r="E21" s="41" t="s">
        <v>68</v>
      </c>
      <c r="F21" s="41" t="s">
        <v>61</v>
      </c>
      <c r="G21" s="41" t="s">
        <v>104</v>
      </c>
      <c r="H21" s="58" t="s">
        <v>45</v>
      </c>
      <c r="I21" s="56" t="s">
        <v>105</v>
      </c>
      <c r="J21" s="43">
        <v>20561</v>
      </c>
      <c r="K21" s="43">
        <v>20845</v>
      </c>
      <c r="L21" s="44">
        <f t="shared" si="0"/>
        <v>284</v>
      </c>
      <c r="M21" s="43">
        <v>1273</v>
      </c>
      <c r="N21" s="43">
        <v>1303</v>
      </c>
      <c r="O21" s="44">
        <f t="shared" si="1"/>
        <v>30</v>
      </c>
      <c r="P21" s="43"/>
      <c r="Q21" s="43"/>
      <c r="R21" s="44">
        <f t="shared" si="5"/>
        <v>0</v>
      </c>
      <c r="S21" s="43"/>
      <c r="T21" s="43"/>
      <c r="U21" s="44">
        <f t="shared" si="6"/>
        <v>0</v>
      </c>
      <c r="V21" s="23">
        <f t="shared" si="2"/>
        <v>22148</v>
      </c>
      <c r="W21" s="40"/>
      <c r="X21" s="40">
        <f t="shared" si="3"/>
        <v>22148</v>
      </c>
      <c r="Y21" s="40">
        <f t="shared" si="7"/>
        <v>0</v>
      </c>
      <c r="Z21" s="40">
        <f t="shared" si="9"/>
        <v>314</v>
      </c>
    </row>
    <row r="22" spans="1:42" s="24" customFormat="1" ht="16.149999999999999" customHeight="1">
      <c r="A22" s="41">
        <f t="shared" si="8"/>
        <v>19</v>
      </c>
      <c r="B22" s="41" t="s">
        <v>102</v>
      </c>
      <c r="C22" s="41" t="s">
        <v>103</v>
      </c>
      <c r="D22" s="42" t="s">
        <v>41</v>
      </c>
      <c r="E22" s="41" t="s">
        <v>64</v>
      </c>
      <c r="F22" s="41" t="s">
        <v>61</v>
      </c>
      <c r="G22" s="41" t="s">
        <v>106</v>
      </c>
      <c r="H22" s="58" t="s">
        <v>45</v>
      </c>
      <c r="I22" s="56" t="s">
        <v>107</v>
      </c>
      <c r="J22" s="43">
        <v>111018</v>
      </c>
      <c r="K22" s="43">
        <v>113392</v>
      </c>
      <c r="L22" s="44">
        <f t="shared" si="0"/>
        <v>2374</v>
      </c>
      <c r="M22" s="43">
        <v>16109</v>
      </c>
      <c r="N22" s="43">
        <v>16474</v>
      </c>
      <c r="O22" s="44">
        <f t="shared" si="1"/>
        <v>365</v>
      </c>
      <c r="P22" s="43"/>
      <c r="Q22" s="43"/>
      <c r="R22" s="44">
        <f t="shared" si="5"/>
        <v>0</v>
      </c>
      <c r="S22" s="43"/>
      <c r="T22" s="43"/>
      <c r="U22" s="44">
        <f t="shared" si="6"/>
        <v>0</v>
      </c>
      <c r="V22" s="23">
        <f t="shared" si="2"/>
        <v>129866</v>
      </c>
      <c r="W22" s="40"/>
      <c r="X22" s="40">
        <f t="shared" si="3"/>
        <v>129866</v>
      </c>
      <c r="Y22" s="40">
        <f t="shared" si="7"/>
        <v>0</v>
      </c>
      <c r="Z22" s="40">
        <f t="shared" si="9"/>
        <v>2739</v>
      </c>
    </row>
    <row r="23" spans="1:42" s="24" customFormat="1" ht="16.149999999999999" customHeight="1">
      <c r="A23" s="41">
        <f t="shared" si="8"/>
        <v>20</v>
      </c>
      <c r="B23" s="41" t="s">
        <v>108</v>
      </c>
      <c r="C23" s="41" t="s">
        <v>109</v>
      </c>
      <c r="D23" s="42" t="s">
        <v>41</v>
      </c>
      <c r="E23" s="41" t="s">
        <v>68</v>
      </c>
      <c r="F23" s="41" t="s">
        <v>61</v>
      </c>
      <c r="G23" s="41" t="s">
        <v>110</v>
      </c>
      <c r="H23" s="58" t="s">
        <v>45</v>
      </c>
      <c r="I23" s="56" t="s">
        <v>111</v>
      </c>
      <c r="J23" s="43">
        <v>31557</v>
      </c>
      <c r="K23" s="43">
        <v>31896</v>
      </c>
      <c r="L23" s="44">
        <f t="shared" si="0"/>
        <v>339</v>
      </c>
      <c r="M23" s="43">
        <v>3628</v>
      </c>
      <c r="N23" s="43">
        <v>3670</v>
      </c>
      <c r="O23" s="44">
        <f t="shared" si="1"/>
        <v>42</v>
      </c>
      <c r="P23" s="43"/>
      <c r="Q23" s="43"/>
      <c r="R23" s="44">
        <f t="shared" si="5"/>
        <v>0</v>
      </c>
      <c r="S23" s="43"/>
      <c r="T23" s="43"/>
      <c r="U23" s="44">
        <f>T23-S23</f>
        <v>0</v>
      </c>
      <c r="V23" s="23">
        <f t="shared" si="2"/>
        <v>35566</v>
      </c>
      <c r="W23" s="40"/>
      <c r="X23" s="40">
        <f t="shared" si="3"/>
        <v>35566</v>
      </c>
      <c r="Y23" s="40">
        <f t="shared" si="7"/>
        <v>0</v>
      </c>
      <c r="Z23" s="40">
        <f t="shared" si="9"/>
        <v>381</v>
      </c>
    </row>
    <row r="24" spans="1:42" s="24" customFormat="1" ht="15.95" customHeight="1">
      <c r="A24" s="41">
        <f t="shared" si="8"/>
        <v>21</v>
      </c>
      <c r="B24" s="41" t="s">
        <v>108</v>
      </c>
      <c r="C24" s="41" t="s">
        <v>109</v>
      </c>
      <c r="D24" s="42" t="s">
        <v>41</v>
      </c>
      <c r="E24" s="41" t="s">
        <v>64</v>
      </c>
      <c r="F24" s="41" t="s">
        <v>61</v>
      </c>
      <c r="G24" s="41" t="s">
        <v>112</v>
      </c>
      <c r="H24" s="58" t="s">
        <v>45</v>
      </c>
      <c r="I24" s="56" t="s">
        <v>113</v>
      </c>
      <c r="J24" s="43">
        <v>11886</v>
      </c>
      <c r="K24" s="43">
        <v>12668</v>
      </c>
      <c r="L24" s="44">
        <f t="shared" si="0"/>
        <v>782</v>
      </c>
      <c r="M24" s="43">
        <v>4477</v>
      </c>
      <c r="N24" s="43">
        <v>4477</v>
      </c>
      <c r="O24" s="44">
        <f t="shared" si="1"/>
        <v>0</v>
      </c>
      <c r="P24" s="43"/>
      <c r="Q24" s="43"/>
      <c r="R24" s="44">
        <f t="shared" si="5"/>
        <v>0</v>
      </c>
      <c r="S24" s="43"/>
      <c r="T24" s="43"/>
      <c r="U24" s="44">
        <f t="shared" si="6"/>
        <v>0</v>
      </c>
      <c r="V24" s="23">
        <f t="shared" si="2"/>
        <v>17145</v>
      </c>
      <c r="W24" s="40"/>
      <c r="X24" s="40">
        <f t="shared" si="3"/>
        <v>17145</v>
      </c>
      <c r="Y24" s="40"/>
      <c r="Z24" s="40">
        <f>L24+O24+R24+U24</f>
        <v>782</v>
      </c>
    </row>
    <row r="25" spans="1:42" s="24" customFormat="1" ht="16.149999999999999" customHeight="1">
      <c r="A25" s="41">
        <f t="shared" si="8"/>
        <v>22</v>
      </c>
      <c r="B25" s="41" t="s">
        <v>108</v>
      </c>
      <c r="C25" s="41" t="s">
        <v>109</v>
      </c>
      <c r="D25" s="42" t="s">
        <v>98</v>
      </c>
      <c r="E25" s="41" t="s">
        <v>64</v>
      </c>
      <c r="F25" s="41" t="s">
        <v>61</v>
      </c>
      <c r="G25" s="41" t="s">
        <v>114</v>
      </c>
      <c r="H25" s="58" t="s">
        <v>45</v>
      </c>
      <c r="I25" s="56" t="s">
        <v>115</v>
      </c>
      <c r="J25" s="43">
        <v>78576</v>
      </c>
      <c r="K25" s="43">
        <v>80321</v>
      </c>
      <c r="L25" s="44">
        <f t="shared" si="0"/>
        <v>1745</v>
      </c>
      <c r="M25" s="43">
        <v>8630</v>
      </c>
      <c r="N25" s="43">
        <v>8775</v>
      </c>
      <c r="O25" s="44">
        <f t="shared" si="1"/>
        <v>145</v>
      </c>
      <c r="P25" s="43"/>
      <c r="Q25" s="43"/>
      <c r="R25" s="44">
        <f t="shared" si="5"/>
        <v>0</v>
      </c>
      <c r="S25" s="43"/>
      <c r="T25" s="43"/>
      <c r="U25" s="44">
        <f t="shared" si="6"/>
        <v>0</v>
      </c>
      <c r="V25" s="23">
        <f t="shared" si="2"/>
        <v>89096</v>
      </c>
      <c r="W25" s="40"/>
      <c r="X25" s="40">
        <f t="shared" si="3"/>
        <v>89096</v>
      </c>
      <c r="Y25" s="40">
        <f t="shared" si="7"/>
        <v>0</v>
      </c>
      <c r="Z25" s="40">
        <f t="shared" si="9"/>
        <v>1890</v>
      </c>
    </row>
    <row r="26" spans="1:42" s="24" customFormat="1" ht="16.149999999999999" customHeight="1">
      <c r="A26" s="41">
        <f t="shared" si="8"/>
        <v>23</v>
      </c>
      <c r="B26" s="41" t="s">
        <v>116</v>
      </c>
      <c r="C26" s="41" t="s">
        <v>117</v>
      </c>
      <c r="D26" s="42" t="s">
        <v>41</v>
      </c>
      <c r="E26" s="41" t="s">
        <v>68</v>
      </c>
      <c r="F26" s="41" t="s">
        <v>61</v>
      </c>
      <c r="G26" s="41" t="s">
        <v>118</v>
      </c>
      <c r="H26" s="58" t="s">
        <v>45</v>
      </c>
      <c r="I26" s="56" t="s">
        <v>119</v>
      </c>
      <c r="J26" s="43">
        <v>24557</v>
      </c>
      <c r="K26" s="43">
        <v>24770</v>
      </c>
      <c r="L26" s="44">
        <f t="shared" si="0"/>
        <v>213</v>
      </c>
      <c r="M26" s="43">
        <v>5703</v>
      </c>
      <c r="N26" s="43">
        <v>5720</v>
      </c>
      <c r="O26" s="44">
        <f t="shared" si="1"/>
        <v>17</v>
      </c>
      <c r="P26" s="43"/>
      <c r="Q26" s="43"/>
      <c r="R26" s="44">
        <f t="shared" si="5"/>
        <v>0</v>
      </c>
      <c r="S26" s="43"/>
      <c r="T26" s="43"/>
      <c r="U26" s="44">
        <f t="shared" si="6"/>
        <v>0</v>
      </c>
      <c r="V26" s="23">
        <f t="shared" si="2"/>
        <v>30490</v>
      </c>
      <c r="W26" s="40"/>
      <c r="X26" s="40">
        <f t="shared" si="3"/>
        <v>30490</v>
      </c>
      <c r="Y26" s="40">
        <f t="shared" si="7"/>
        <v>0</v>
      </c>
      <c r="Z26" s="40">
        <f t="shared" si="9"/>
        <v>230</v>
      </c>
    </row>
    <row r="27" spans="1:42" s="24" customFormat="1" ht="16.149999999999999" customHeight="1">
      <c r="A27" s="41">
        <f t="shared" si="8"/>
        <v>24</v>
      </c>
      <c r="B27" s="41" t="s">
        <v>116</v>
      </c>
      <c r="C27" s="41" t="s">
        <v>117</v>
      </c>
      <c r="D27" s="42" t="s">
        <v>41</v>
      </c>
      <c r="E27" s="41" t="s">
        <v>120</v>
      </c>
      <c r="F27" s="41" t="s">
        <v>61</v>
      </c>
      <c r="G27" s="41" t="s">
        <v>121</v>
      </c>
      <c r="H27" s="58" t="s">
        <v>45</v>
      </c>
      <c r="I27" s="56" t="s">
        <v>122</v>
      </c>
      <c r="J27" s="43">
        <v>58704</v>
      </c>
      <c r="K27" s="43">
        <v>61413</v>
      </c>
      <c r="L27" s="44">
        <f t="shared" si="0"/>
        <v>2709</v>
      </c>
      <c r="M27" s="43">
        <v>2952</v>
      </c>
      <c r="N27" s="43">
        <v>3391</v>
      </c>
      <c r="O27" s="44">
        <f t="shared" si="1"/>
        <v>439</v>
      </c>
      <c r="P27" s="43"/>
      <c r="Q27" s="43"/>
      <c r="R27" s="44">
        <f t="shared" si="5"/>
        <v>0</v>
      </c>
      <c r="S27" s="43"/>
      <c r="T27" s="43"/>
      <c r="U27" s="44">
        <f t="shared" si="6"/>
        <v>0</v>
      </c>
      <c r="V27" s="23">
        <f t="shared" si="2"/>
        <v>64804</v>
      </c>
      <c r="W27" s="40"/>
      <c r="X27" s="40">
        <f t="shared" si="3"/>
        <v>64804</v>
      </c>
      <c r="Y27" s="40">
        <f t="shared" si="7"/>
        <v>0</v>
      </c>
      <c r="Z27" s="40">
        <f t="shared" si="9"/>
        <v>3148</v>
      </c>
    </row>
    <row r="28" spans="1:42" s="24" customFormat="1" ht="16.149999999999999" customHeight="1">
      <c r="A28" s="41">
        <f t="shared" si="8"/>
        <v>25</v>
      </c>
      <c r="B28" s="41" t="s">
        <v>116</v>
      </c>
      <c r="C28" s="41" t="s">
        <v>117</v>
      </c>
      <c r="D28" s="42" t="s">
        <v>41</v>
      </c>
      <c r="E28" s="41" t="s">
        <v>64</v>
      </c>
      <c r="F28" s="41" t="s">
        <v>61</v>
      </c>
      <c r="G28" s="41" t="s">
        <v>123</v>
      </c>
      <c r="H28" s="58" t="s">
        <v>45</v>
      </c>
      <c r="I28" s="56" t="s">
        <v>124</v>
      </c>
      <c r="J28" s="61">
        <v>114251</v>
      </c>
      <c r="K28" s="43">
        <v>114251</v>
      </c>
      <c r="L28" s="44">
        <f t="shared" si="0"/>
        <v>0</v>
      </c>
      <c r="M28" s="61">
        <v>18523</v>
      </c>
      <c r="N28" s="43">
        <v>18523</v>
      </c>
      <c r="O28" s="44">
        <f t="shared" si="1"/>
        <v>0</v>
      </c>
      <c r="P28" s="43"/>
      <c r="Q28" s="43"/>
      <c r="R28" s="44">
        <f t="shared" si="5"/>
        <v>0</v>
      </c>
      <c r="S28" s="43"/>
      <c r="T28" s="43"/>
      <c r="U28" s="44">
        <f>T28-S28</f>
        <v>0</v>
      </c>
      <c r="V28" s="23">
        <f t="shared" si="2"/>
        <v>132774</v>
      </c>
      <c r="W28" s="40"/>
      <c r="X28" s="40">
        <f t="shared" si="3"/>
        <v>132774</v>
      </c>
      <c r="Y28" s="40">
        <f t="shared" si="7"/>
        <v>0</v>
      </c>
      <c r="Z28" s="40">
        <f t="shared" si="9"/>
        <v>0</v>
      </c>
    </row>
    <row r="29" spans="1:42" s="24" customFormat="1" ht="30" customHeight="1">
      <c r="A29" s="41">
        <f t="shared" si="8"/>
        <v>26</v>
      </c>
      <c r="B29" s="41" t="s">
        <v>125</v>
      </c>
      <c r="C29" s="41" t="s">
        <v>126</v>
      </c>
      <c r="D29" s="42" t="s">
        <v>41</v>
      </c>
      <c r="E29" s="41" t="s">
        <v>68</v>
      </c>
      <c r="F29" s="41" t="s">
        <v>61</v>
      </c>
      <c r="G29" s="41" t="s">
        <v>127</v>
      </c>
      <c r="H29" s="58" t="s">
        <v>45</v>
      </c>
      <c r="I29" s="56" t="s">
        <v>128</v>
      </c>
      <c r="J29" s="43">
        <v>33704</v>
      </c>
      <c r="K29" s="43">
        <v>34396</v>
      </c>
      <c r="L29" s="44">
        <f t="shared" si="0"/>
        <v>692</v>
      </c>
      <c r="M29" s="43">
        <v>2123</v>
      </c>
      <c r="N29" s="43">
        <v>2161</v>
      </c>
      <c r="O29" s="44">
        <f t="shared" si="1"/>
        <v>38</v>
      </c>
      <c r="P29" s="43"/>
      <c r="Q29" s="43"/>
      <c r="R29" s="44">
        <f t="shared" si="5"/>
        <v>0</v>
      </c>
      <c r="S29" s="43"/>
      <c r="T29" s="43"/>
      <c r="U29" s="44">
        <f t="shared" si="6"/>
        <v>0</v>
      </c>
      <c r="V29" s="23">
        <f t="shared" si="2"/>
        <v>36557</v>
      </c>
      <c r="W29" s="40"/>
      <c r="X29" s="40">
        <f t="shared" si="3"/>
        <v>36557</v>
      </c>
      <c r="Y29" s="40">
        <f t="shared" si="7"/>
        <v>0</v>
      </c>
      <c r="Z29" s="40">
        <f t="shared" si="9"/>
        <v>730</v>
      </c>
    </row>
    <row r="30" spans="1:42" s="24" customFormat="1" ht="16.149999999999999" customHeight="1">
      <c r="A30" s="41">
        <f t="shared" si="8"/>
        <v>27</v>
      </c>
      <c r="B30" s="41" t="s">
        <v>125</v>
      </c>
      <c r="C30" s="41" t="s">
        <v>126</v>
      </c>
      <c r="D30" s="42" t="s">
        <v>41</v>
      </c>
      <c r="E30" s="41" t="s">
        <v>64</v>
      </c>
      <c r="F30" s="41" t="s">
        <v>43</v>
      </c>
      <c r="G30" s="41" t="s">
        <v>129</v>
      </c>
      <c r="H30" s="58" t="s">
        <v>45</v>
      </c>
      <c r="I30" s="56" t="s">
        <v>130</v>
      </c>
      <c r="J30" s="61">
        <v>235020</v>
      </c>
      <c r="K30" s="43">
        <v>235020</v>
      </c>
      <c r="L30" s="44">
        <f t="shared" si="0"/>
        <v>0</v>
      </c>
      <c r="M30" s="43">
        <v>31463</v>
      </c>
      <c r="N30" s="43">
        <v>31886</v>
      </c>
      <c r="O30" s="44">
        <f t="shared" si="1"/>
        <v>423</v>
      </c>
      <c r="P30" s="43"/>
      <c r="Q30" s="43"/>
      <c r="R30" s="44">
        <f t="shared" si="5"/>
        <v>0</v>
      </c>
      <c r="S30" s="43"/>
      <c r="T30" s="43"/>
      <c r="U30" s="44">
        <f>T30-S30</f>
        <v>0</v>
      </c>
      <c r="V30" s="23">
        <f t="shared" si="2"/>
        <v>266906</v>
      </c>
      <c r="W30" s="40"/>
      <c r="X30" s="40">
        <f t="shared" si="3"/>
        <v>266906</v>
      </c>
      <c r="Y30" s="40">
        <f t="shared" si="7"/>
        <v>0</v>
      </c>
      <c r="Z30" s="40">
        <f>L30+O30+R30+U30</f>
        <v>423</v>
      </c>
    </row>
    <row r="31" spans="1:42" s="59" customFormat="1" ht="16.149999999999999" customHeight="1">
      <c r="A31" s="41">
        <f t="shared" si="8"/>
        <v>28</v>
      </c>
      <c r="B31" s="41" t="s">
        <v>39</v>
      </c>
      <c r="C31" s="41" t="s">
        <v>40</v>
      </c>
      <c r="D31" s="42" t="s">
        <v>41</v>
      </c>
      <c r="E31" s="41" t="s">
        <v>131</v>
      </c>
      <c r="F31" s="41" t="s">
        <v>132</v>
      </c>
      <c r="G31" s="41" t="s">
        <v>133</v>
      </c>
      <c r="H31" s="58" t="s">
        <v>70</v>
      </c>
      <c r="I31" s="56" t="s">
        <v>134</v>
      </c>
      <c r="J31" s="43">
        <v>26176</v>
      </c>
      <c r="K31" s="43">
        <v>26348.400000000001</v>
      </c>
      <c r="L31" s="44">
        <f t="shared" si="0"/>
        <v>172.40000000000146</v>
      </c>
      <c r="M31" s="43">
        <v>6177</v>
      </c>
      <c r="N31" s="43">
        <v>6206.6</v>
      </c>
      <c r="O31" s="44">
        <f t="shared" si="1"/>
        <v>29.600000000000364</v>
      </c>
      <c r="P31" s="43"/>
      <c r="Q31" s="43"/>
      <c r="R31" s="44">
        <f t="shared" si="5"/>
        <v>0</v>
      </c>
      <c r="S31" s="43"/>
      <c r="T31" s="43"/>
      <c r="U31" s="44">
        <v>0</v>
      </c>
      <c r="V31" s="23">
        <f t="shared" si="2"/>
        <v>32555</v>
      </c>
      <c r="W31" s="40"/>
      <c r="X31" s="40">
        <f t="shared" si="3"/>
        <v>32555</v>
      </c>
      <c r="Y31" s="40"/>
      <c r="Z31" s="40">
        <f>L31+O31+R31+U31</f>
        <v>202.00000000000182</v>
      </c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</row>
    <row r="32" spans="1:42" s="24" customFormat="1" ht="16.149999999999999" customHeight="1">
      <c r="A32" s="41">
        <f t="shared" si="8"/>
        <v>29</v>
      </c>
      <c r="B32" s="41" t="s">
        <v>39</v>
      </c>
      <c r="C32" s="41" t="s">
        <v>40</v>
      </c>
      <c r="D32" s="42" t="s">
        <v>135</v>
      </c>
      <c r="E32" s="41" t="s">
        <v>136</v>
      </c>
      <c r="F32" s="41" t="s">
        <v>61</v>
      </c>
      <c r="G32" s="41" t="s">
        <v>137</v>
      </c>
      <c r="H32" s="58" t="s">
        <v>138</v>
      </c>
      <c r="I32" s="56" t="s">
        <v>139</v>
      </c>
      <c r="J32" s="43">
        <v>946</v>
      </c>
      <c r="K32" s="60">
        <v>1039</v>
      </c>
      <c r="L32" s="44">
        <f t="shared" si="0"/>
        <v>93</v>
      </c>
      <c r="M32" s="43">
        <v>309</v>
      </c>
      <c r="N32" s="43">
        <v>309</v>
      </c>
      <c r="O32" s="44">
        <f t="shared" si="1"/>
        <v>0</v>
      </c>
      <c r="P32" s="43"/>
      <c r="Q32" s="43"/>
      <c r="R32" s="44">
        <f t="shared" si="5"/>
        <v>0</v>
      </c>
      <c r="S32" s="43"/>
      <c r="T32" s="43"/>
      <c r="U32" s="44">
        <v>0</v>
      </c>
      <c r="V32" s="23">
        <f t="shared" si="2"/>
        <v>1348</v>
      </c>
      <c r="W32" s="40"/>
      <c r="X32" s="40"/>
      <c r="Y32" s="40"/>
      <c r="Z32" s="40">
        <f>L32+O32+R32+U32</f>
        <v>93</v>
      </c>
    </row>
    <row r="33" spans="1:26" s="24" customFormat="1" ht="16.149999999999999" customHeight="1">
      <c r="A33" s="41">
        <f t="shared" si="8"/>
        <v>30</v>
      </c>
      <c r="B33" s="41" t="s">
        <v>39</v>
      </c>
      <c r="C33" s="41" t="s">
        <v>40</v>
      </c>
      <c r="D33" s="42" t="s">
        <v>41</v>
      </c>
      <c r="E33" s="41" t="s">
        <v>64</v>
      </c>
      <c r="F33" s="41" t="s">
        <v>61</v>
      </c>
      <c r="G33" s="41" t="s">
        <v>140</v>
      </c>
      <c r="H33" s="58" t="s">
        <v>138</v>
      </c>
      <c r="I33" s="56" t="s">
        <v>141</v>
      </c>
      <c r="J33" s="43">
        <v>39248</v>
      </c>
      <c r="K33" s="43">
        <v>41654</v>
      </c>
      <c r="L33" s="44">
        <f t="shared" si="0"/>
        <v>2406</v>
      </c>
      <c r="M33" s="43">
        <v>3283</v>
      </c>
      <c r="N33" s="43">
        <v>3510</v>
      </c>
      <c r="O33" s="44">
        <f t="shared" ref="O33" si="14">N33-M33</f>
        <v>227</v>
      </c>
      <c r="P33" s="43"/>
      <c r="Q33" s="43"/>
      <c r="R33" s="44">
        <f t="shared" ref="R33" si="15">Q33-P33</f>
        <v>0</v>
      </c>
      <c r="S33" s="43"/>
      <c r="T33" s="43"/>
      <c r="U33" s="44">
        <v>0</v>
      </c>
      <c r="V33" s="23">
        <f t="shared" si="2"/>
        <v>45164</v>
      </c>
      <c r="W33" s="40"/>
      <c r="X33" s="40"/>
      <c r="Y33" s="40"/>
      <c r="Z33" s="40">
        <f>L33+O33+R33+U33</f>
        <v>2633</v>
      </c>
    </row>
    <row r="34" spans="1:26" s="24" customFormat="1">
      <c r="A34" s="79" t="s">
        <v>38</v>
      </c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46">
        <f>SUM(L4:L33)</f>
        <v>33783.9</v>
      </c>
      <c r="M34" s="46"/>
      <c r="N34" s="46"/>
      <c r="O34" s="46">
        <f>SUM(O4:O33)</f>
        <v>4520.6000000000004</v>
      </c>
      <c r="P34" s="46"/>
      <c r="Q34" s="46"/>
      <c r="R34" s="46">
        <f>SUM(R4:R33)</f>
        <v>827</v>
      </c>
      <c r="S34" s="46"/>
      <c r="T34" s="46"/>
      <c r="U34" s="46">
        <f>SUM(U4:U33)</f>
        <v>38</v>
      </c>
      <c r="V34" s="50">
        <f>U34+R34+O34+L34</f>
        <v>39169.5</v>
      </c>
      <c r="W34" s="40"/>
      <c r="Z34" s="40">
        <f>L34+O34+R34+U34</f>
        <v>39169.5</v>
      </c>
    </row>
    <row r="35" spans="1:26">
      <c r="B35" s="54"/>
      <c r="C35" s="54"/>
      <c r="D35" s="54"/>
      <c r="E35" s="54"/>
      <c r="L35" s="26"/>
      <c r="M35" s="26"/>
      <c r="N35" s="26"/>
      <c r="O35" s="26"/>
      <c r="P35" s="26"/>
      <c r="Q35" s="26"/>
      <c r="R35" s="26"/>
      <c r="S35" s="26"/>
      <c r="T35" s="26"/>
      <c r="U35" s="26"/>
      <c r="W35" s="40"/>
    </row>
    <row r="36" spans="1:26">
      <c r="B36" s="54"/>
      <c r="C36" s="54"/>
      <c r="D36" s="54"/>
      <c r="E36" s="54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W36" s="40"/>
    </row>
    <row r="37" spans="1:26">
      <c r="B37" s="54"/>
      <c r="C37" s="54"/>
      <c r="D37" s="54"/>
      <c r="E37" s="54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W37" s="40"/>
    </row>
    <row r="38" spans="1:26">
      <c r="B38" s="54"/>
      <c r="C38" s="54"/>
      <c r="D38" s="54"/>
      <c r="E38" s="54"/>
      <c r="L38" s="26"/>
      <c r="M38" s="26"/>
      <c r="N38" s="26"/>
      <c r="O38" s="26"/>
      <c r="P38" s="26"/>
      <c r="Q38" s="26"/>
      <c r="R38" s="26"/>
      <c r="S38" s="26"/>
      <c r="T38" s="26"/>
      <c r="U38" s="26"/>
      <c r="W38" s="40"/>
    </row>
    <row r="39" spans="1:26">
      <c r="B39" s="54"/>
      <c r="C39" s="54"/>
      <c r="D39" s="54"/>
      <c r="E39" s="54"/>
      <c r="L39" s="26"/>
      <c r="M39" s="26"/>
      <c r="N39" s="26"/>
      <c r="O39" s="26"/>
      <c r="P39" s="26"/>
      <c r="Q39" s="26"/>
      <c r="R39" s="26"/>
      <c r="S39" s="26"/>
      <c r="T39" s="26"/>
      <c r="U39" s="26"/>
      <c r="W39" s="40"/>
    </row>
    <row r="40" spans="1:26">
      <c r="B40" s="54"/>
      <c r="C40" s="54"/>
      <c r="D40" s="54"/>
      <c r="E40" s="54"/>
      <c r="L40" s="26"/>
      <c r="M40" s="26"/>
      <c r="N40" s="26"/>
      <c r="O40" s="26"/>
      <c r="P40" s="26"/>
      <c r="Q40" s="26"/>
      <c r="R40" s="26"/>
      <c r="S40" s="26"/>
      <c r="T40" s="26"/>
      <c r="U40" s="26"/>
      <c r="W40" s="40"/>
    </row>
    <row r="41" spans="1:26">
      <c r="B41" s="80" t="s">
        <v>142</v>
      </c>
      <c r="C41" s="80"/>
      <c r="D41" s="80"/>
      <c r="E41" s="80"/>
      <c r="I41" s="82" t="s">
        <v>143</v>
      </c>
      <c r="J41" s="82"/>
      <c r="K41" s="82"/>
      <c r="L41" s="82"/>
      <c r="M41" s="17"/>
      <c r="N41" s="17"/>
      <c r="O41" s="17"/>
      <c r="P41" s="17"/>
      <c r="Q41" s="80" t="s">
        <v>144</v>
      </c>
      <c r="R41" s="80"/>
      <c r="S41" s="80"/>
      <c r="T41" s="80"/>
      <c r="U41" s="26"/>
      <c r="W41" s="40"/>
    </row>
    <row r="42" spans="1:26" s="19" customFormat="1" ht="28.5" customHeight="1">
      <c r="B42" s="74" t="s">
        <v>13</v>
      </c>
      <c r="C42" s="74"/>
      <c r="D42" s="74"/>
      <c r="E42" s="74"/>
      <c r="I42" s="76" t="s">
        <v>145</v>
      </c>
      <c r="J42" s="76"/>
      <c r="K42" s="76"/>
      <c r="L42" s="76"/>
      <c r="Q42" s="76" t="s">
        <v>19</v>
      </c>
      <c r="R42" s="76"/>
      <c r="S42" s="76"/>
      <c r="T42" s="76"/>
      <c r="U42" s="28"/>
      <c r="W42" s="40"/>
    </row>
    <row r="43" spans="1:26" s="19" customFormat="1" ht="18.75" customHeight="1">
      <c r="B43" s="77" t="s">
        <v>15</v>
      </c>
      <c r="C43" s="77"/>
      <c r="D43" s="77"/>
      <c r="E43" s="77"/>
      <c r="I43" s="77" t="s">
        <v>146</v>
      </c>
      <c r="J43" s="77"/>
      <c r="K43" s="77"/>
      <c r="L43" s="77"/>
      <c r="Q43" s="77" t="s">
        <v>20</v>
      </c>
      <c r="R43" s="77"/>
      <c r="S43" s="77"/>
      <c r="T43" s="77"/>
      <c r="U43" s="28"/>
      <c r="W43" s="40"/>
    </row>
    <row r="44" spans="1:26" s="19" customFormat="1" ht="15" customHeight="1">
      <c r="B44" s="77" t="s">
        <v>17</v>
      </c>
      <c r="C44" s="77"/>
      <c r="D44" s="77"/>
      <c r="E44" s="77"/>
      <c r="I44" s="81" t="s">
        <v>18</v>
      </c>
      <c r="J44" s="81"/>
      <c r="K44" s="81"/>
      <c r="L44" s="81"/>
      <c r="Q44" s="77" t="s">
        <v>18</v>
      </c>
      <c r="R44" s="77"/>
      <c r="S44" s="77"/>
      <c r="T44" s="77"/>
      <c r="U44" s="28"/>
      <c r="W44" s="40"/>
    </row>
    <row r="45" spans="1:26" s="19" customFormat="1" ht="15.75" customHeight="1"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</row>
    <row r="46" spans="1:26" s="19" customFormat="1">
      <c r="G46" s="76"/>
      <c r="H46" s="76"/>
      <c r="I46" s="76"/>
      <c r="J46" s="76"/>
      <c r="K46" s="29"/>
      <c r="L46" s="27"/>
      <c r="M46" s="27"/>
      <c r="N46" s="27"/>
      <c r="O46" s="51"/>
      <c r="P46" s="27"/>
      <c r="Q46" s="27"/>
      <c r="R46" s="27"/>
      <c r="S46" s="27"/>
      <c r="T46" s="27"/>
      <c r="U46" s="27"/>
    </row>
    <row r="47" spans="1:26" s="19" customFormat="1">
      <c r="F47" s="78"/>
      <c r="G47" s="78"/>
      <c r="H47" s="78"/>
      <c r="I47" s="78"/>
      <c r="J47" s="78"/>
      <c r="K47" s="29"/>
      <c r="L47" s="27"/>
      <c r="M47" s="27"/>
      <c r="N47" s="27"/>
      <c r="O47" s="51"/>
      <c r="P47" s="27"/>
      <c r="Q47" s="27"/>
      <c r="R47" s="27"/>
      <c r="S47" s="27"/>
      <c r="T47" s="27"/>
      <c r="U47" s="27"/>
    </row>
    <row r="48" spans="1:26" s="19" customFormat="1" ht="21.75" customHeight="1">
      <c r="B48" s="30"/>
      <c r="C48" s="30"/>
      <c r="D48" s="30"/>
      <c r="E48" s="30"/>
      <c r="K48" s="29"/>
      <c r="L48" s="27"/>
      <c r="M48" s="28"/>
      <c r="N48" s="28"/>
      <c r="O48" s="28"/>
      <c r="P48" s="28"/>
      <c r="Q48" s="28"/>
      <c r="R48" s="27"/>
    </row>
    <row r="49" spans="2:22" s="19" customFormat="1" ht="18.75" customHeight="1">
      <c r="B49" s="30"/>
      <c r="C49" s="30"/>
      <c r="D49" s="30"/>
      <c r="E49" s="30"/>
      <c r="K49" s="29"/>
      <c r="L49" s="27"/>
      <c r="M49" s="28"/>
      <c r="N49" s="28"/>
      <c r="O49" s="28"/>
      <c r="P49" s="28"/>
      <c r="Q49" s="28"/>
      <c r="R49" s="27"/>
    </row>
    <row r="50" spans="2:22" s="19" customFormat="1" ht="18.75" customHeight="1">
      <c r="B50" s="53"/>
      <c r="C50" s="53"/>
      <c r="D50" s="53"/>
      <c r="E50" s="53"/>
      <c r="K50" s="27"/>
      <c r="L50" s="27"/>
      <c r="M50" s="28"/>
      <c r="N50" s="28"/>
      <c r="O50" s="28"/>
      <c r="P50" s="28"/>
      <c r="Q50" s="28"/>
      <c r="R50" s="27"/>
    </row>
    <row r="51" spans="2:22">
      <c r="S51" s="19"/>
      <c r="T51" s="17"/>
      <c r="U51" s="17"/>
      <c r="V51" s="17"/>
    </row>
    <row r="65"/>
    <row r="66"/>
    <row r="69"/>
    <row r="70"/>
  </sheetData>
  <autoFilter ref="A3:AP34" xr:uid="{AE8C9988-CB71-40B1-AE2A-B743439A6044}"/>
  <mergeCells count="20">
    <mergeCell ref="F47:J47"/>
    <mergeCell ref="S2:U2"/>
    <mergeCell ref="A34:K34"/>
    <mergeCell ref="J2:L2"/>
    <mergeCell ref="M2:O2"/>
    <mergeCell ref="Q44:T44"/>
    <mergeCell ref="Q43:T43"/>
    <mergeCell ref="B41:E41"/>
    <mergeCell ref="I44:L44"/>
    <mergeCell ref="I43:L43"/>
    <mergeCell ref="I42:L42"/>
    <mergeCell ref="I41:L41"/>
    <mergeCell ref="Q41:T41"/>
    <mergeCell ref="Q42:T42"/>
    <mergeCell ref="E1:S1"/>
    <mergeCell ref="B42:E42"/>
    <mergeCell ref="P2:R2"/>
    <mergeCell ref="G46:J46"/>
    <mergeCell ref="B43:E43"/>
    <mergeCell ref="B44:E44"/>
  </mergeCells>
  <printOptions horizontalCentered="1" verticalCentered="1"/>
  <pageMargins left="0" right="0" top="0" bottom="0" header="0" footer="0"/>
  <pageSetup paperSize="9" scale="3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AA50-DA09-4F23-A614-A5DF82A13966}">
  <dimension ref="A1:K21"/>
  <sheetViews>
    <sheetView tabSelected="1" zoomScale="70" zoomScaleNormal="90" workbookViewId="0">
      <selection activeCell="A2" sqref="A2:H4"/>
    </sheetView>
  </sheetViews>
  <sheetFormatPr defaultColWidth="11.42578125" defaultRowHeight="12.75"/>
  <cols>
    <col min="1" max="4" width="11.42578125" style="24"/>
    <col min="5" max="6" width="17" style="24" bestFit="1" customWidth="1"/>
    <col min="7" max="7" width="50.5703125" style="24" customWidth="1"/>
    <col min="8" max="9" width="11.42578125" style="24"/>
    <col min="10" max="10" width="13.28515625" style="24" bestFit="1" customWidth="1"/>
    <col min="11" max="16384" width="11.42578125" style="24"/>
  </cols>
  <sheetData>
    <row r="1" spans="1:11" ht="66.75" customHeight="1">
      <c r="B1" s="84" t="s">
        <v>147</v>
      </c>
      <c r="C1" s="84"/>
      <c r="D1" s="84"/>
      <c r="E1" s="84"/>
      <c r="F1" s="84"/>
      <c r="G1" s="84"/>
      <c r="H1" s="31"/>
    </row>
    <row r="2" spans="1:11">
      <c r="A2" s="83"/>
      <c r="B2" s="83"/>
      <c r="C2" s="83"/>
      <c r="D2" s="83"/>
      <c r="E2" s="83"/>
      <c r="F2" s="83"/>
      <c r="G2" s="83"/>
      <c r="H2" s="83"/>
    </row>
    <row r="3" spans="1:11" ht="220.5" customHeight="1">
      <c r="A3" s="83"/>
      <c r="B3" s="83"/>
      <c r="C3" s="83"/>
      <c r="D3" s="83"/>
      <c r="E3" s="83"/>
      <c r="F3" s="83"/>
      <c r="G3" s="83"/>
      <c r="H3" s="83"/>
    </row>
    <row r="4" spans="1:11">
      <c r="A4" s="83"/>
      <c r="B4" s="83"/>
      <c r="C4" s="83"/>
      <c r="D4" s="83"/>
      <c r="E4" s="83"/>
      <c r="F4" s="83"/>
      <c r="G4" s="83"/>
      <c r="H4" s="83"/>
    </row>
    <row r="5" spans="1:11" ht="25.5">
      <c r="A5" s="35" t="s">
        <v>148</v>
      </c>
      <c r="B5" s="36" t="s">
        <v>149</v>
      </c>
      <c r="C5" s="36" t="s">
        <v>150</v>
      </c>
      <c r="D5" s="36" t="s">
        <v>151</v>
      </c>
      <c r="E5" s="36" t="s">
        <v>152</v>
      </c>
      <c r="F5" s="36" t="s">
        <v>153</v>
      </c>
      <c r="G5" s="36" t="s">
        <v>154</v>
      </c>
      <c r="H5" s="37" t="s">
        <v>38</v>
      </c>
      <c r="J5" s="38" t="s">
        <v>155</v>
      </c>
      <c r="K5" s="38" t="s">
        <v>156</v>
      </c>
    </row>
    <row r="6" spans="1:11">
      <c r="A6" s="32"/>
      <c r="B6" s="32"/>
      <c r="C6" s="32"/>
      <c r="D6" s="33"/>
      <c r="E6" s="34"/>
      <c r="F6" s="34"/>
      <c r="G6" s="32"/>
      <c r="H6" s="32"/>
      <c r="J6" s="39" t="s">
        <v>39</v>
      </c>
      <c r="K6" s="39">
        <v>0</v>
      </c>
    </row>
    <row r="7" spans="1:11">
      <c r="A7" s="32"/>
      <c r="B7" s="32"/>
      <c r="C7" s="32"/>
      <c r="D7" s="33"/>
      <c r="E7" s="34"/>
      <c r="F7" s="34"/>
      <c r="G7" s="32"/>
      <c r="H7" s="32"/>
      <c r="J7" s="39" t="s">
        <v>85</v>
      </c>
      <c r="K7" s="39">
        <v>0</v>
      </c>
    </row>
    <row r="8" spans="1:11">
      <c r="A8" s="32"/>
      <c r="B8" s="32"/>
      <c r="C8" s="32"/>
      <c r="D8" s="33"/>
      <c r="E8" s="34"/>
      <c r="F8" s="34"/>
      <c r="G8" s="32"/>
      <c r="H8" s="32"/>
      <c r="J8" s="39" t="s">
        <v>92</v>
      </c>
      <c r="K8" s="39">
        <v>0</v>
      </c>
    </row>
    <row r="9" spans="1:11">
      <c r="A9" s="39"/>
      <c r="B9" s="39"/>
      <c r="C9" s="39"/>
      <c r="D9" s="32"/>
      <c r="E9" s="39"/>
      <c r="F9" s="39"/>
      <c r="G9" s="39"/>
      <c r="H9" s="39"/>
      <c r="J9" s="39" t="s">
        <v>157</v>
      </c>
      <c r="K9" s="39">
        <v>0</v>
      </c>
    </row>
    <row r="10" spans="1:11">
      <c r="A10" s="39"/>
      <c r="B10" s="39"/>
      <c r="C10" s="39"/>
      <c r="D10" s="39"/>
      <c r="E10" s="39"/>
      <c r="F10" s="39"/>
      <c r="G10" s="39"/>
      <c r="H10" s="39"/>
      <c r="J10" s="39" t="s">
        <v>158</v>
      </c>
      <c r="K10" s="39">
        <v>0</v>
      </c>
    </row>
    <row r="11" spans="1:11">
      <c r="A11" s="39"/>
      <c r="B11" s="39"/>
      <c r="C11" s="39"/>
      <c r="D11" s="39"/>
      <c r="E11" s="39"/>
      <c r="F11" s="39"/>
      <c r="G11" s="39"/>
      <c r="H11" s="39"/>
      <c r="J11" s="39" t="s">
        <v>116</v>
      </c>
      <c r="K11" s="39">
        <v>0</v>
      </c>
    </row>
    <row r="12" spans="1:11">
      <c r="A12" s="39"/>
      <c r="B12" s="39"/>
      <c r="C12" s="39"/>
      <c r="D12" s="39"/>
      <c r="E12" s="39"/>
      <c r="F12" s="39"/>
      <c r="G12" s="39"/>
      <c r="H12" s="39"/>
      <c r="J12" s="39" t="s">
        <v>159</v>
      </c>
      <c r="K12" s="39">
        <v>0</v>
      </c>
    </row>
    <row r="13" spans="1:11">
      <c r="A13" s="39"/>
      <c r="B13" s="39"/>
      <c r="C13" s="39"/>
      <c r="D13" s="39"/>
      <c r="E13" s="39"/>
      <c r="F13" s="39"/>
      <c r="G13" s="39"/>
      <c r="H13" s="39"/>
      <c r="J13" s="39"/>
      <c r="K13" s="39">
        <f>SUM(K6:K12)</f>
        <v>0</v>
      </c>
    </row>
    <row r="14" spans="1:11">
      <c r="A14" s="39"/>
      <c r="B14" s="39"/>
      <c r="C14" s="39"/>
      <c r="D14" s="39"/>
      <c r="E14" s="39"/>
      <c r="F14" s="39"/>
      <c r="G14" s="39"/>
      <c r="H14" s="39"/>
    </row>
    <row r="15" spans="1:11">
      <c r="A15" s="39"/>
      <c r="B15" s="39"/>
      <c r="C15" s="39"/>
      <c r="D15" s="39"/>
      <c r="E15" s="39"/>
      <c r="F15" s="39"/>
      <c r="G15" s="39"/>
      <c r="H15" s="39"/>
    </row>
    <row r="16" spans="1:11">
      <c r="A16" s="39"/>
      <c r="B16" s="39"/>
      <c r="C16" s="39"/>
      <c r="D16" s="39"/>
      <c r="E16" s="39"/>
      <c r="F16" s="39"/>
      <c r="G16" s="39"/>
      <c r="H16" s="39"/>
    </row>
    <row r="17" spans="1:8">
      <c r="A17" s="39"/>
      <c r="B17" s="39"/>
      <c r="C17" s="39"/>
      <c r="D17" s="39"/>
      <c r="E17" s="39"/>
      <c r="F17" s="39"/>
      <c r="G17" s="39"/>
      <c r="H17" s="39"/>
    </row>
    <row r="18" spans="1:8">
      <c r="A18" s="39"/>
      <c r="B18" s="39"/>
      <c r="C18" s="39"/>
      <c r="D18" s="39"/>
      <c r="E18" s="39"/>
      <c r="F18" s="39"/>
      <c r="G18" s="39"/>
      <c r="H18" s="39"/>
    </row>
    <row r="19" spans="1:8">
      <c r="A19" s="39"/>
      <c r="B19" s="39"/>
      <c r="C19" s="39"/>
      <c r="D19" s="39"/>
      <c r="E19" s="39"/>
      <c r="F19" s="39"/>
      <c r="G19" s="39"/>
      <c r="H19" s="39"/>
    </row>
    <row r="20" spans="1:8">
      <c r="A20" s="39"/>
      <c r="B20" s="39"/>
      <c r="C20" s="39"/>
      <c r="D20" s="39"/>
      <c r="E20" s="39"/>
      <c r="F20" s="39"/>
      <c r="G20" s="39"/>
      <c r="H20" s="39"/>
    </row>
    <row r="21" spans="1:8">
      <c r="A21" s="39"/>
      <c r="B21" s="39"/>
      <c r="C21" s="39"/>
      <c r="D21" s="39"/>
      <c r="E21" s="39"/>
      <c r="F21" s="39"/>
      <c r="G21" s="39"/>
      <c r="H21" s="39"/>
    </row>
  </sheetData>
  <mergeCells count="2">
    <mergeCell ref="A2:H4"/>
    <mergeCell ref="B1:G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e547e8b-606c-4688-8762-810fe5999016">
      <UserInfo>
        <DisplayName/>
        <AccountId xsi:nil="true"/>
        <AccountType/>
      </UserInfo>
    </SharedWithUsers>
    <lcf76f155ced4ddcb4097134ff3c332f xmlns="e4ec32e3-a8b3-4292-9652-07c5e160184e">
      <Terms xmlns="http://schemas.microsoft.com/office/infopath/2007/PartnerControls"/>
    </lcf76f155ced4ddcb4097134ff3c332f>
    <TaxCatchAll xmlns="ae547e8b-606c-4688-8762-810fe599901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FE09B69B329674081F2EFA769397018" ma:contentTypeVersion="13" ma:contentTypeDescription="Crear nuevo documento." ma:contentTypeScope="" ma:versionID="f93c895f11744dfb19513662ee357573">
  <xsd:schema xmlns:xsd="http://www.w3.org/2001/XMLSchema" xmlns:xs="http://www.w3.org/2001/XMLSchema" xmlns:p="http://schemas.microsoft.com/office/2006/metadata/properties" xmlns:ns2="e4ec32e3-a8b3-4292-9652-07c5e160184e" xmlns:ns3="ae547e8b-606c-4688-8762-810fe5999016" targetNamespace="http://schemas.microsoft.com/office/2006/metadata/properties" ma:root="true" ma:fieldsID="8d1cacfdec4bba1ebedca392434606db" ns2:_="" ns3:_="">
    <xsd:import namespace="e4ec32e3-a8b3-4292-9652-07c5e160184e"/>
    <xsd:import namespace="ae547e8b-606c-4688-8762-810fe59990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ec32e3-a8b3-4292-9652-07c5e16018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8f38001a-a848-424c-8f74-fc5a6b7214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547e8b-606c-4688-8762-810fe599901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971b5097-7bca-4d1f-aca5-66861185ce10}" ma:internalName="TaxCatchAll" ma:showField="CatchAllData" ma:web="ae547e8b-606c-4688-8762-810fe59990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80B848-EF8F-4C50-99F0-C82BEBDD3D02}"/>
</file>

<file path=customXml/itemProps2.xml><?xml version="1.0" encoding="utf-8"?>
<ds:datastoreItem xmlns:ds="http://schemas.openxmlformats.org/officeDocument/2006/customXml" ds:itemID="{478D099C-D8DD-4AFF-BD8D-C20D75BFF66A}"/>
</file>

<file path=customXml/itemProps3.xml><?xml version="1.0" encoding="utf-8"?>
<ds:datastoreItem xmlns:ds="http://schemas.openxmlformats.org/officeDocument/2006/customXml" ds:itemID="{D1879F01-402F-4237-B26D-EB8F929CC2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Guerrón</dc:creator>
  <cp:keywords/>
  <dc:description/>
  <cp:lastModifiedBy>Alex Cruz</cp:lastModifiedBy>
  <cp:revision/>
  <dcterms:created xsi:type="dcterms:W3CDTF">2018-07-02T18:44:42Z</dcterms:created>
  <dcterms:modified xsi:type="dcterms:W3CDTF">2025-04-07T20:42:46Z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0x010100AFE09B69B329674081F2EFA769397018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MediaServiceImageTags">
    <vt:lpwstr/>
  </property>
  <property fmtid="{D5CDD505-2E9C-101B-9397-08002B2CF9AE}" pid="6" name="TriggerFlowInfo">
    <vt:lpwstr/>
  </property>
</Properties>
</file>