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andrea_ibarra_akroscorp_com/Documents/A QUITO ANDREA DAYANA IBARRA MERCHÁN/FACTURACIONES QUITO/FACTURACIÓN AGOSTO/COOP CENTRO/"/>
    </mc:Choice>
  </mc:AlternateContent>
  <xr:revisionPtr revIDLastSave="159" documentId="13_ncr:1_{361F105E-1BF9-4698-B9C6-8BD0E0279740}" xr6:coauthVersionLast="47" xr6:coauthVersionMax="47" xr10:uidLastSave="{3DA15026-394E-45A3-BE92-C6818901678B}"/>
  <bookViews>
    <workbookView xWindow="28680" yWindow="-1035" windowWidth="20730" windowHeight="11040" tabRatio="586" firstSheet="1" activeTab="1" xr2:uid="{00000000-000D-0000-FFFF-FFFF00000000}"/>
  </bookViews>
  <sheets>
    <sheet name="RESUMEN" sheetId="4" r:id="rId1"/>
    <sheet name="REPORTE FACTURACIÓN" sheetId="7" r:id="rId2"/>
    <sheet name="REPORTE DE INCIDENTES AGOSTO" sheetId="11" r:id="rId3"/>
  </sheets>
  <definedNames>
    <definedName name="_xlnm._FilterDatabase" localSheetId="1" hidden="1">'REPORTE FACTURACIÓN'!$A$1:$U$32</definedName>
    <definedName name="_xlnm.Print_Area" localSheetId="1">'REPORTE FACTURACIÓN'!$A$1:$U$42</definedName>
    <definedName name="_xlnm.Print_Area" localSheetId="0">RESUMEN!$B$2:$E$34</definedName>
    <definedName name="TRM" localSheetId="0">RESUMEN!$F$10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7" l="1"/>
  <c r="K31" i="7"/>
  <c r="V31" i="7"/>
  <c r="X31" i="7"/>
  <c r="V4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T32" i="7" l="1"/>
  <c r="C16" i="4" s="1"/>
  <c r="E16" i="4" s="1"/>
  <c r="N32" i="7"/>
  <c r="C14" i="4" s="1"/>
  <c r="E14" i="4" s="1"/>
  <c r="K32" i="7"/>
  <c r="Q32" i="7"/>
  <c r="C15" i="4" s="1"/>
  <c r="E15" i="4" s="1"/>
  <c r="C13" i="4" l="1"/>
  <c r="E13" i="4" s="1"/>
  <c r="E17" i="4" s="1"/>
  <c r="L33" i="7"/>
</calcChain>
</file>

<file path=xl/sharedStrings.xml><?xml version="1.0" encoding="utf-8"?>
<sst xmlns="http://schemas.openxmlformats.org/spreadsheetml/2006/main" count="265" uniqueCount="140">
  <si>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</si>
  <si>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</si>
  <si>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</si>
  <si>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</si>
  <si>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</si>
  <si>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</si>
  <si>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</si>
  <si>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</si>
  <si>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</si>
  <si>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</si>
  <si>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</si>
  <si>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</si>
  <si>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</si>
  <si>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</si>
  <si>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</si>
  <si>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</si>
  <si>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</si>
  <si>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</si>
  <si>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</si>
  <si>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</si>
  <si>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</si>
  <si>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</si>
  <si>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</si>
  <si>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</si>
  <si>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</si>
  <si>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</si>
  <si>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</si>
  <si>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</si>
  <si>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</si>
  <si>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</si>
  <si>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</si>
  <si>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</si>
  <si>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</si>
  <si>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</si>
  <si>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</si>
  <si>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</si>
  <si>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</si>
  <si>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</si>
  <si>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</si>
  <si>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</si>
  <si>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</si>
  <si>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</si>
  <si>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</si>
  <si>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</si>
  <si>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</si>
  <si>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</si>
  <si>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</si>
  <si>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</si>
  <si>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</si>
  <si>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FABRICA DE CREDITOS</t>
  </si>
  <si>
    <t>Lexmark MX522</t>
  </si>
  <si>
    <t>7017846106RPZ</t>
  </si>
  <si>
    <t>CAJA</t>
  </si>
  <si>
    <t>7017846106RKZ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</si>
  <si>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</si>
  <si>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</si>
  <si>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</si>
  <si>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</si>
  <si>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</si>
  <si>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</si>
  <si>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</si>
  <si>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</si>
  <si>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</si>
  <si>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</si>
  <si>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</si>
  <si>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</si>
  <si>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</si>
  <si>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</si>
  <si>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</si>
  <si>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</si>
  <si>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</si>
  <si>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</si>
  <si>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</si>
  <si>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</si>
  <si>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</si>
  <si>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</si>
  <si>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</si>
  <si>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</si>
  <si>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</si>
  <si>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</si>
  <si>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</si>
  <si>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</si>
  <si>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</si>
  <si>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</si>
  <si>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</si>
  <si>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</si>
  <si>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</si>
  <si>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</si>
  <si>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</si>
  <si>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</si>
  <si>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</si>
  <si>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</si>
  <si>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</si>
  <si>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</si>
  <si>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</si>
  <si>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</si>
  <si>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</si>
  <si>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</si>
  <si>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</si>
  <si>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</si>
  <si>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</si>
  <si>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</si>
  <si>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</si>
  <si>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</si>
  <si>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</si>
  <si>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</si>
  <si>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</si>
  <si>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</si>
  <si>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</si>
  <si>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</si>
  <si>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</si>
  <si>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</si>
  <si>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</si>
  <si>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</si>
  <si>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</si>
  <si>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</si>
  <si>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</si>
  <si>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</si>
  <si>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</si>
  <si>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</si>
  <si>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</si>
  <si>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</si>
  <si>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</si>
  <si>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</si>
  <si>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 xml:space="preserve">OBSERVACIONES </t>
  </si>
  <si>
    <t>192.168.7.24</t>
  </si>
  <si>
    <t>192.168.16.24</t>
  </si>
  <si>
    <t>Realizado Por: Andrea Ibarra</t>
  </si>
  <si>
    <t>Agente de Servicios</t>
  </si>
  <si>
    <t>AKROS</t>
  </si>
  <si>
    <t>192.168.101.21</t>
  </si>
  <si>
    <t>MXNCL1X1D5</t>
  </si>
  <si>
    <t>LaserJet MFP M527</t>
  </si>
  <si>
    <t>AGENCIA ROLDOS</t>
  </si>
  <si>
    <t>-</t>
  </si>
  <si>
    <t>QUITO, 31 DE AGOSTO DEL 2023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</si>
  <si>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AGOSTO 2023                                                                                                                                                                                        </t>
  </si>
  <si>
    <t>CONTRATO DE SERVICIOS TÉCNICOS ESPECIALIZADOS INTEGRALES DE IMPRESIÓN COPIADO Y ESCANEO REPORTE DE PRODUCCION MENSUAL PERIODO AGOSTO 2023</t>
  </si>
  <si>
    <t>REPORTE DE CONSUMO AGOSTO 2023</t>
  </si>
  <si>
    <t>192.168.12.24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</si>
</sst>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[$USD]\ #,##0.0000"/>
    <numFmt numFmtId="165" formatCode="_(&quot;$&quot;\ * #,##0.00_);_(&quot;$&quot;\ * \(#,##0.00\);_(&quot;$&quot;\ * &quot;-&quot;??_);_(@_)"/>
    <numFmt numFmtId="166" formatCode="[$USD]\ #,##0.00"/>
    <numFmt numFmtId="167" formatCode="[$$-45C]#,##0.00"/>
    <numFmt numFmtId="168" formatCode="_ &quot;$&quot;* #,##0.000_ ;_ &quot;$&quot;* \-#,##0.000_ ;_ &quot;$&quot;* &quot;-&quot;??_ ;_ @_ "/>
    <numFmt numFmtId="169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b/>
      <sz val="14"/>
      <color theme="0"/>
      <name val="Bierstadt"/>
      <family val="2"/>
    </font>
    <font>
      <sz val="12"/>
      <color rgb="FF000000"/>
      <name val="Bierstadt"/>
      <family val="2"/>
    </font>
    <font>
      <sz val="12"/>
      <name val="Bierstadt"/>
      <family val="2"/>
    </font>
    <font>
      <sz val="10"/>
      <color theme="1"/>
      <name val="Bierstadt"/>
      <family val="2"/>
    </font>
    <font>
      <b/>
      <sz val="12"/>
      <color theme="1"/>
      <name val="Bierstadt"/>
      <family val="2"/>
    </font>
    <font>
      <sz val="12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7">
    <xf numFmtId="0" fontId="0" fillId="0" borderId="0"/>
    <xf numFmtId="164" fontId="2" fillId="0" borderId="0"/>
    <xf numFmtId="165" fontId="5" fillId="0" borderId="0" applyFont="0" applyFill="0" applyBorder="0" applyAlignment="0" applyProtection="0"/>
    <xf numFmtId="164" fontId="5" fillId="0" borderId="0"/>
    <xf numFmtId="165" fontId="2" fillId="0" borderId="0" applyFont="0" applyFill="0" applyBorder="0" applyAlignment="0" applyProtection="0"/>
    <xf numFmtId="164" fontId="10" fillId="0" borderId="0"/>
    <xf numFmtId="165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164" fontId="11" fillId="0" borderId="0"/>
    <xf numFmtId="9" fontId="2" fillId="0" borderId="0" applyFont="0" applyFill="0" applyBorder="0" applyAlignment="0" applyProtection="0"/>
    <xf numFmtId="164" fontId="9" fillId="0" borderId="0"/>
    <xf numFmtId="164" fontId="12" fillId="0" borderId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44" fontId="9" fillId="0" borderId="0" applyFont="0" applyFill="0" applyBorder="0" applyAlignment="0" applyProtection="0"/>
  </cellStyleXfs>
  <cellXfs count="90">
    <xf numFmtId="0" fontId="0" fillId="0" borderId="0" xfId="0"/>
    <xf numFmtId="164" fontId="1" fillId="0" borderId="0" xfId="3" applyFont="1" applyAlignment="1">
      <alignment wrapText="1"/>
    </xf>
    <xf numFmtId="164" fontId="1" fillId="0" borderId="0" xfId="3" quotePrefix="1" applyFont="1" applyAlignment="1">
      <alignment wrapText="1"/>
    </xf>
    <xf numFmtId="166" fontId="1" fillId="0" borderId="0" xfId="3" applyNumberFormat="1" applyFont="1" applyAlignment="1">
      <alignment wrapText="1"/>
    </xf>
    <xf numFmtId="164" fontId="13" fillId="0" borderId="0" xfId="3" applyFont="1" applyAlignment="1">
      <alignment wrapText="1"/>
    </xf>
    <xf numFmtId="164" fontId="14" fillId="0" borderId="0" xfId="3" applyFont="1" applyAlignment="1">
      <alignment wrapText="1"/>
    </xf>
    <xf numFmtId="167" fontId="8" fillId="3" borderId="1" xfId="2" applyNumberFormat="1" applyFont="1" applyFill="1" applyBorder="1" applyAlignment="1">
      <alignment horizontal="center" vertical="center"/>
    </xf>
    <xf numFmtId="168" fontId="4" fillId="0" borderId="1" xfId="14" applyNumberFormat="1" applyFont="1" applyFill="1" applyBorder="1" applyAlignment="1">
      <alignment horizontal="center" vertical="center"/>
    </xf>
    <xf numFmtId="44" fontId="7" fillId="0" borderId="1" xfId="14" applyFont="1" applyFill="1" applyBorder="1" applyAlignment="1">
      <alignment horizontal="center" vertical="center" wrapText="1"/>
    </xf>
    <xf numFmtId="168" fontId="4" fillId="0" borderId="1" xfId="14" applyNumberFormat="1" applyFont="1" applyFill="1" applyBorder="1" applyAlignment="1">
      <alignment horizontal="center" vertical="center" wrapText="1"/>
    </xf>
    <xf numFmtId="165" fontId="6" fillId="2" borderId="7" xfId="2" applyFont="1" applyFill="1" applyBorder="1" applyAlignment="1">
      <alignment horizontal="center" vertical="center"/>
    </xf>
    <xf numFmtId="164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4" fontId="1" fillId="0" borderId="0" xfId="3" applyFont="1" applyAlignment="1">
      <alignment horizontal="center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vertical="center" wrapText="1"/>
    </xf>
    <xf numFmtId="164" fontId="15" fillId="0" borderId="0" xfId="3" applyFont="1" applyAlignment="1">
      <alignment horizontal="center" vertical="center" wrapText="1"/>
    </xf>
    <xf numFmtId="164" fontId="8" fillId="5" borderId="1" xfId="3" applyFont="1" applyFill="1" applyBorder="1" applyAlignment="1">
      <alignment horizontal="center" vertical="center"/>
    </xf>
    <xf numFmtId="167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164" fontId="23" fillId="5" borderId="10" xfId="8" applyFont="1" applyFill="1" applyBorder="1" applyAlignment="1">
      <alignment horizontal="center" vertical="center"/>
    </xf>
    <xf numFmtId="164" fontId="23" fillId="5" borderId="11" xfId="8" applyFont="1" applyFill="1" applyBorder="1" applyAlignment="1">
      <alignment horizontal="center" vertical="center"/>
    </xf>
    <xf numFmtId="3" fontId="21" fillId="0" borderId="0" xfId="0" applyNumberFormat="1" applyFont="1"/>
    <xf numFmtId="0" fontId="26" fillId="0" borderId="0" xfId="0" applyFont="1"/>
    <xf numFmtId="3" fontId="28" fillId="0" borderId="4" xfId="0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9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4" fontId="29" fillId="0" borderId="0" xfId="3" applyFont="1" applyAlignment="1">
      <alignment wrapText="1"/>
    </xf>
    <xf numFmtId="0" fontId="21" fillId="0" borderId="5" xfId="0" applyFont="1" applyBorder="1" applyAlignment="1">
      <alignment horizontal="center" vertical="center"/>
    </xf>
    <xf numFmtId="0" fontId="31" fillId="2" borderId="16" xfId="0" applyFont="1" applyFill="1" applyBorder="1" applyAlignment="1">
      <alignment vertical="center" wrapText="1"/>
    </xf>
    <xf numFmtId="0" fontId="26" fillId="0" borderId="4" xfId="0" applyFont="1" applyBorder="1"/>
    <xf numFmtId="14" fontId="26" fillId="0" borderId="4" xfId="0" applyNumberFormat="1" applyFont="1" applyBorder="1"/>
    <xf numFmtId="169" fontId="26" fillId="0" borderId="4" xfId="0" applyNumberFormat="1" applyFont="1" applyBorder="1"/>
    <xf numFmtId="0" fontId="32" fillId="4" borderId="8" xfId="0" applyFont="1" applyFill="1" applyBorder="1" applyAlignment="1" applyProtection="1">
      <alignment horizontal="center" vertical="center" wrapText="1" readingOrder="1"/>
      <protection locked="0"/>
    </xf>
    <xf numFmtId="0" fontId="32" fillId="4" borderId="3" xfId="0" applyFont="1" applyFill="1" applyBorder="1" applyAlignment="1" applyProtection="1">
      <alignment horizontal="center" vertical="center" wrapText="1" readingOrder="1"/>
      <protection locked="0"/>
    </xf>
    <xf numFmtId="0" fontId="32" fillId="4" borderId="9" xfId="0" applyFont="1" applyFill="1" applyBorder="1" applyAlignment="1" applyProtection="1">
      <alignment horizontal="center" vertical="center" wrapText="1" readingOrder="1"/>
      <protection locked="0"/>
    </xf>
    <xf numFmtId="0" fontId="32" fillId="4" borderId="1" xfId="0" applyFont="1" applyFill="1" applyBorder="1" applyAlignment="1" applyProtection="1">
      <alignment horizontal="center" vertical="center" wrapText="1" readingOrder="1"/>
      <protection locked="0"/>
    </xf>
    <xf numFmtId="0" fontId="26" fillId="0" borderId="1" xfId="0" applyFont="1" applyBorder="1"/>
    <xf numFmtId="3" fontId="26" fillId="0" borderId="0" xfId="0" applyNumberFormat="1" applyFont="1"/>
    <xf numFmtId="3" fontId="25" fillId="6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2" xfId="0" applyFont="1" applyBorder="1" applyAlignment="1">
      <alignment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0" fontId="24" fillId="0" borderId="14" xfId="0" applyFont="1" applyBorder="1" applyAlignment="1">
      <alignment horizontal="center" vertical="center" wrapText="1"/>
    </xf>
    <xf numFmtId="3" fontId="25" fillId="6" borderId="3" xfId="0" applyNumberFormat="1" applyFont="1" applyFill="1" applyBorder="1" applyAlignment="1">
      <alignment horizontal="center" vertical="center" wrapText="1"/>
    </xf>
    <xf numFmtId="3" fontId="25" fillId="0" borderId="0" xfId="0" applyNumberFormat="1" applyFont="1" applyAlignment="1">
      <alignment horizontal="center" vertical="center" wrapText="1"/>
    </xf>
    <xf numFmtId="3" fontId="25" fillId="0" borderId="4" xfId="0" applyNumberFormat="1" applyFont="1" applyBorder="1" applyAlignment="1">
      <alignment horizontal="center" vertical="center" wrapText="1"/>
    </xf>
    <xf numFmtId="164" fontId="23" fillId="5" borderId="17" xfId="8" applyFont="1" applyFill="1" applyBorder="1" applyAlignment="1">
      <alignment horizontal="center" vertical="center" wrapText="1"/>
    </xf>
    <xf numFmtId="164" fontId="23" fillId="5" borderId="18" xfId="8" applyFont="1" applyFill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center" vertical="center" wrapText="1"/>
    </xf>
    <xf numFmtId="3" fontId="24" fillId="0" borderId="4" xfId="0" applyNumberFormat="1" applyFont="1" applyBorder="1" applyAlignment="1">
      <alignment horizontal="center" vertical="center"/>
    </xf>
    <xf numFmtId="3" fontId="24" fillId="0" borderId="1" xfId="0" applyNumberFormat="1" applyFont="1" applyBorder="1" applyAlignment="1">
      <alignment horizontal="center" vertical="center"/>
    </xf>
    <xf numFmtId="3" fontId="24" fillId="0" borderId="1" xfId="0" applyNumberFormat="1" applyFont="1" applyBorder="1" applyAlignment="1">
      <alignment horizontal="center" vertical="center" wrapText="1"/>
    </xf>
    <xf numFmtId="164" fontId="1" fillId="0" borderId="0" xfId="3" applyFont="1" applyAlignment="1">
      <alignment horizontal="center" wrapText="1"/>
    </xf>
    <xf numFmtId="164" fontId="3" fillId="0" borderId="0" xfId="3" applyFont="1" applyAlignment="1">
      <alignment horizontal="left" wrapText="1"/>
    </xf>
    <xf numFmtId="164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4" fontId="1" fillId="0" borderId="0" xfId="3" applyFont="1" applyAlignment="1">
      <alignment horizontal="left" vertical="top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horizontal="center" vertical="center" wrapText="1"/>
    </xf>
    <xf numFmtId="164" fontId="15" fillId="0" borderId="0" xfId="3" applyFont="1" applyAlignment="1">
      <alignment horizontal="right" vertical="center" wrapText="1"/>
    </xf>
    <xf numFmtId="164" fontId="8" fillId="5" borderId="1" xfId="3" applyFont="1" applyFill="1" applyBorder="1" applyAlignment="1">
      <alignment horizontal="center" vertical="center"/>
    </xf>
    <xf numFmtId="164" fontId="29" fillId="0" borderId="0" xfId="3" applyFont="1" applyAlignment="1">
      <alignment horizontal="center" wrapText="1"/>
    </xf>
    <xf numFmtId="164" fontId="30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4" fontId="29" fillId="0" borderId="6" xfId="3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1" fillId="2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AGOSTO'!$J$6:$J$12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AGOSTO'!$K$6:$K$12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1158240</xdr:colOff>
      <xdr:row>5</xdr:row>
      <xdr:rowOff>10268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872484</xdr:colOff>
      <xdr:row>2</xdr:row>
      <xdr:rowOff>128340</xdr:rowOff>
    </xdr:from>
    <xdr:to>
      <xdr:col>5</xdr:col>
      <xdr:colOff>11655</xdr:colOff>
      <xdr:row>5</xdr:row>
      <xdr:rowOff>130810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42797" y="453778"/>
          <a:ext cx="1645516" cy="498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487135</xdr:colOff>
      <xdr:row>0</xdr:row>
      <xdr:rowOff>203884</xdr:rowOff>
    </xdr:from>
    <xdr:to>
      <xdr:col>3</xdr:col>
      <xdr:colOff>435679</xdr:colOff>
      <xdr:row>0</xdr:row>
      <xdr:rowOff>1102177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7135" y="203884"/>
          <a:ext cx="2629151" cy="898293"/>
        </a:xfrm>
        <a:prstGeom prst="rect">
          <a:avLst/>
        </a:prstGeom>
      </xdr:spPr>
    </xdr:pic>
    <xdr:clientData/>
  </xdr:twoCellAnchor>
  <xdr:twoCellAnchor editAs="oneCell">
    <xdr:from>
      <xdr:col>15</xdr:col>
      <xdr:colOff>437801</xdr:colOff>
      <xdr:row>0</xdr:row>
      <xdr:rowOff>0</xdr:rowOff>
    </xdr:from>
    <xdr:to>
      <xdr:col>17</xdr:col>
      <xdr:colOff>284062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5650587" y="0"/>
          <a:ext cx="1708262" cy="1047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opLeftCell="A5" zoomScale="120" zoomScaleNormal="120" zoomScaleSheetLayoutView="85" workbookViewId="0">
      <selection activeCell="F12" sqref="F12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75" t="s">
        <v>0</v>
      </c>
      <c r="C7" s="75"/>
      <c r="D7" s="75"/>
      <c r="E7" s="75"/>
      <c r="F7" s="4"/>
      <c r="G7" s="4"/>
    </row>
    <row r="8" spans="2:7" ht="15.75" customHeight="1" x14ac:dyDescent="0.3">
      <c r="B8" s="76" t="s">
        <v>135</v>
      </c>
      <c r="C8" s="76"/>
      <c r="D8" s="76"/>
      <c r="E8" s="76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77" t="s">
        <v>138</v>
      </c>
      <c r="C10" s="77"/>
      <c r="D10" s="77"/>
      <c r="E10" s="77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774.58</v>
      </c>
      <c r="E12" s="18">
        <f>D12</f>
        <v>774.58</v>
      </c>
      <c r="F12" s="4"/>
      <c r="G12" s="4"/>
    </row>
    <row r="13" spans="2:7" ht="14.4" x14ac:dyDescent="0.3">
      <c r="B13" s="17" t="s">
        <v>5</v>
      </c>
      <c r="C13" s="12">
        <f>+'REPORTE FACTURACIÓN'!K32</f>
        <v>38351</v>
      </c>
      <c r="D13" s="7">
        <v>8.0000000000000002E-3</v>
      </c>
      <c r="E13" s="18">
        <f>ROUNDDOWN(D13*C13,2)</f>
        <v>306.8</v>
      </c>
      <c r="F13" s="4"/>
      <c r="G13" s="4"/>
    </row>
    <row r="14" spans="2:7" ht="14.4" x14ac:dyDescent="0.3">
      <c r="B14" s="17" t="s">
        <v>6</v>
      </c>
      <c r="C14" s="12">
        <f>+'REPORTE FACTURACIÓN'!N32</f>
        <v>4919</v>
      </c>
      <c r="D14" s="7">
        <v>8.0000000000000002E-3</v>
      </c>
      <c r="E14" s="18">
        <f t="shared" ref="E14:E16" si="0">ROUNDDOWN(D14*C14,2)</f>
        <v>39.35</v>
      </c>
      <c r="F14" s="4"/>
      <c r="G14" s="4"/>
    </row>
    <row r="15" spans="2:7" ht="17.25" customHeight="1" x14ac:dyDescent="0.3">
      <c r="B15" s="17" t="s">
        <v>7</v>
      </c>
      <c r="C15" s="12">
        <f>+'REPORTE FACTURACIÓN'!Q32</f>
        <v>1233</v>
      </c>
      <c r="D15" s="9">
        <v>5.8000000000000003E-2</v>
      </c>
      <c r="E15" s="18">
        <f t="shared" si="0"/>
        <v>71.510000000000005</v>
      </c>
      <c r="F15" s="5"/>
      <c r="G15" s="4"/>
    </row>
    <row r="16" spans="2:7" ht="14.4" x14ac:dyDescent="0.3">
      <c r="B16" s="17" t="s">
        <v>8</v>
      </c>
      <c r="C16" s="12">
        <f>+'REPORTE FACTURACIÓN'!T32</f>
        <v>58</v>
      </c>
      <c r="D16" s="9">
        <v>5.8000000000000003E-2</v>
      </c>
      <c r="E16" s="18">
        <f t="shared" si="0"/>
        <v>3.36</v>
      </c>
      <c r="F16" s="5"/>
      <c r="G16" s="4"/>
    </row>
    <row r="17" spans="2:5" ht="16.8" customHeight="1" x14ac:dyDescent="0.3">
      <c r="D17" s="10"/>
      <c r="E17" s="6">
        <f>SUM(E12:E16)</f>
        <v>1195.5999999999999</v>
      </c>
    </row>
    <row r="18" spans="2:5" ht="13.05" customHeight="1" x14ac:dyDescent="0.3">
      <c r="E18" s="3"/>
    </row>
    <row r="19" spans="2:5" ht="15.75" customHeight="1" x14ac:dyDescent="0.3">
      <c r="B19" s="70"/>
      <c r="C19" s="70"/>
      <c r="D19" s="71"/>
      <c r="E19" s="71"/>
    </row>
    <row r="20" spans="2:5" ht="13.05" customHeight="1" x14ac:dyDescent="0.3">
      <c r="B20" s="71"/>
      <c r="C20" s="71"/>
      <c r="D20" s="71"/>
      <c r="E20" s="71"/>
    </row>
    <row r="21" spans="2:5" ht="13.05" customHeight="1" x14ac:dyDescent="0.3">
      <c r="B21" s="71"/>
      <c r="C21" s="71"/>
      <c r="D21" s="71"/>
      <c r="E21" s="71"/>
    </row>
    <row r="22" spans="2:5" ht="21" customHeight="1" x14ac:dyDescent="0.3">
      <c r="B22" s="73"/>
      <c r="C22" s="73"/>
      <c r="D22" s="73"/>
      <c r="E22" s="73"/>
    </row>
    <row r="24" spans="2:5" ht="13.05" customHeight="1" x14ac:dyDescent="0.3">
      <c r="B24" s="72"/>
      <c r="C24" s="72"/>
      <c r="D24" s="72"/>
      <c r="E24" s="72"/>
    </row>
    <row r="25" spans="2:5" ht="13.05" customHeight="1" x14ac:dyDescent="0.3">
      <c r="B25" s="14" t="s">
        <v>9</v>
      </c>
      <c r="C25" s="14"/>
      <c r="D25" s="74" t="s">
        <v>10</v>
      </c>
      <c r="E25" s="74"/>
    </row>
    <row r="26" spans="2:5" ht="13.05" customHeight="1" x14ac:dyDescent="0.3">
      <c r="B26" s="13" t="s">
        <v>127</v>
      </c>
      <c r="C26" s="13"/>
      <c r="D26" s="69" t="s">
        <v>11</v>
      </c>
      <c r="E26" s="69"/>
    </row>
    <row r="27" spans="2:5" ht="11.25" customHeight="1" x14ac:dyDescent="0.3">
      <c r="B27" s="13" t="s">
        <v>128</v>
      </c>
      <c r="C27" s="13"/>
      <c r="D27" s="69" t="s">
        <v>12</v>
      </c>
      <c r="E27" s="69"/>
    </row>
    <row r="28" spans="2:5" ht="13.05" customHeight="1" x14ac:dyDescent="0.3">
      <c r="D28" s="69" t="s">
        <v>13</v>
      </c>
      <c r="E28" s="69"/>
    </row>
    <row r="29" spans="2:5" ht="13.05" customHeight="1" x14ac:dyDescent="0.3">
      <c r="D29" s="69"/>
      <c r="E29" s="69"/>
    </row>
    <row r="30" spans="2:5" ht="21.75" customHeight="1" x14ac:dyDescent="0.3">
      <c r="B30" s="2"/>
      <c r="C30" s="2"/>
      <c r="D30" s="69"/>
      <c r="E30" s="69"/>
    </row>
    <row r="31" spans="2:5" ht="24" customHeight="1" x14ac:dyDescent="0.3">
      <c r="B31" s="14" t="s">
        <v>9</v>
      </c>
      <c r="C31" s="14"/>
      <c r="D31" s="69"/>
      <c r="E31" s="69"/>
    </row>
    <row r="32" spans="2:5" ht="13.05" customHeight="1" x14ac:dyDescent="0.3">
      <c r="B32" s="13" t="s">
        <v>14</v>
      </c>
      <c r="C32" s="13"/>
      <c r="D32" s="69"/>
      <c r="E32" s="69"/>
    </row>
    <row r="33" spans="2:5" ht="13.05" customHeight="1" x14ac:dyDescent="0.3">
      <c r="B33" s="13" t="s">
        <v>15</v>
      </c>
      <c r="C33" s="13"/>
      <c r="D33" s="69"/>
      <c r="E33" s="69"/>
    </row>
    <row r="34" spans="2:5" ht="13.05" customHeight="1" x14ac:dyDescent="0.3">
      <c r="B34" s="13" t="s">
        <v>13</v>
      </c>
      <c r="C34" s="13"/>
      <c r="D34" s="69"/>
      <c r="E34" s="69"/>
    </row>
    <row r="38" spans="2:5" ht="13.05" customHeight="1" x14ac:dyDescent="0.3">
      <c r="B38" s="2"/>
      <c r="C38" s="2"/>
    </row>
  </sheetData>
  <mergeCells count="17">
    <mergeCell ref="B7:E7"/>
    <mergeCell ref="B8:E8"/>
    <mergeCell ref="D32:E32"/>
    <mergeCell ref="B10:E10"/>
    <mergeCell ref="D33:E33"/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Y42"/>
  <sheetViews>
    <sheetView tabSelected="1" zoomScale="70" zoomScaleNormal="70" zoomScalePageLayoutView="55" workbookViewId="0">
      <selection activeCell="S9" sqref="S9"/>
    </sheetView>
  </sheetViews>
  <sheetFormatPr baseColWidth="10" defaultColWidth="11.44140625" defaultRowHeight="18" x14ac:dyDescent="0.35"/>
  <cols>
    <col min="1" max="1" width="7.77734375" style="19" customWidth="1"/>
    <col min="2" max="2" width="13.5546875" style="19" bestFit="1" customWidth="1"/>
    <col min="3" max="3" width="18.5546875" style="19" bestFit="1" customWidth="1"/>
    <col min="4" max="4" width="14" style="19" bestFit="1" customWidth="1"/>
    <col min="5" max="5" width="23.44140625" style="19" bestFit="1" customWidth="1"/>
    <col min="6" max="7" width="18.5546875" style="19" bestFit="1" customWidth="1"/>
    <col min="8" max="8" width="19" style="32" bestFit="1" customWidth="1"/>
    <col min="9" max="20" width="13.77734375" style="32" customWidth="1"/>
    <col min="21" max="21" width="22.21875" style="32" customWidth="1"/>
    <col min="22" max="22" width="11.5546875" style="21" bestFit="1" customWidth="1"/>
    <col min="23" max="16384" width="11.44140625" style="19"/>
  </cols>
  <sheetData>
    <row r="1" spans="1:25" ht="94.5" customHeight="1" x14ac:dyDescent="0.35">
      <c r="B1" s="20"/>
      <c r="C1" s="20"/>
      <c r="D1" s="20"/>
      <c r="E1" s="83" t="s">
        <v>137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20"/>
      <c r="Q1" s="20"/>
      <c r="R1" s="20"/>
      <c r="S1" s="20"/>
      <c r="T1" s="20"/>
      <c r="U1" s="20"/>
    </row>
    <row r="2" spans="1:25" s="24" customFormat="1" ht="18.600000000000001" thickBot="1" x14ac:dyDescent="0.4">
      <c r="A2" s="22"/>
      <c r="B2" s="22"/>
      <c r="C2" s="22"/>
      <c r="D2" s="22"/>
      <c r="E2" s="22"/>
      <c r="F2" s="22"/>
      <c r="G2" s="22"/>
      <c r="H2" s="23"/>
      <c r="I2" s="81" t="s">
        <v>16</v>
      </c>
      <c r="J2" s="81"/>
      <c r="K2" s="81"/>
      <c r="L2" s="81" t="s">
        <v>17</v>
      </c>
      <c r="M2" s="81"/>
      <c r="N2" s="81"/>
      <c r="O2" s="81" t="s">
        <v>18</v>
      </c>
      <c r="P2" s="81"/>
      <c r="Q2" s="81"/>
      <c r="R2" s="81" t="s">
        <v>8</v>
      </c>
      <c r="S2" s="81"/>
      <c r="T2" s="81"/>
      <c r="U2" s="23"/>
    </row>
    <row r="3" spans="1:25" s="24" customFormat="1" ht="39.75" customHeight="1" thickBot="1" x14ac:dyDescent="0.4">
      <c r="A3" s="25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26</v>
      </c>
      <c r="I3" s="63" t="s">
        <v>27</v>
      </c>
      <c r="J3" s="63" t="s">
        <v>28</v>
      </c>
      <c r="K3" s="63" t="s">
        <v>29</v>
      </c>
      <c r="L3" s="63" t="s">
        <v>27</v>
      </c>
      <c r="M3" s="63" t="s">
        <v>28</v>
      </c>
      <c r="N3" s="63" t="s">
        <v>29</v>
      </c>
      <c r="O3" s="63" t="s">
        <v>30</v>
      </c>
      <c r="P3" s="63" t="s">
        <v>31</v>
      </c>
      <c r="Q3" s="63" t="s">
        <v>32</v>
      </c>
      <c r="R3" s="63" t="s">
        <v>27</v>
      </c>
      <c r="S3" s="63" t="s">
        <v>31</v>
      </c>
      <c r="T3" s="63" t="s">
        <v>32</v>
      </c>
      <c r="U3" s="64" t="s">
        <v>124</v>
      </c>
    </row>
    <row r="4" spans="1:25" s="28" customFormat="1" ht="16.05" customHeight="1" x14ac:dyDescent="0.35">
      <c r="A4" s="52">
        <v>1</v>
      </c>
      <c r="B4" s="53" t="s">
        <v>33</v>
      </c>
      <c r="C4" s="53" t="s">
        <v>34</v>
      </c>
      <c r="D4" s="54" t="s">
        <v>35</v>
      </c>
      <c r="E4" s="53" t="s">
        <v>36</v>
      </c>
      <c r="F4" s="53" t="s">
        <v>37</v>
      </c>
      <c r="G4" s="53" t="s">
        <v>38</v>
      </c>
      <c r="H4" s="66">
        <v>192168102184</v>
      </c>
      <c r="I4" s="65">
        <v>151478</v>
      </c>
      <c r="J4" s="65">
        <v>154935</v>
      </c>
      <c r="K4" s="50">
        <f>J4-I4</f>
        <v>3457</v>
      </c>
      <c r="L4" s="89">
        <v>19245</v>
      </c>
      <c r="M4" s="65">
        <v>19494</v>
      </c>
      <c r="N4" s="50">
        <f>M4-L4</f>
        <v>249</v>
      </c>
      <c r="O4" s="65"/>
      <c r="P4" s="65"/>
      <c r="Q4" s="50">
        <f>P4-O4</f>
        <v>0</v>
      </c>
      <c r="R4" s="65"/>
      <c r="S4" s="65"/>
      <c r="T4" s="50">
        <f>S4-R4</f>
        <v>0</v>
      </c>
      <c r="U4" s="65"/>
      <c r="V4" s="27">
        <f>J4+M4+P4+S4</f>
        <v>174429</v>
      </c>
      <c r="X4" s="49">
        <f>J4+M4</f>
        <v>174429</v>
      </c>
      <c r="Y4" s="49">
        <f>P4+S4</f>
        <v>0</v>
      </c>
    </row>
    <row r="5" spans="1:25" s="28" customFormat="1" ht="16.05" customHeight="1" x14ac:dyDescent="0.35">
      <c r="A5" s="55">
        <v>2</v>
      </c>
      <c r="B5" s="56" t="s">
        <v>33</v>
      </c>
      <c r="C5" s="56" t="s">
        <v>34</v>
      </c>
      <c r="D5" s="51" t="s">
        <v>39</v>
      </c>
      <c r="E5" s="57" t="s">
        <v>40</v>
      </c>
      <c r="F5" s="56" t="s">
        <v>37</v>
      </c>
      <c r="G5" s="56" t="s">
        <v>41</v>
      </c>
      <c r="H5" s="67">
        <v>192168102185</v>
      </c>
      <c r="I5" s="65">
        <v>37152</v>
      </c>
      <c r="J5" s="65">
        <v>38037</v>
      </c>
      <c r="K5" s="50">
        <f t="shared" ref="K5:K29" si="0">J5-I5</f>
        <v>885</v>
      </c>
      <c r="L5" s="89">
        <v>9888</v>
      </c>
      <c r="M5" s="65">
        <v>10088</v>
      </c>
      <c r="N5" s="50">
        <f t="shared" ref="N5:N29" si="1">M5-L5</f>
        <v>200</v>
      </c>
      <c r="O5" s="65"/>
      <c r="P5" s="65"/>
      <c r="Q5" s="50">
        <f t="shared" ref="Q5:Q29" si="2">P5-O5</f>
        <v>0</v>
      </c>
      <c r="R5" s="65"/>
      <c r="S5" s="65"/>
      <c r="T5" s="50">
        <f t="shared" ref="T5:T29" si="3">S5-R5</f>
        <v>0</v>
      </c>
      <c r="U5" s="65"/>
      <c r="V5" s="27">
        <f t="shared" ref="V5:V31" si="4">J5+M5+P5+S5</f>
        <v>48125</v>
      </c>
      <c r="X5" s="49">
        <f t="shared" ref="X5:X31" si="5">J5+M5</f>
        <v>48125</v>
      </c>
      <c r="Y5" s="49">
        <f t="shared" ref="Y5:Y30" si="6">P5+S5</f>
        <v>0</v>
      </c>
    </row>
    <row r="6" spans="1:25" s="28" customFormat="1" ht="16.05" customHeight="1" x14ac:dyDescent="0.35">
      <c r="A6" s="52">
        <v>3</v>
      </c>
      <c r="B6" s="56" t="s">
        <v>33</v>
      </c>
      <c r="C6" s="56" t="s">
        <v>34</v>
      </c>
      <c r="D6" s="51" t="s">
        <v>39</v>
      </c>
      <c r="E6" s="56" t="s">
        <v>42</v>
      </c>
      <c r="F6" s="56" t="s">
        <v>43</v>
      </c>
      <c r="G6" s="56" t="s">
        <v>44</v>
      </c>
      <c r="H6" s="67">
        <v>192168102187</v>
      </c>
      <c r="I6" s="65">
        <v>8675</v>
      </c>
      <c r="J6" s="65">
        <v>8774</v>
      </c>
      <c r="K6" s="50">
        <f t="shared" si="0"/>
        <v>99</v>
      </c>
      <c r="L6" s="89">
        <v>1666</v>
      </c>
      <c r="M6" s="65">
        <v>1690</v>
      </c>
      <c r="N6" s="50">
        <f t="shared" si="1"/>
        <v>24</v>
      </c>
      <c r="O6" s="89">
        <v>42454</v>
      </c>
      <c r="P6" s="65">
        <v>43687</v>
      </c>
      <c r="Q6" s="50">
        <f t="shared" si="2"/>
        <v>1233</v>
      </c>
      <c r="R6" s="89">
        <v>4593</v>
      </c>
      <c r="S6" s="65">
        <v>4651</v>
      </c>
      <c r="T6" s="50">
        <f>S6-R6</f>
        <v>58</v>
      </c>
      <c r="U6" s="65"/>
      <c r="V6" s="27">
        <f>J6+M6+P6+S6</f>
        <v>58802</v>
      </c>
      <c r="X6" s="49">
        <f t="shared" si="5"/>
        <v>10464</v>
      </c>
      <c r="Y6" s="49">
        <f>P6+S6</f>
        <v>48338</v>
      </c>
    </row>
    <row r="7" spans="1:25" s="28" customFormat="1" ht="16.05" customHeight="1" x14ac:dyDescent="0.35">
      <c r="A7" s="55">
        <v>4</v>
      </c>
      <c r="B7" s="56" t="s">
        <v>33</v>
      </c>
      <c r="C7" s="56" t="s">
        <v>34</v>
      </c>
      <c r="D7" s="51" t="s">
        <v>45</v>
      </c>
      <c r="E7" s="56" t="s">
        <v>46</v>
      </c>
      <c r="F7" s="56" t="s">
        <v>37</v>
      </c>
      <c r="G7" s="56" t="s">
        <v>47</v>
      </c>
      <c r="H7" s="67">
        <v>192168102186</v>
      </c>
      <c r="I7" s="65">
        <v>171596</v>
      </c>
      <c r="J7" s="65">
        <v>176851</v>
      </c>
      <c r="K7" s="50">
        <f t="shared" si="0"/>
        <v>5255</v>
      </c>
      <c r="L7" s="89">
        <v>23755</v>
      </c>
      <c r="M7" s="65">
        <v>24469</v>
      </c>
      <c r="N7" s="50">
        <f t="shared" si="1"/>
        <v>714</v>
      </c>
      <c r="O7" s="65"/>
      <c r="P7" s="65"/>
      <c r="Q7" s="50">
        <f t="shared" si="2"/>
        <v>0</v>
      </c>
      <c r="R7" s="65"/>
      <c r="S7" s="65"/>
      <c r="T7" s="50">
        <f>S7-R7</f>
        <v>0</v>
      </c>
      <c r="U7" s="65"/>
      <c r="V7" s="27">
        <f>J7+M7+P7+S7</f>
        <v>201320</v>
      </c>
      <c r="X7" s="49">
        <f t="shared" si="5"/>
        <v>201320</v>
      </c>
      <c r="Y7" s="49">
        <f>P7+S7</f>
        <v>0</v>
      </c>
    </row>
    <row r="8" spans="1:25" s="28" customFormat="1" ht="16.05" customHeight="1" x14ac:dyDescent="0.35">
      <c r="A8" s="52">
        <v>5</v>
      </c>
      <c r="B8" s="56" t="s">
        <v>33</v>
      </c>
      <c r="C8" s="56" t="s">
        <v>34</v>
      </c>
      <c r="D8" s="51" t="s">
        <v>48</v>
      </c>
      <c r="E8" s="56" t="s">
        <v>49</v>
      </c>
      <c r="F8" s="56" t="s">
        <v>50</v>
      </c>
      <c r="G8" s="56" t="s">
        <v>51</v>
      </c>
      <c r="H8" s="68">
        <v>192168102183</v>
      </c>
      <c r="I8" s="65">
        <v>40517</v>
      </c>
      <c r="J8" s="65">
        <v>41360</v>
      </c>
      <c r="K8" s="50">
        <f t="shared" si="0"/>
        <v>843</v>
      </c>
      <c r="L8" s="89">
        <v>2706</v>
      </c>
      <c r="M8" s="65">
        <v>2760</v>
      </c>
      <c r="N8" s="50">
        <f t="shared" si="1"/>
        <v>54</v>
      </c>
      <c r="O8" s="65"/>
      <c r="P8" s="65"/>
      <c r="Q8" s="50">
        <f t="shared" si="2"/>
        <v>0</v>
      </c>
      <c r="R8" s="65"/>
      <c r="S8" s="65"/>
      <c r="T8" s="50">
        <f t="shared" si="3"/>
        <v>0</v>
      </c>
      <c r="U8" s="65"/>
      <c r="V8" s="27">
        <f t="shared" si="4"/>
        <v>44120</v>
      </c>
      <c r="X8" s="49">
        <f t="shared" si="5"/>
        <v>44120</v>
      </c>
      <c r="Y8" s="49">
        <f t="shared" si="6"/>
        <v>0</v>
      </c>
    </row>
    <row r="9" spans="1:25" s="28" customFormat="1" ht="16.05" customHeight="1" x14ac:dyDescent="0.35">
      <c r="A9" s="55">
        <v>6</v>
      </c>
      <c r="B9" s="56" t="s">
        <v>33</v>
      </c>
      <c r="C9" s="56" t="s">
        <v>34</v>
      </c>
      <c r="D9" s="51" t="s">
        <v>35</v>
      </c>
      <c r="E9" s="56" t="s">
        <v>55</v>
      </c>
      <c r="F9" s="56" t="s">
        <v>50</v>
      </c>
      <c r="G9" s="56" t="s">
        <v>56</v>
      </c>
      <c r="H9" s="68">
        <v>192168102182</v>
      </c>
      <c r="I9" s="65">
        <v>19180</v>
      </c>
      <c r="J9" s="65">
        <v>20134</v>
      </c>
      <c r="K9" s="50">
        <f>J9-I9</f>
        <v>954</v>
      </c>
      <c r="L9" s="89">
        <v>1800</v>
      </c>
      <c r="M9" s="65">
        <v>1899</v>
      </c>
      <c r="N9" s="50">
        <f>M9-L9</f>
        <v>99</v>
      </c>
      <c r="O9" s="65"/>
      <c r="P9" s="65"/>
      <c r="Q9" s="50">
        <f>P9-O9</f>
        <v>0</v>
      </c>
      <c r="R9" s="65"/>
      <c r="S9" s="65"/>
      <c r="T9" s="50">
        <f>S9-R9</f>
        <v>0</v>
      </c>
      <c r="U9" s="65"/>
      <c r="V9" s="27">
        <f t="shared" si="4"/>
        <v>22033</v>
      </c>
      <c r="X9" s="49">
        <f t="shared" si="5"/>
        <v>22033</v>
      </c>
      <c r="Y9" s="49">
        <f t="shared" si="6"/>
        <v>0</v>
      </c>
    </row>
    <row r="10" spans="1:25" s="28" customFormat="1" ht="16.05" customHeight="1" x14ac:dyDescent="0.35">
      <c r="A10" s="52">
        <v>7</v>
      </c>
      <c r="B10" s="56" t="s">
        <v>33</v>
      </c>
      <c r="C10" s="56" t="s">
        <v>70</v>
      </c>
      <c r="D10" s="51" t="s">
        <v>35</v>
      </c>
      <c r="E10" s="56" t="s">
        <v>52</v>
      </c>
      <c r="F10" s="56" t="s">
        <v>50</v>
      </c>
      <c r="G10" s="56" t="s">
        <v>53</v>
      </c>
      <c r="H10" s="51" t="s">
        <v>139</v>
      </c>
      <c r="I10" s="65">
        <v>36560</v>
      </c>
      <c r="J10" s="65">
        <v>37476</v>
      </c>
      <c r="K10" s="50">
        <f t="shared" si="0"/>
        <v>916</v>
      </c>
      <c r="L10" s="65">
        <v>1740</v>
      </c>
      <c r="M10" s="65">
        <v>1792</v>
      </c>
      <c r="N10" s="50">
        <f t="shared" si="1"/>
        <v>52</v>
      </c>
      <c r="O10" s="65"/>
      <c r="P10" s="65"/>
      <c r="Q10" s="50">
        <f t="shared" si="2"/>
        <v>0</v>
      </c>
      <c r="R10" s="65"/>
      <c r="S10" s="65"/>
      <c r="T10" s="50">
        <f t="shared" si="3"/>
        <v>0</v>
      </c>
      <c r="U10" s="65"/>
      <c r="V10" s="27">
        <f t="shared" si="4"/>
        <v>39268</v>
      </c>
      <c r="X10" s="49">
        <f t="shared" si="5"/>
        <v>39268</v>
      </c>
      <c r="Y10" s="49">
        <f t="shared" si="6"/>
        <v>0</v>
      </c>
    </row>
    <row r="11" spans="1:25" s="28" customFormat="1" ht="16.05" customHeight="1" x14ac:dyDescent="0.35">
      <c r="A11" s="55">
        <v>8</v>
      </c>
      <c r="B11" s="56" t="s">
        <v>33</v>
      </c>
      <c r="C11" s="56" t="s">
        <v>57</v>
      </c>
      <c r="D11" s="51" t="s">
        <v>35</v>
      </c>
      <c r="E11" s="56" t="s">
        <v>52</v>
      </c>
      <c r="F11" s="56" t="s">
        <v>50</v>
      </c>
      <c r="G11" s="56" t="s">
        <v>58</v>
      </c>
      <c r="H11" s="51" t="s">
        <v>59</v>
      </c>
      <c r="I11" s="65">
        <v>16223</v>
      </c>
      <c r="J11" s="65">
        <v>16691</v>
      </c>
      <c r="K11" s="50">
        <f t="shared" si="0"/>
        <v>468</v>
      </c>
      <c r="L11" s="89">
        <v>2149</v>
      </c>
      <c r="M11" s="65">
        <v>2233</v>
      </c>
      <c r="N11" s="50">
        <f t="shared" si="1"/>
        <v>84</v>
      </c>
      <c r="O11" s="65"/>
      <c r="P11" s="65"/>
      <c r="Q11" s="50">
        <f t="shared" si="2"/>
        <v>0</v>
      </c>
      <c r="R11" s="65"/>
      <c r="S11" s="65"/>
      <c r="T11" s="50">
        <f t="shared" si="3"/>
        <v>0</v>
      </c>
      <c r="U11" s="65"/>
      <c r="V11" s="27">
        <f t="shared" si="4"/>
        <v>18924</v>
      </c>
      <c r="X11" s="49">
        <f t="shared" si="5"/>
        <v>18924</v>
      </c>
      <c r="Y11" s="49">
        <f t="shared" si="6"/>
        <v>0</v>
      </c>
    </row>
    <row r="12" spans="1:25" s="28" customFormat="1" ht="16.05" customHeight="1" x14ac:dyDescent="0.35">
      <c r="A12" s="52">
        <v>9</v>
      </c>
      <c r="B12" s="56" t="s">
        <v>33</v>
      </c>
      <c r="C12" s="56" t="s">
        <v>57</v>
      </c>
      <c r="D12" s="51" t="s">
        <v>35</v>
      </c>
      <c r="E12" s="56" t="s">
        <v>55</v>
      </c>
      <c r="F12" s="56" t="s">
        <v>50</v>
      </c>
      <c r="G12" s="56" t="s">
        <v>60</v>
      </c>
      <c r="H12" s="51" t="s">
        <v>61</v>
      </c>
      <c r="I12" s="65">
        <v>90845</v>
      </c>
      <c r="J12" s="65">
        <v>95931</v>
      </c>
      <c r="K12" s="50">
        <f t="shared" si="0"/>
        <v>5086</v>
      </c>
      <c r="L12" s="89">
        <v>12986</v>
      </c>
      <c r="M12" s="65">
        <v>13345</v>
      </c>
      <c r="N12" s="50">
        <f t="shared" si="1"/>
        <v>359</v>
      </c>
      <c r="O12" s="65"/>
      <c r="P12" s="65"/>
      <c r="Q12" s="50">
        <f t="shared" si="2"/>
        <v>0</v>
      </c>
      <c r="R12" s="65"/>
      <c r="S12" s="65"/>
      <c r="T12" s="50">
        <f t="shared" si="3"/>
        <v>0</v>
      </c>
      <c r="U12" s="65"/>
      <c r="V12" s="27">
        <f t="shared" si="4"/>
        <v>109276</v>
      </c>
      <c r="X12" s="49">
        <f t="shared" si="5"/>
        <v>109276</v>
      </c>
      <c r="Y12" s="49">
        <f t="shared" si="6"/>
        <v>0</v>
      </c>
    </row>
    <row r="13" spans="1:25" s="28" customFormat="1" ht="16.05" customHeight="1" x14ac:dyDescent="0.35">
      <c r="A13" s="55">
        <v>10</v>
      </c>
      <c r="B13" s="56" t="s">
        <v>33</v>
      </c>
      <c r="C13" s="56" t="s">
        <v>62</v>
      </c>
      <c r="D13" s="51" t="s">
        <v>35</v>
      </c>
      <c r="E13" s="56" t="s">
        <v>52</v>
      </c>
      <c r="F13" s="56" t="s">
        <v>50</v>
      </c>
      <c r="G13" s="56" t="s">
        <v>63</v>
      </c>
      <c r="H13" s="51" t="s">
        <v>64</v>
      </c>
      <c r="I13" s="65">
        <v>14458</v>
      </c>
      <c r="J13" s="65">
        <v>14943</v>
      </c>
      <c r="K13" s="50">
        <f t="shared" si="0"/>
        <v>485</v>
      </c>
      <c r="L13" s="89">
        <v>1916</v>
      </c>
      <c r="M13" s="65">
        <v>1951</v>
      </c>
      <c r="N13" s="50">
        <f t="shared" si="1"/>
        <v>35</v>
      </c>
      <c r="O13" s="65"/>
      <c r="P13" s="65"/>
      <c r="Q13" s="50">
        <f t="shared" si="2"/>
        <v>0</v>
      </c>
      <c r="R13" s="65"/>
      <c r="S13" s="65"/>
      <c r="T13" s="50">
        <f t="shared" si="3"/>
        <v>0</v>
      </c>
      <c r="U13" s="65"/>
      <c r="V13" s="27">
        <f t="shared" si="4"/>
        <v>16894</v>
      </c>
      <c r="X13" s="49">
        <f t="shared" si="5"/>
        <v>16894</v>
      </c>
      <c r="Y13" s="49">
        <f t="shared" si="6"/>
        <v>0</v>
      </c>
    </row>
    <row r="14" spans="1:25" s="28" customFormat="1" ht="16.05" customHeight="1" x14ac:dyDescent="0.35">
      <c r="A14" s="52">
        <v>11</v>
      </c>
      <c r="B14" s="56" t="s">
        <v>33</v>
      </c>
      <c r="C14" s="56" t="s">
        <v>62</v>
      </c>
      <c r="D14" s="51" t="s">
        <v>35</v>
      </c>
      <c r="E14" s="56" t="s">
        <v>55</v>
      </c>
      <c r="F14" s="56" t="s">
        <v>50</v>
      </c>
      <c r="G14" s="56" t="s">
        <v>65</v>
      </c>
      <c r="H14" s="51" t="s">
        <v>66</v>
      </c>
      <c r="I14" s="65">
        <v>54783</v>
      </c>
      <c r="J14" s="65">
        <v>55741</v>
      </c>
      <c r="K14" s="50">
        <f t="shared" si="0"/>
        <v>958</v>
      </c>
      <c r="L14" s="89">
        <v>7485</v>
      </c>
      <c r="M14" s="65">
        <v>7521</v>
      </c>
      <c r="N14" s="50">
        <f t="shared" si="1"/>
        <v>36</v>
      </c>
      <c r="O14" s="65"/>
      <c r="P14" s="65"/>
      <c r="Q14" s="50">
        <f t="shared" si="2"/>
        <v>0</v>
      </c>
      <c r="R14" s="65"/>
      <c r="S14" s="65"/>
      <c r="T14" s="50">
        <f t="shared" si="3"/>
        <v>0</v>
      </c>
      <c r="U14" s="65"/>
      <c r="V14" s="27">
        <f t="shared" si="4"/>
        <v>63262</v>
      </c>
      <c r="X14" s="49">
        <f t="shared" si="5"/>
        <v>63262</v>
      </c>
      <c r="Y14" s="49">
        <f t="shared" si="6"/>
        <v>0</v>
      </c>
    </row>
    <row r="15" spans="1:25" s="28" customFormat="1" ht="16.05" customHeight="1" x14ac:dyDescent="0.35">
      <c r="A15" s="55">
        <v>12</v>
      </c>
      <c r="B15" s="56" t="s">
        <v>33</v>
      </c>
      <c r="C15" s="56" t="s">
        <v>62</v>
      </c>
      <c r="D15" s="51" t="s">
        <v>35</v>
      </c>
      <c r="E15" s="56" t="s">
        <v>55</v>
      </c>
      <c r="F15" s="56" t="s">
        <v>50</v>
      </c>
      <c r="G15" s="56" t="s">
        <v>68</v>
      </c>
      <c r="H15" s="51" t="s">
        <v>125</v>
      </c>
      <c r="I15" s="65">
        <v>65138</v>
      </c>
      <c r="J15" s="65">
        <v>66136</v>
      </c>
      <c r="K15" s="50">
        <f>J15-I15</f>
        <v>998</v>
      </c>
      <c r="L15" s="89">
        <v>11469</v>
      </c>
      <c r="M15" s="65">
        <v>11607</v>
      </c>
      <c r="N15" s="50">
        <f>M15-L15</f>
        <v>138</v>
      </c>
      <c r="O15" s="65"/>
      <c r="P15" s="65"/>
      <c r="Q15" s="50">
        <f>P15-O15</f>
        <v>0</v>
      </c>
      <c r="R15" s="65"/>
      <c r="S15" s="65"/>
      <c r="T15" s="50">
        <f>S15-R15</f>
        <v>0</v>
      </c>
      <c r="U15" s="65"/>
      <c r="V15" s="27">
        <f t="shared" si="4"/>
        <v>77743</v>
      </c>
      <c r="X15" s="49">
        <f t="shared" si="5"/>
        <v>77743</v>
      </c>
      <c r="Y15" s="49">
        <f t="shared" si="6"/>
        <v>0</v>
      </c>
    </row>
    <row r="16" spans="1:25" s="28" customFormat="1" ht="16.05" customHeight="1" x14ac:dyDescent="0.35">
      <c r="A16" s="55">
        <v>14</v>
      </c>
      <c r="B16" s="56" t="s">
        <v>69</v>
      </c>
      <c r="C16" s="56" t="s">
        <v>70</v>
      </c>
      <c r="D16" s="51" t="s">
        <v>35</v>
      </c>
      <c r="E16" s="56" t="s">
        <v>52</v>
      </c>
      <c r="F16" s="56" t="s">
        <v>50</v>
      </c>
      <c r="G16" s="56" t="s">
        <v>71</v>
      </c>
      <c r="H16" s="51" t="s">
        <v>72</v>
      </c>
      <c r="I16" s="65">
        <v>8451</v>
      </c>
      <c r="J16" s="65">
        <v>8860</v>
      </c>
      <c r="K16" s="50">
        <f t="shared" si="0"/>
        <v>409</v>
      </c>
      <c r="L16" s="89">
        <v>3961</v>
      </c>
      <c r="M16" s="65">
        <v>4019</v>
      </c>
      <c r="N16" s="50">
        <f t="shared" si="1"/>
        <v>58</v>
      </c>
      <c r="O16" s="65"/>
      <c r="P16" s="65"/>
      <c r="Q16" s="50">
        <f t="shared" si="2"/>
        <v>0</v>
      </c>
      <c r="R16" s="65"/>
      <c r="S16" s="65"/>
      <c r="T16" s="50">
        <f t="shared" si="3"/>
        <v>0</v>
      </c>
      <c r="U16" s="65"/>
      <c r="V16" s="27">
        <f t="shared" si="4"/>
        <v>12879</v>
      </c>
      <c r="X16" s="49">
        <f t="shared" si="5"/>
        <v>12879</v>
      </c>
      <c r="Y16" s="49">
        <f t="shared" si="6"/>
        <v>0</v>
      </c>
    </row>
    <row r="17" spans="1:25" s="28" customFormat="1" ht="16.05" customHeight="1" x14ac:dyDescent="0.35">
      <c r="A17" s="52">
        <v>15</v>
      </c>
      <c r="B17" s="56" t="s">
        <v>69</v>
      </c>
      <c r="C17" s="56" t="s">
        <v>70</v>
      </c>
      <c r="D17" s="51" t="s">
        <v>35</v>
      </c>
      <c r="E17" s="56" t="s">
        <v>55</v>
      </c>
      <c r="F17" s="56" t="s">
        <v>50</v>
      </c>
      <c r="G17" s="56" t="s">
        <v>73</v>
      </c>
      <c r="H17" s="51" t="s">
        <v>74</v>
      </c>
      <c r="I17" s="65">
        <v>92194</v>
      </c>
      <c r="J17" s="65">
        <v>93926</v>
      </c>
      <c r="K17" s="50">
        <f t="shared" si="0"/>
        <v>1732</v>
      </c>
      <c r="L17" s="89">
        <v>15414</v>
      </c>
      <c r="M17" s="65">
        <v>15748</v>
      </c>
      <c r="N17" s="50">
        <f t="shared" si="1"/>
        <v>334</v>
      </c>
      <c r="O17" s="65"/>
      <c r="P17" s="65"/>
      <c r="Q17" s="50">
        <f t="shared" si="2"/>
        <v>0</v>
      </c>
      <c r="R17" s="65"/>
      <c r="S17" s="65"/>
      <c r="T17" s="50">
        <f t="shared" si="3"/>
        <v>0</v>
      </c>
      <c r="U17" s="65"/>
      <c r="V17" s="27">
        <f t="shared" si="4"/>
        <v>109674</v>
      </c>
      <c r="X17" s="49">
        <f t="shared" si="5"/>
        <v>109674</v>
      </c>
      <c r="Y17" s="49">
        <f t="shared" si="6"/>
        <v>0</v>
      </c>
    </row>
    <row r="18" spans="1:25" s="28" customFormat="1" ht="16.05" customHeight="1" x14ac:dyDescent="0.35">
      <c r="A18" s="55">
        <v>16</v>
      </c>
      <c r="B18" s="56" t="s">
        <v>75</v>
      </c>
      <c r="C18" s="53" t="s">
        <v>76</v>
      </c>
      <c r="D18" s="51" t="s">
        <v>35</v>
      </c>
      <c r="E18" s="56" t="s">
        <v>52</v>
      </c>
      <c r="F18" s="56" t="s">
        <v>50</v>
      </c>
      <c r="G18" s="56" t="s">
        <v>77</v>
      </c>
      <c r="H18" s="51" t="s">
        <v>78</v>
      </c>
      <c r="I18" s="65">
        <v>19174</v>
      </c>
      <c r="J18" s="65">
        <v>19992</v>
      </c>
      <c r="K18" s="50">
        <f t="shared" si="0"/>
        <v>818</v>
      </c>
      <c r="L18" s="89">
        <v>2200</v>
      </c>
      <c r="M18" s="65">
        <v>2389</v>
      </c>
      <c r="N18" s="50">
        <f t="shared" si="1"/>
        <v>189</v>
      </c>
      <c r="O18" s="65"/>
      <c r="P18" s="65"/>
      <c r="Q18" s="50">
        <f t="shared" si="2"/>
        <v>0</v>
      </c>
      <c r="R18" s="65"/>
      <c r="S18" s="65"/>
      <c r="T18" s="50">
        <f t="shared" si="3"/>
        <v>0</v>
      </c>
      <c r="U18" s="65"/>
      <c r="V18" s="27">
        <f t="shared" si="4"/>
        <v>22381</v>
      </c>
      <c r="X18" s="49">
        <f t="shared" si="5"/>
        <v>22381</v>
      </c>
      <c r="Y18" s="49">
        <f t="shared" si="6"/>
        <v>0</v>
      </c>
    </row>
    <row r="19" spans="1:25" s="28" customFormat="1" ht="16.05" customHeight="1" x14ac:dyDescent="0.35">
      <c r="A19" s="52">
        <v>17</v>
      </c>
      <c r="B19" s="56" t="s">
        <v>75</v>
      </c>
      <c r="C19" s="56" t="s">
        <v>76</v>
      </c>
      <c r="D19" s="51" t="s">
        <v>35</v>
      </c>
      <c r="E19" s="56" t="s">
        <v>55</v>
      </c>
      <c r="F19" s="56" t="s">
        <v>50</v>
      </c>
      <c r="G19" s="56" t="s">
        <v>79</v>
      </c>
      <c r="H19" s="51" t="s">
        <v>80</v>
      </c>
      <c r="I19" s="65">
        <v>70162</v>
      </c>
      <c r="J19" s="65">
        <v>71752</v>
      </c>
      <c r="K19" s="50">
        <f t="shared" si="0"/>
        <v>1590</v>
      </c>
      <c r="L19" s="89">
        <v>12671</v>
      </c>
      <c r="M19" s="65">
        <v>12867</v>
      </c>
      <c r="N19" s="50">
        <f t="shared" si="1"/>
        <v>196</v>
      </c>
      <c r="O19" s="65"/>
      <c r="P19" s="65"/>
      <c r="Q19" s="50">
        <f t="shared" si="2"/>
        <v>0</v>
      </c>
      <c r="R19" s="65"/>
      <c r="S19" s="65"/>
      <c r="T19" s="50">
        <f t="shared" si="3"/>
        <v>0</v>
      </c>
      <c r="U19" s="65"/>
      <c r="V19" s="27">
        <f t="shared" si="4"/>
        <v>84619</v>
      </c>
      <c r="X19" s="49">
        <f t="shared" si="5"/>
        <v>84619</v>
      </c>
      <c r="Y19" s="49">
        <f t="shared" si="6"/>
        <v>0</v>
      </c>
    </row>
    <row r="20" spans="1:25" s="28" customFormat="1" ht="16.05" customHeight="1" x14ac:dyDescent="0.35">
      <c r="A20" s="55">
        <v>18</v>
      </c>
      <c r="B20" s="56" t="s">
        <v>75</v>
      </c>
      <c r="C20" s="56" t="s">
        <v>76</v>
      </c>
      <c r="D20" s="51" t="s">
        <v>54</v>
      </c>
      <c r="E20" s="56" t="s">
        <v>81</v>
      </c>
      <c r="F20" s="56" t="s">
        <v>50</v>
      </c>
      <c r="G20" s="56" t="s">
        <v>82</v>
      </c>
      <c r="H20" s="51" t="s">
        <v>83</v>
      </c>
      <c r="I20" s="65">
        <v>14994</v>
      </c>
      <c r="J20" s="65">
        <v>15065</v>
      </c>
      <c r="K20" s="50">
        <f t="shared" si="0"/>
        <v>71</v>
      </c>
      <c r="L20" s="89">
        <v>568</v>
      </c>
      <c r="M20" s="65">
        <v>568</v>
      </c>
      <c r="N20" s="50">
        <f t="shared" si="1"/>
        <v>0</v>
      </c>
      <c r="O20" s="65"/>
      <c r="P20" s="65"/>
      <c r="Q20" s="50">
        <f t="shared" si="2"/>
        <v>0</v>
      </c>
      <c r="R20" s="65"/>
      <c r="S20" s="65"/>
      <c r="T20" s="50">
        <f t="shared" si="3"/>
        <v>0</v>
      </c>
      <c r="U20" s="65"/>
      <c r="V20" s="27">
        <f t="shared" si="4"/>
        <v>15633</v>
      </c>
      <c r="X20" s="49">
        <f t="shared" si="5"/>
        <v>15633</v>
      </c>
      <c r="Y20" s="49">
        <f t="shared" si="6"/>
        <v>0</v>
      </c>
    </row>
    <row r="21" spans="1:25" s="28" customFormat="1" ht="16.05" customHeight="1" x14ac:dyDescent="0.35">
      <c r="A21" s="52">
        <v>19</v>
      </c>
      <c r="B21" s="56" t="s">
        <v>84</v>
      </c>
      <c r="C21" s="56" t="s">
        <v>85</v>
      </c>
      <c r="D21" s="51" t="s">
        <v>35</v>
      </c>
      <c r="E21" s="56" t="s">
        <v>52</v>
      </c>
      <c r="F21" s="56" t="s">
        <v>50</v>
      </c>
      <c r="G21" s="56" t="s">
        <v>86</v>
      </c>
      <c r="H21" s="51" t="s">
        <v>87</v>
      </c>
      <c r="I21" s="65">
        <v>12555</v>
      </c>
      <c r="J21" s="65">
        <v>12972</v>
      </c>
      <c r="K21" s="50">
        <f t="shared" si="0"/>
        <v>417</v>
      </c>
      <c r="L21" s="89">
        <v>692</v>
      </c>
      <c r="M21" s="65">
        <v>699</v>
      </c>
      <c r="N21" s="50">
        <f t="shared" si="1"/>
        <v>7</v>
      </c>
      <c r="O21" s="65"/>
      <c r="P21" s="65"/>
      <c r="Q21" s="50">
        <f t="shared" si="2"/>
        <v>0</v>
      </c>
      <c r="R21" s="65"/>
      <c r="S21" s="65"/>
      <c r="T21" s="50">
        <f t="shared" si="3"/>
        <v>0</v>
      </c>
      <c r="U21" s="65"/>
      <c r="V21" s="27">
        <f t="shared" si="4"/>
        <v>13671</v>
      </c>
      <c r="X21" s="49">
        <f t="shared" si="5"/>
        <v>13671</v>
      </c>
      <c r="Y21" s="49">
        <f t="shared" si="6"/>
        <v>0</v>
      </c>
    </row>
    <row r="22" spans="1:25" s="28" customFormat="1" ht="16.05" customHeight="1" x14ac:dyDescent="0.35">
      <c r="A22" s="55">
        <v>20</v>
      </c>
      <c r="B22" s="56" t="s">
        <v>84</v>
      </c>
      <c r="C22" s="56" t="s">
        <v>85</v>
      </c>
      <c r="D22" s="51" t="s">
        <v>35</v>
      </c>
      <c r="E22" s="56" t="s">
        <v>55</v>
      </c>
      <c r="F22" s="56" t="s">
        <v>50</v>
      </c>
      <c r="G22" s="56" t="s">
        <v>88</v>
      </c>
      <c r="H22" s="51" t="s">
        <v>89</v>
      </c>
      <c r="I22" s="65">
        <v>65935</v>
      </c>
      <c r="J22" s="65">
        <v>68944</v>
      </c>
      <c r="K22" s="50">
        <f t="shared" si="0"/>
        <v>3009</v>
      </c>
      <c r="L22" s="89">
        <v>10489</v>
      </c>
      <c r="M22" s="65">
        <v>10914</v>
      </c>
      <c r="N22" s="50">
        <f t="shared" si="1"/>
        <v>425</v>
      </c>
      <c r="O22" s="65"/>
      <c r="P22" s="65"/>
      <c r="Q22" s="50">
        <f t="shared" si="2"/>
        <v>0</v>
      </c>
      <c r="R22" s="65"/>
      <c r="S22" s="65"/>
      <c r="T22" s="50">
        <f t="shared" si="3"/>
        <v>0</v>
      </c>
      <c r="U22" s="65"/>
      <c r="V22" s="27">
        <f t="shared" si="4"/>
        <v>79858</v>
      </c>
      <c r="X22" s="49">
        <f t="shared" si="5"/>
        <v>79858</v>
      </c>
      <c r="Y22" s="49">
        <f t="shared" si="6"/>
        <v>0</v>
      </c>
    </row>
    <row r="23" spans="1:25" s="28" customFormat="1" ht="16.05" customHeight="1" x14ac:dyDescent="0.35">
      <c r="A23" s="52">
        <v>21</v>
      </c>
      <c r="B23" s="56" t="s">
        <v>90</v>
      </c>
      <c r="C23" s="56" t="s">
        <v>91</v>
      </c>
      <c r="D23" s="51" t="s">
        <v>35</v>
      </c>
      <c r="E23" s="56" t="s">
        <v>52</v>
      </c>
      <c r="F23" s="56" t="s">
        <v>50</v>
      </c>
      <c r="G23" s="56" t="s">
        <v>92</v>
      </c>
      <c r="H23" s="51" t="s">
        <v>93</v>
      </c>
      <c r="I23" s="65">
        <v>21120</v>
      </c>
      <c r="J23" s="65">
        <v>21842</v>
      </c>
      <c r="K23" s="50">
        <f>J23-I23</f>
        <v>722</v>
      </c>
      <c r="L23" s="89">
        <v>2553</v>
      </c>
      <c r="M23" s="65">
        <v>2649</v>
      </c>
      <c r="N23" s="50">
        <f>M23-L23</f>
        <v>96</v>
      </c>
      <c r="O23" s="65"/>
      <c r="P23" s="65"/>
      <c r="Q23" s="50">
        <f>P23-O23</f>
        <v>0</v>
      </c>
      <c r="R23" s="65"/>
      <c r="S23" s="65"/>
      <c r="T23" s="50">
        <f>S23-R23</f>
        <v>0</v>
      </c>
      <c r="U23" s="65"/>
      <c r="V23" s="27">
        <f t="shared" si="4"/>
        <v>24491</v>
      </c>
      <c r="X23" s="49">
        <f t="shared" si="5"/>
        <v>24491</v>
      </c>
      <c r="Y23" s="49">
        <f t="shared" si="6"/>
        <v>0</v>
      </c>
    </row>
    <row r="24" spans="1:25" s="28" customFormat="1" ht="16.05" customHeight="1" x14ac:dyDescent="0.35">
      <c r="A24" s="55">
        <v>22</v>
      </c>
      <c r="B24" s="56" t="s">
        <v>90</v>
      </c>
      <c r="C24" s="56" t="s">
        <v>91</v>
      </c>
      <c r="D24" s="51" t="s">
        <v>35</v>
      </c>
      <c r="E24" s="56" t="s">
        <v>55</v>
      </c>
      <c r="F24" s="56" t="s">
        <v>50</v>
      </c>
      <c r="G24" s="56" t="s">
        <v>94</v>
      </c>
      <c r="H24" s="51" t="s">
        <v>95</v>
      </c>
      <c r="I24" s="65">
        <v>37941</v>
      </c>
      <c r="J24" s="65">
        <v>38496</v>
      </c>
      <c r="K24" s="50">
        <f t="shared" si="0"/>
        <v>555</v>
      </c>
      <c r="L24" s="89">
        <v>1625</v>
      </c>
      <c r="M24" s="65">
        <v>1642</v>
      </c>
      <c r="N24" s="50">
        <f t="shared" si="1"/>
        <v>17</v>
      </c>
      <c r="O24" s="65"/>
      <c r="P24" s="65"/>
      <c r="Q24" s="50">
        <f t="shared" si="2"/>
        <v>0</v>
      </c>
      <c r="R24" s="65"/>
      <c r="S24" s="65"/>
      <c r="T24" s="50">
        <f t="shared" si="3"/>
        <v>0</v>
      </c>
      <c r="U24" s="65"/>
      <c r="V24" s="27">
        <f t="shared" si="4"/>
        <v>40138</v>
      </c>
      <c r="X24" s="49">
        <f t="shared" si="5"/>
        <v>40138</v>
      </c>
      <c r="Y24" s="49">
        <f t="shared" si="6"/>
        <v>0</v>
      </c>
    </row>
    <row r="25" spans="1:25" s="28" customFormat="1" ht="16.05" customHeight="1" x14ac:dyDescent="0.35">
      <c r="A25" s="52">
        <v>23</v>
      </c>
      <c r="B25" s="56" t="s">
        <v>90</v>
      </c>
      <c r="C25" s="56" t="s">
        <v>91</v>
      </c>
      <c r="D25" s="51" t="s">
        <v>54</v>
      </c>
      <c r="E25" s="56" t="s">
        <v>36</v>
      </c>
      <c r="F25" s="56" t="s">
        <v>50</v>
      </c>
      <c r="G25" s="56" t="s">
        <v>96</v>
      </c>
      <c r="H25" s="51" t="s">
        <v>97</v>
      </c>
      <c r="I25" s="65">
        <v>46593</v>
      </c>
      <c r="J25" s="65">
        <v>47813</v>
      </c>
      <c r="K25" s="50">
        <f t="shared" si="0"/>
        <v>1220</v>
      </c>
      <c r="L25" s="89">
        <v>5835</v>
      </c>
      <c r="M25" s="65">
        <v>6123</v>
      </c>
      <c r="N25" s="50">
        <f t="shared" si="1"/>
        <v>288</v>
      </c>
      <c r="O25" s="65"/>
      <c r="P25" s="65"/>
      <c r="Q25" s="50">
        <f t="shared" si="2"/>
        <v>0</v>
      </c>
      <c r="R25" s="65"/>
      <c r="S25" s="65"/>
      <c r="T25" s="50">
        <f t="shared" si="3"/>
        <v>0</v>
      </c>
      <c r="U25" s="65"/>
      <c r="V25" s="27">
        <f t="shared" si="4"/>
        <v>53936</v>
      </c>
      <c r="X25" s="49">
        <f t="shared" si="5"/>
        <v>53936</v>
      </c>
      <c r="Y25" s="49">
        <f t="shared" si="6"/>
        <v>0</v>
      </c>
    </row>
    <row r="26" spans="1:25" s="28" customFormat="1" ht="16.05" customHeight="1" x14ac:dyDescent="0.35">
      <c r="A26" s="55">
        <v>24</v>
      </c>
      <c r="B26" s="56" t="s">
        <v>98</v>
      </c>
      <c r="C26" s="56" t="s">
        <v>99</v>
      </c>
      <c r="D26" s="51" t="s">
        <v>35</v>
      </c>
      <c r="E26" s="56" t="s">
        <v>52</v>
      </c>
      <c r="F26" s="56" t="s">
        <v>50</v>
      </c>
      <c r="G26" s="56" t="s">
        <v>100</v>
      </c>
      <c r="H26" s="51" t="s">
        <v>101</v>
      </c>
      <c r="I26" s="65">
        <v>17913</v>
      </c>
      <c r="J26" s="65">
        <v>18208</v>
      </c>
      <c r="K26" s="50">
        <f t="shared" si="0"/>
        <v>295</v>
      </c>
      <c r="L26" s="89">
        <v>5001</v>
      </c>
      <c r="M26" s="65">
        <v>5095</v>
      </c>
      <c r="N26" s="50">
        <f t="shared" si="1"/>
        <v>94</v>
      </c>
      <c r="O26" s="65"/>
      <c r="P26" s="65"/>
      <c r="Q26" s="50">
        <f t="shared" si="2"/>
        <v>0</v>
      </c>
      <c r="R26" s="65"/>
      <c r="S26" s="65"/>
      <c r="T26" s="50">
        <f t="shared" si="3"/>
        <v>0</v>
      </c>
      <c r="U26" s="65"/>
      <c r="V26" s="27">
        <f t="shared" si="4"/>
        <v>23303</v>
      </c>
      <c r="X26" s="49">
        <f t="shared" si="5"/>
        <v>23303</v>
      </c>
      <c r="Y26" s="49">
        <f t="shared" si="6"/>
        <v>0</v>
      </c>
    </row>
    <row r="27" spans="1:25" s="28" customFormat="1" ht="16.05" customHeight="1" x14ac:dyDescent="0.35">
      <c r="A27" s="52">
        <v>25</v>
      </c>
      <c r="B27" s="56" t="s">
        <v>98</v>
      </c>
      <c r="C27" s="56" t="s">
        <v>99</v>
      </c>
      <c r="D27" s="51" t="s">
        <v>35</v>
      </c>
      <c r="E27" s="56" t="s">
        <v>55</v>
      </c>
      <c r="F27" s="56" t="s">
        <v>50</v>
      </c>
      <c r="G27" s="56" t="s">
        <v>102</v>
      </c>
      <c r="H27" s="51" t="s">
        <v>103</v>
      </c>
      <c r="I27" s="65">
        <v>47800</v>
      </c>
      <c r="J27" s="65">
        <v>48566</v>
      </c>
      <c r="K27" s="50">
        <f t="shared" si="0"/>
        <v>766</v>
      </c>
      <c r="L27" s="89">
        <v>1992</v>
      </c>
      <c r="M27" s="65">
        <v>2027</v>
      </c>
      <c r="N27" s="50">
        <f t="shared" si="1"/>
        <v>35</v>
      </c>
      <c r="O27" s="65"/>
      <c r="P27" s="65"/>
      <c r="Q27" s="50">
        <f t="shared" si="2"/>
        <v>0</v>
      </c>
      <c r="R27" s="65"/>
      <c r="S27" s="65"/>
      <c r="T27" s="50">
        <f t="shared" si="3"/>
        <v>0</v>
      </c>
      <c r="U27" s="65"/>
      <c r="V27" s="27">
        <f t="shared" si="4"/>
        <v>50593</v>
      </c>
      <c r="X27" s="49">
        <f t="shared" si="5"/>
        <v>50593</v>
      </c>
      <c r="Y27" s="49">
        <f t="shared" si="6"/>
        <v>0</v>
      </c>
    </row>
    <row r="28" spans="1:25" s="28" customFormat="1" ht="16.05" customHeight="1" x14ac:dyDescent="0.35">
      <c r="A28" s="52">
        <v>13</v>
      </c>
      <c r="B28" s="56" t="s">
        <v>98</v>
      </c>
      <c r="C28" s="56" t="s">
        <v>99</v>
      </c>
      <c r="D28" s="51" t="s">
        <v>35</v>
      </c>
      <c r="E28" s="56" t="s">
        <v>52</v>
      </c>
      <c r="F28" s="56" t="s">
        <v>50</v>
      </c>
      <c r="G28" s="56" t="s">
        <v>67</v>
      </c>
      <c r="H28" s="51" t="s">
        <v>126</v>
      </c>
      <c r="I28" s="65">
        <v>59652</v>
      </c>
      <c r="J28" s="65">
        <v>61802</v>
      </c>
      <c r="K28" s="50">
        <f>J28-I28</f>
        <v>2150</v>
      </c>
      <c r="L28" s="89">
        <v>9792</v>
      </c>
      <c r="M28" s="65">
        <v>10124</v>
      </c>
      <c r="N28" s="50">
        <f>M28-L28</f>
        <v>332</v>
      </c>
      <c r="O28" s="65"/>
      <c r="P28" s="65"/>
      <c r="Q28" s="50">
        <f>P28-O28</f>
        <v>0</v>
      </c>
      <c r="R28" s="65"/>
      <c r="S28" s="65"/>
      <c r="T28" s="50">
        <f>S28-R28</f>
        <v>0</v>
      </c>
      <c r="U28" s="65"/>
      <c r="V28" s="27">
        <f t="shared" si="4"/>
        <v>71926</v>
      </c>
      <c r="X28" s="49">
        <f t="shared" si="5"/>
        <v>71926</v>
      </c>
      <c r="Y28" s="49">
        <f t="shared" si="6"/>
        <v>0</v>
      </c>
    </row>
    <row r="29" spans="1:25" s="28" customFormat="1" ht="16.05" customHeight="1" x14ac:dyDescent="0.35">
      <c r="A29" s="55">
        <v>26</v>
      </c>
      <c r="B29" s="56" t="s">
        <v>104</v>
      </c>
      <c r="C29" s="56" t="s">
        <v>105</v>
      </c>
      <c r="D29" s="51" t="s">
        <v>35</v>
      </c>
      <c r="E29" s="56" t="s">
        <v>52</v>
      </c>
      <c r="F29" s="56" t="s">
        <v>50</v>
      </c>
      <c r="G29" s="56" t="s">
        <v>106</v>
      </c>
      <c r="H29" s="51" t="s">
        <v>107</v>
      </c>
      <c r="I29" s="65">
        <v>23584</v>
      </c>
      <c r="J29" s="65">
        <v>24136</v>
      </c>
      <c r="K29" s="50">
        <f t="shared" si="0"/>
        <v>552</v>
      </c>
      <c r="L29" s="89">
        <v>1526</v>
      </c>
      <c r="M29" s="65">
        <v>1546</v>
      </c>
      <c r="N29" s="50">
        <f t="shared" si="1"/>
        <v>20</v>
      </c>
      <c r="O29" s="65"/>
      <c r="P29" s="65"/>
      <c r="Q29" s="50">
        <f t="shared" si="2"/>
        <v>0</v>
      </c>
      <c r="R29" s="65"/>
      <c r="S29" s="65"/>
      <c r="T29" s="50">
        <f t="shared" si="3"/>
        <v>0</v>
      </c>
      <c r="U29" s="65"/>
      <c r="V29" s="27">
        <f t="shared" si="4"/>
        <v>25682</v>
      </c>
      <c r="X29" s="49">
        <f t="shared" si="5"/>
        <v>25682</v>
      </c>
      <c r="Y29" s="49">
        <f t="shared" si="6"/>
        <v>0</v>
      </c>
    </row>
    <row r="30" spans="1:25" s="28" customFormat="1" ht="16.05" customHeight="1" thickBot="1" x14ac:dyDescent="0.4">
      <c r="A30" s="52">
        <v>27</v>
      </c>
      <c r="B30" s="58" t="s">
        <v>104</v>
      </c>
      <c r="C30" s="58" t="s">
        <v>105</v>
      </c>
      <c r="D30" s="59" t="s">
        <v>35</v>
      </c>
      <c r="E30" s="58" t="s">
        <v>55</v>
      </c>
      <c r="F30" s="58" t="s">
        <v>37</v>
      </c>
      <c r="G30" s="58" t="s">
        <v>108</v>
      </c>
      <c r="H30" s="59" t="s">
        <v>109</v>
      </c>
      <c r="I30" s="65">
        <v>145882</v>
      </c>
      <c r="J30" s="65">
        <v>149523</v>
      </c>
      <c r="K30" s="50">
        <f>J30-I30</f>
        <v>3641</v>
      </c>
      <c r="L30" s="89">
        <v>21548</v>
      </c>
      <c r="M30" s="65">
        <v>22332</v>
      </c>
      <c r="N30" s="50">
        <f>M30-L30</f>
        <v>784</v>
      </c>
      <c r="O30" s="65"/>
      <c r="P30" s="65"/>
      <c r="Q30" s="50">
        <f>P30-O30</f>
        <v>0</v>
      </c>
      <c r="R30" s="65"/>
      <c r="S30" s="65"/>
      <c r="T30" s="50">
        <f>S30-R30</f>
        <v>0</v>
      </c>
      <c r="U30" s="65"/>
      <c r="V30" s="27">
        <f t="shared" si="4"/>
        <v>171855</v>
      </c>
      <c r="X30" s="49">
        <f t="shared" si="5"/>
        <v>171855</v>
      </c>
      <c r="Y30" s="49">
        <f t="shared" si="6"/>
        <v>0</v>
      </c>
    </row>
    <row r="31" spans="1:25" s="28" customFormat="1" ht="16.05" customHeight="1" thickBot="1" x14ac:dyDescent="0.4">
      <c r="A31" s="52">
        <v>28</v>
      </c>
      <c r="B31" s="58" t="s">
        <v>104</v>
      </c>
      <c r="C31" s="58" t="s">
        <v>133</v>
      </c>
      <c r="D31" s="59" t="s">
        <v>35</v>
      </c>
      <c r="E31" s="58" t="s">
        <v>134</v>
      </c>
      <c r="F31" s="58" t="s">
        <v>132</v>
      </c>
      <c r="G31" s="58" t="s">
        <v>131</v>
      </c>
      <c r="H31" s="59" t="s">
        <v>130</v>
      </c>
      <c r="I31" s="62">
        <v>20780.400000000001</v>
      </c>
      <c r="J31" s="65">
        <v>20780.400000000001</v>
      </c>
      <c r="K31" s="60">
        <f>J31-I31</f>
        <v>0</v>
      </c>
      <c r="L31" s="61">
        <v>5489.6</v>
      </c>
      <c r="M31" s="65">
        <v>5489.6</v>
      </c>
      <c r="N31" s="60">
        <f>M31-L31</f>
        <v>0</v>
      </c>
      <c r="O31" s="61"/>
      <c r="P31" s="61"/>
      <c r="Q31" s="60">
        <v>0</v>
      </c>
      <c r="R31" s="61"/>
      <c r="S31" s="61"/>
      <c r="T31" s="60">
        <v>0</v>
      </c>
      <c r="U31" s="61"/>
      <c r="V31" s="27">
        <f t="shared" si="4"/>
        <v>26270</v>
      </c>
      <c r="X31" s="49">
        <f t="shared" si="5"/>
        <v>26270</v>
      </c>
      <c r="Y31" s="49"/>
    </row>
    <row r="32" spans="1:25" s="28" customFormat="1" x14ac:dyDescent="0.35">
      <c r="A32" s="82" t="s">
        <v>32</v>
      </c>
      <c r="B32" s="82"/>
      <c r="C32" s="82"/>
      <c r="D32" s="82"/>
      <c r="E32" s="82"/>
      <c r="F32" s="82"/>
      <c r="G32" s="82"/>
      <c r="H32" s="82"/>
      <c r="I32" s="82"/>
      <c r="J32" s="82"/>
      <c r="K32" s="29">
        <f>SUM(K4:K31)</f>
        <v>38351</v>
      </c>
      <c r="L32" s="30"/>
      <c r="M32" s="30"/>
      <c r="N32" s="29">
        <f>SUM(N4:N31)</f>
        <v>4919</v>
      </c>
      <c r="O32" s="30"/>
      <c r="P32" s="30"/>
      <c r="Q32" s="29">
        <f>SUM(Q4:Q30)</f>
        <v>1233</v>
      </c>
      <c r="R32" s="30"/>
      <c r="S32" s="30"/>
      <c r="T32" s="29">
        <f>SUM(T4:T30)</f>
        <v>58</v>
      </c>
      <c r="U32" s="31"/>
      <c r="V32" s="21"/>
    </row>
    <row r="33" spans="2:21" ht="92.25" customHeight="1" x14ac:dyDescent="0.35">
      <c r="B33" s="84"/>
      <c r="C33" s="84"/>
      <c r="D33" s="84"/>
      <c r="E33" s="84"/>
      <c r="K33" s="33"/>
      <c r="L33" s="85">
        <f>SUM(K32+N32+Q32+T32)</f>
        <v>44561</v>
      </c>
      <c r="M33" s="85"/>
      <c r="N33" s="85"/>
      <c r="O33" s="33"/>
      <c r="P33" s="33"/>
      <c r="Q33" s="33"/>
      <c r="R33" s="33"/>
      <c r="S33" s="33"/>
      <c r="T33" s="33"/>
    </row>
    <row r="34" spans="2:21" s="21" customFormat="1" ht="39" customHeight="1" x14ac:dyDescent="0.35">
      <c r="B34" s="86" t="s">
        <v>127</v>
      </c>
      <c r="C34" s="86"/>
      <c r="D34" s="86"/>
      <c r="E34" s="86"/>
      <c r="H34" s="34"/>
      <c r="I34" s="34"/>
      <c r="J34" s="34"/>
      <c r="K34" s="34"/>
      <c r="L34" s="78" t="s">
        <v>110</v>
      </c>
      <c r="M34" s="78"/>
      <c r="N34" s="78"/>
      <c r="O34" s="35"/>
      <c r="P34" s="35"/>
      <c r="Q34" s="35"/>
      <c r="R34" s="35"/>
      <c r="S34" s="35"/>
      <c r="T34" s="35"/>
      <c r="U34" s="34"/>
    </row>
    <row r="35" spans="2:21" s="21" customFormat="1" ht="15.75" customHeight="1" x14ac:dyDescent="0.35">
      <c r="B35" s="79" t="s">
        <v>129</v>
      </c>
      <c r="C35" s="79"/>
      <c r="D35" s="79"/>
      <c r="E35" s="79"/>
      <c r="H35" s="34"/>
      <c r="I35" s="34"/>
      <c r="J35" s="34"/>
      <c r="K35" s="34"/>
      <c r="L35" s="78" t="s">
        <v>111</v>
      </c>
      <c r="M35" s="78"/>
      <c r="N35" s="78"/>
      <c r="O35" s="35"/>
      <c r="P35" s="35"/>
      <c r="Q35" s="35"/>
      <c r="R35" s="35"/>
      <c r="S35" s="35"/>
      <c r="T35" s="35"/>
      <c r="U35" s="34"/>
    </row>
    <row r="36" spans="2:21" s="21" customFormat="1" ht="15" customHeight="1" x14ac:dyDescent="0.35">
      <c r="H36" s="34"/>
      <c r="I36" s="34"/>
      <c r="J36" s="34"/>
      <c r="K36" s="34"/>
      <c r="L36" s="79" t="s">
        <v>13</v>
      </c>
      <c r="M36" s="79"/>
      <c r="N36" s="79"/>
      <c r="O36" s="35"/>
      <c r="P36" s="35"/>
      <c r="Q36" s="35"/>
      <c r="R36" s="35"/>
      <c r="S36" s="35"/>
      <c r="T36" s="35"/>
      <c r="U36" s="34"/>
    </row>
    <row r="37" spans="2:21" s="21" customFormat="1" ht="15.75" customHeight="1" x14ac:dyDescent="0.35"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</row>
    <row r="38" spans="2:21" s="21" customFormat="1" x14ac:dyDescent="0.35">
      <c r="G38" s="80"/>
      <c r="H38" s="80"/>
      <c r="I38" s="80"/>
      <c r="J38" s="36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2:21" s="21" customFormat="1" x14ac:dyDescent="0.35">
      <c r="B39" s="37"/>
      <c r="C39" s="37"/>
      <c r="D39" s="37"/>
      <c r="E39" s="37"/>
      <c r="G39" s="78"/>
      <c r="H39" s="78"/>
      <c r="I39" s="78"/>
      <c r="J39" s="38"/>
      <c r="K39" s="34"/>
      <c r="L39" s="39"/>
      <c r="M39" s="39"/>
      <c r="N39" s="39"/>
      <c r="O39" s="34"/>
      <c r="P39" s="34"/>
      <c r="Q39" s="34"/>
      <c r="R39" s="34"/>
      <c r="S39" s="34"/>
      <c r="T39" s="34"/>
      <c r="U39" s="34"/>
    </row>
    <row r="40" spans="2:21" s="21" customFormat="1" ht="15" customHeight="1" x14ac:dyDescent="0.35">
      <c r="B40" s="78" t="s">
        <v>14</v>
      </c>
      <c r="C40" s="78"/>
      <c r="D40" s="78"/>
      <c r="E40" s="78"/>
      <c r="G40" s="80"/>
      <c r="H40" s="80"/>
      <c r="I40" s="80"/>
      <c r="J40" s="36"/>
      <c r="K40" s="34"/>
      <c r="L40" s="36"/>
      <c r="M40" s="36"/>
      <c r="N40" s="36"/>
      <c r="O40" s="35"/>
      <c r="P40" s="35"/>
      <c r="Q40" s="35"/>
      <c r="R40" s="35"/>
      <c r="S40" s="35"/>
      <c r="T40" s="35"/>
      <c r="U40" s="34"/>
    </row>
    <row r="41" spans="2:21" s="21" customFormat="1" x14ac:dyDescent="0.35">
      <c r="B41" s="78" t="s">
        <v>15</v>
      </c>
      <c r="C41" s="78"/>
      <c r="D41" s="78"/>
      <c r="E41" s="78"/>
      <c r="G41" s="80"/>
      <c r="H41" s="80"/>
      <c r="I41" s="80"/>
      <c r="J41" s="36"/>
      <c r="K41" s="34"/>
      <c r="L41" s="78"/>
      <c r="M41" s="78"/>
      <c r="N41" s="78"/>
      <c r="O41" s="35"/>
      <c r="P41" s="35"/>
      <c r="Q41" s="35"/>
      <c r="R41" s="35"/>
      <c r="S41" s="35"/>
      <c r="T41" s="35"/>
      <c r="U41" s="34"/>
    </row>
    <row r="42" spans="2:21" s="21" customFormat="1" x14ac:dyDescent="0.35">
      <c r="B42" s="79" t="s">
        <v>13</v>
      </c>
      <c r="C42" s="79"/>
      <c r="D42" s="79"/>
      <c r="E42" s="79"/>
      <c r="H42" s="34"/>
      <c r="I42" s="34"/>
      <c r="J42" s="34"/>
      <c r="K42" s="34"/>
      <c r="L42" s="78"/>
      <c r="M42" s="78"/>
      <c r="N42" s="78"/>
      <c r="O42" s="35"/>
      <c r="P42" s="35"/>
      <c r="Q42" s="35"/>
      <c r="R42" s="35"/>
      <c r="S42" s="35"/>
      <c r="T42" s="35"/>
      <c r="U42" s="34"/>
    </row>
  </sheetData>
  <autoFilter ref="A1:U32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2">
    <mergeCell ref="L34:N34"/>
    <mergeCell ref="B33:E33"/>
    <mergeCell ref="L33:N33"/>
    <mergeCell ref="B34:E34"/>
    <mergeCell ref="O2:Q2"/>
    <mergeCell ref="R2:T2"/>
    <mergeCell ref="A32:J32"/>
    <mergeCell ref="I2:K2"/>
    <mergeCell ref="L2:N2"/>
    <mergeCell ref="E1:O1"/>
    <mergeCell ref="B41:E41"/>
    <mergeCell ref="B35:E35"/>
    <mergeCell ref="B42:E42"/>
    <mergeCell ref="L41:N41"/>
    <mergeCell ref="L42:N42"/>
    <mergeCell ref="G41:I41"/>
    <mergeCell ref="G39:I39"/>
    <mergeCell ref="G40:I40"/>
    <mergeCell ref="G38:I38"/>
    <mergeCell ref="L35:N35"/>
    <mergeCell ref="L36:N36"/>
    <mergeCell ref="B40:E40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H1" sqref="H1"/>
    </sheetView>
  </sheetViews>
  <sheetFormatPr baseColWidth="10" defaultColWidth="11.44140625" defaultRowHeight="13.2" x14ac:dyDescent="0.25"/>
  <cols>
    <col min="1" max="4" width="11.44140625" style="28"/>
    <col min="5" max="6" width="17" style="28" bestFit="1" customWidth="1"/>
    <col min="7" max="7" width="50.5546875" style="28" customWidth="1"/>
    <col min="8" max="9" width="11.44140625" style="28"/>
    <col min="10" max="10" width="13.21875" style="28" bestFit="1" customWidth="1"/>
    <col min="11" max="16384" width="11.44140625" style="28"/>
  </cols>
  <sheetData>
    <row r="1" spans="1:11" ht="66.75" customHeight="1" x14ac:dyDescent="0.25">
      <c r="B1" s="88" t="s">
        <v>136</v>
      </c>
      <c r="C1" s="88"/>
      <c r="D1" s="88"/>
      <c r="E1" s="88"/>
      <c r="F1" s="88"/>
      <c r="G1" s="88"/>
      <c r="H1" s="40"/>
    </row>
    <row r="2" spans="1:11" x14ac:dyDescent="0.25">
      <c r="A2" s="87"/>
      <c r="B2" s="87"/>
      <c r="C2" s="87"/>
      <c r="D2" s="87"/>
      <c r="E2" s="87"/>
      <c r="F2" s="87"/>
      <c r="G2" s="87"/>
      <c r="H2" s="87"/>
    </row>
    <row r="3" spans="1:11" ht="220.5" customHeight="1" x14ac:dyDescent="0.25">
      <c r="A3" s="87"/>
      <c r="B3" s="87"/>
      <c r="C3" s="87"/>
      <c r="D3" s="87"/>
      <c r="E3" s="87"/>
      <c r="F3" s="87"/>
      <c r="G3" s="87"/>
      <c r="H3" s="87"/>
    </row>
    <row r="4" spans="1:11" x14ac:dyDescent="0.25">
      <c r="A4" s="87"/>
      <c r="B4" s="87"/>
      <c r="C4" s="87"/>
      <c r="D4" s="87"/>
      <c r="E4" s="87"/>
      <c r="F4" s="87"/>
      <c r="G4" s="87"/>
      <c r="H4" s="87"/>
    </row>
    <row r="5" spans="1:11" ht="26.4" x14ac:dyDescent="0.25">
      <c r="A5" s="44" t="s">
        <v>112</v>
      </c>
      <c r="B5" s="45" t="s">
        <v>113</v>
      </c>
      <c r="C5" s="45" t="s">
        <v>114</v>
      </c>
      <c r="D5" s="45" t="s">
        <v>115</v>
      </c>
      <c r="E5" s="45" t="s">
        <v>116</v>
      </c>
      <c r="F5" s="45" t="s">
        <v>117</v>
      </c>
      <c r="G5" s="45" t="s">
        <v>118</v>
      </c>
      <c r="H5" s="46" t="s">
        <v>32</v>
      </c>
      <c r="J5" s="47" t="s">
        <v>119</v>
      </c>
      <c r="K5" s="47" t="s">
        <v>120</v>
      </c>
    </row>
    <row r="6" spans="1:11" x14ac:dyDescent="0.25">
      <c r="A6" s="41"/>
      <c r="B6" s="41"/>
      <c r="C6" s="41"/>
      <c r="D6" s="42"/>
      <c r="E6" s="43"/>
      <c r="F6" s="43"/>
      <c r="G6" s="41"/>
      <c r="H6" s="41"/>
      <c r="J6" s="48" t="s">
        <v>33</v>
      </c>
      <c r="K6" s="48">
        <v>0</v>
      </c>
    </row>
    <row r="7" spans="1:11" x14ac:dyDescent="0.25">
      <c r="A7" s="41"/>
      <c r="B7" s="41"/>
      <c r="C7" s="41"/>
      <c r="D7" s="42"/>
      <c r="E7" s="43"/>
      <c r="F7" s="43"/>
      <c r="G7" s="41"/>
      <c r="H7" s="41"/>
      <c r="J7" s="48" t="s">
        <v>69</v>
      </c>
      <c r="K7" s="48">
        <v>0</v>
      </c>
    </row>
    <row r="8" spans="1:11" x14ac:dyDescent="0.25">
      <c r="A8" s="41"/>
      <c r="B8" s="41"/>
      <c r="C8" s="41"/>
      <c r="D8" s="42"/>
      <c r="E8" s="43"/>
      <c r="F8" s="43"/>
      <c r="G8" s="41"/>
      <c r="H8" s="41"/>
      <c r="J8" s="48" t="s">
        <v>75</v>
      </c>
      <c r="K8" s="48">
        <v>0</v>
      </c>
    </row>
    <row r="9" spans="1:11" x14ac:dyDescent="0.25">
      <c r="A9" s="48"/>
      <c r="B9" s="48"/>
      <c r="C9" s="48"/>
      <c r="D9" s="41"/>
      <c r="E9" s="48"/>
      <c r="F9" s="48"/>
      <c r="G9" s="48"/>
      <c r="H9" s="48"/>
      <c r="J9" s="48" t="s">
        <v>121</v>
      </c>
      <c r="K9" s="48">
        <v>0</v>
      </c>
    </row>
    <row r="10" spans="1:11" x14ac:dyDescent="0.25">
      <c r="A10" s="48"/>
      <c r="B10" s="48"/>
      <c r="C10" s="48"/>
      <c r="D10" s="48"/>
      <c r="E10" s="48"/>
      <c r="F10" s="48"/>
      <c r="G10" s="48"/>
      <c r="H10" s="48"/>
      <c r="J10" s="48" t="s">
        <v>122</v>
      </c>
      <c r="K10" s="48">
        <v>0</v>
      </c>
    </row>
    <row r="11" spans="1:11" x14ac:dyDescent="0.25">
      <c r="A11" s="48"/>
      <c r="B11" s="48"/>
      <c r="C11" s="48"/>
      <c r="D11" s="48"/>
      <c r="E11" s="48"/>
      <c r="F11" s="48"/>
      <c r="G11" s="48"/>
      <c r="H11" s="48"/>
      <c r="J11" s="48" t="s">
        <v>98</v>
      </c>
      <c r="K11" s="48">
        <v>0</v>
      </c>
    </row>
    <row r="12" spans="1:11" x14ac:dyDescent="0.25">
      <c r="A12" s="48"/>
      <c r="B12" s="48"/>
      <c r="C12" s="48"/>
      <c r="D12" s="48"/>
      <c r="E12" s="48"/>
      <c r="F12" s="48"/>
      <c r="G12" s="48"/>
      <c r="H12" s="48"/>
      <c r="J12" s="48" t="s">
        <v>123</v>
      </c>
      <c r="K12" s="48">
        <v>0</v>
      </c>
    </row>
    <row r="13" spans="1:11" x14ac:dyDescent="0.25">
      <c r="A13" s="48"/>
      <c r="B13" s="48"/>
      <c r="C13" s="48"/>
      <c r="D13" s="48"/>
      <c r="E13" s="48"/>
      <c r="F13" s="48"/>
      <c r="G13" s="48"/>
      <c r="H13" s="48"/>
      <c r="J13" s="48"/>
      <c r="K13" s="48">
        <f>SUM(K6:K12)</f>
        <v>0</v>
      </c>
    </row>
    <row r="14" spans="1:11" x14ac:dyDescent="0.25">
      <c r="A14" s="48"/>
      <c r="B14" s="48"/>
      <c r="C14" s="48"/>
      <c r="D14" s="48"/>
      <c r="E14" s="48"/>
      <c r="F14" s="48"/>
      <c r="G14" s="48"/>
      <c r="H14" s="48"/>
    </row>
    <row r="15" spans="1:11" x14ac:dyDescent="0.25">
      <c r="A15" s="48"/>
      <c r="B15" s="48"/>
      <c r="C15" s="48"/>
      <c r="D15" s="48"/>
      <c r="E15" s="48"/>
      <c r="F15" s="48"/>
      <c r="G15" s="48"/>
      <c r="H15" s="48"/>
    </row>
    <row r="16" spans="1:11" x14ac:dyDescent="0.25">
      <c r="A16" s="48"/>
      <c r="B16" s="48"/>
      <c r="C16" s="48"/>
      <c r="D16" s="48"/>
      <c r="E16" s="48"/>
      <c r="F16" s="48"/>
      <c r="G16" s="48"/>
      <c r="H16" s="48"/>
    </row>
    <row r="17" spans="1:8" x14ac:dyDescent="0.25">
      <c r="A17" s="48"/>
      <c r="B17" s="48"/>
      <c r="C17" s="48"/>
      <c r="D17" s="48"/>
      <c r="E17" s="48"/>
      <c r="F17" s="48"/>
      <c r="G17" s="48"/>
      <c r="H17" s="48"/>
    </row>
    <row r="18" spans="1:8" x14ac:dyDescent="0.25">
      <c r="A18" s="48"/>
      <c r="B18" s="48"/>
      <c r="C18" s="48"/>
      <c r="D18" s="48"/>
      <c r="E18" s="48"/>
      <c r="F18" s="48"/>
      <c r="G18" s="48"/>
      <c r="H18" s="48"/>
    </row>
    <row r="19" spans="1:8" x14ac:dyDescent="0.25">
      <c r="A19" s="48"/>
      <c r="B19" s="48"/>
      <c r="C19" s="48"/>
      <c r="D19" s="48"/>
      <c r="E19" s="48"/>
      <c r="F19" s="48"/>
      <c r="G19" s="48"/>
      <c r="H19" s="48"/>
    </row>
    <row r="20" spans="1:8" x14ac:dyDescent="0.25">
      <c r="A20" s="48"/>
      <c r="B20" s="48"/>
      <c r="C20" s="48"/>
      <c r="D20" s="48"/>
      <c r="E20" s="48"/>
      <c r="F20" s="48"/>
      <c r="G20" s="48"/>
      <c r="H20" s="48"/>
    </row>
    <row r="21" spans="1:8" x14ac:dyDescent="0.25">
      <c r="A21" s="48"/>
      <c r="B21" s="48"/>
      <c r="C21" s="48"/>
      <c r="D21" s="48"/>
      <c r="E21" s="48"/>
      <c r="F21" s="48"/>
      <c r="G21" s="48"/>
      <c r="H21" s="48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Props1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REPORTE FACTURACIÓN</vt:lpstr>
      <vt:lpstr>REPORTE DE INCIDENTES AGOSTO</vt:lpstr>
      <vt:lpstr>'REPORTE FACTURACIÓN'!Área_de_impresión</vt:lpstr>
      <vt:lpstr>RESUMEN!Área_de_impresión</vt:lpstr>
      <vt:lpstr>RESUMEN!TRM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2023-09-13T20:27:51Z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