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.sharepoint.com/sites/IPGCONTADORESQUITO/Documentos compartidos/CONTADORES QUITO 2024/LÍDER TÉCNICO/4.- ABRIL/COOP. CENTRO/3.- PREFACTURA/"/>
    </mc:Choice>
  </mc:AlternateContent>
  <xr:revisionPtr revIDLastSave="1393" documentId="8_{0C927B2A-34FF-4C3E-A47D-514ED112C7CF}" xr6:coauthVersionLast="47" xr6:coauthVersionMax="47" xr10:uidLastSave="{9897FD10-F821-446B-A89C-C722E8B691AA}"/>
  <bookViews>
    <workbookView xWindow="-110" yWindow="-110" windowWidth="19420" windowHeight="10300" tabRatio="790" firstSheet="1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FACTURACIÓN'!$A$3:$Z$3</definedName>
    <definedName name="_xlnm.Print_Area" localSheetId="1">'REPORTE FACTURACIÓN'!$A$1:$U$50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7" l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V33" i="7"/>
  <c r="R33" i="7"/>
  <c r="O33" i="7"/>
  <c r="L33" i="7"/>
  <c r="Z33" i="7" s="1"/>
  <c r="R32" i="7"/>
  <c r="O32" i="7"/>
  <c r="O34" i="7" s="1"/>
  <c r="L32" i="7"/>
  <c r="Z32" i="7"/>
  <c r="V32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4" i="7"/>
  <c r="R34" i="7" s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Z31" i="7" s="1"/>
  <c r="U24" i="7"/>
  <c r="V24" i="7"/>
  <c r="X24" i="7"/>
  <c r="Z24" i="7" l="1"/>
  <c r="V4" i="7"/>
  <c r="V31" i="7" l="1"/>
  <c r="X31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5" i="7"/>
  <c r="V26" i="7"/>
  <c r="V27" i="7"/>
  <c r="V28" i="7"/>
  <c r="V29" i="7"/>
  <c r="V30" i="7"/>
  <c r="E11" i="4"/>
  <c r="U23" i="7" l="1"/>
  <c r="Z23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8" i="7"/>
  <c r="Z28" i="7" s="1"/>
  <c r="U15" i="7"/>
  <c r="Z15" i="7" s="1"/>
  <c r="U16" i="7"/>
  <c r="Z16" i="7" s="1"/>
  <c r="U17" i="7"/>
  <c r="Z17" i="7" s="1"/>
  <c r="U18" i="7"/>
  <c r="Z18" i="7" s="1"/>
  <c r="U19" i="7"/>
  <c r="Z19" i="7" s="1"/>
  <c r="U20" i="7"/>
  <c r="Z20" i="7" s="1"/>
  <c r="U21" i="7"/>
  <c r="Z21" i="7" s="1"/>
  <c r="U22" i="7"/>
  <c r="Z22" i="7" s="1"/>
  <c r="U25" i="7"/>
  <c r="Z25" i="7" s="1"/>
  <c r="U26" i="7"/>
  <c r="Z26" i="7" s="1"/>
  <c r="U27" i="7"/>
  <c r="Z27" i="7" s="1"/>
  <c r="U29" i="7"/>
  <c r="Z29" i="7" s="1"/>
  <c r="U30" i="7"/>
  <c r="Z30" i="7" s="1"/>
  <c r="U4" i="7"/>
  <c r="U34" i="7" s="1"/>
  <c r="O4" i="7"/>
  <c r="L4" i="7"/>
  <c r="Z6" i="7" l="1"/>
  <c r="Z34" i="7"/>
  <c r="V34" i="7"/>
  <c r="Z4" i="7"/>
  <c r="C13" i="4" l="1"/>
  <c r="E13" i="4" s="1"/>
  <c r="C15" i="4"/>
  <c r="E15" i="4" s="1"/>
  <c r="C14" i="4"/>
  <c r="E14" i="4" s="1"/>
  <c r="C12" i="4"/>
  <c r="E12" i="4" s="1"/>
  <c r="E16" i="4" l="1"/>
  <c r="E17" i="4"/>
</calcChain>
</file>

<file path=xl/sharedStrings.xml><?xml version="1.0" encoding="utf-8"?>
<sst xmlns="http://schemas.openxmlformats.org/spreadsheetml/2006/main" count="317" uniqueCount="157">
  <si>
    <t xml:space="preserve">CONTRATO DE SERVICIOS TÉCNICOS ESPECIALIZADOS INTEGRALES DE IMPRESIÓN COPIADO Y ESCANEO                         </t>
  </si>
  <si>
    <t xml:space="preserve">QUITO, 31 DE AGOSTO 2024 </t>
  </si>
  <si>
    <t xml:space="preserve">REPORTE DE CONSUMO AGOSTO 2024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</si>
  <si>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</si>
  <si>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</si>
  <si>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</si>
  <si>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</si>
  <si>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</si>
  <si>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</si>
  <si>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</si>
  <si>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</si>
  <si>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</si>
  <si>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</si>
  <si>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</si>
  <si>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</si>
  <si>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</si>
  <si>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</si>
  <si>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</si>
  <si>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</si>
  <si>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</si>
  <si>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</si>
  <si>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AGOSTO 2024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</si>
  <si>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</si>
  <si>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</si>
  <si>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</si>
  <si>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</si>
  <si>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</si>
  <si>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</si>
  <si>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</si>
  <si>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</si>
  <si>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</si>
  <si>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</si>
  <si>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</si>
  <si>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</si>
  <si>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</si>
  <si>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</si>
  <si>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</si>
  <si>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</si>
  <si>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</si>
  <si>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</si>
  <si>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</si>
  <si>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</si>
  <si>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</si>
  <si>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</si>
  <si>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</si>
  <si>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</si>
  <si>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</si>
  <si>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</si>
  <si>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</si>
  <si>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</si>
  <si>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</si>
  <si>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</si>
  <si>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</si>
  <si>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</si>
  <si>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</si>
  <si>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</si>
  <si>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</si>
  <si>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</si>
  <si>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</si>
  <si>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</si>
  <si>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</si>
  <si>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</si>
  <si>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</si>
  <si>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</si>
  <si>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</si>
  <si>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</si>
  <si>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</si>
  <si>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</si>
  <si>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</si>
  <si>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</si>
  <si>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192.168.12.24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</si>
  <si>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</si>
  <si>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</si>
  <si>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</si>
  <si>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</si>
  <si>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</si>
  <si>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</si>
  <si>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</si>
  <si>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</si>
  <si>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</si>
  <si>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</si>
  <si>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</si>
  <si>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</si>
  <si>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</si>
  <si>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</si>
  <si>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</si>
  <si>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</si>
  <si>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</si>
  <si>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</si>
  <si>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</si>
  <si>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</si>
  <si>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</si>
  <si>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</si>
  <si>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</si>
  <si>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</si>
  <si>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</si>
  <si>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</si>
  <si>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</si>
  <si>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</si>
  <si>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</si>
  <si>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</si>
  <si>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</si>
  <si>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</si>
  <si>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</si>
  <si>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</si>
  <si>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</si>
  <si>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</si>
  <si>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</si>
  <si>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</si>
  <si>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</si>
  <si>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</si>
  <si>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</si>
  <si>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</si>
  <si>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</si>
  <si>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</si>
  <si>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</si>
  <si>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</si>
  <si>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</si>
  <si>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</si>
  <si>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</si>
  <si>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</si>
  <si>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</si>
  <si>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</si>
  <si>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</si>
  <si>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</si>
  <si>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</si>
  <si>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</si>
  <si>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</si>
  <si>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DATACENTER BACKUP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</si>
  <si>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</si>
  <si>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</si>
  <si>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</si>
  <si>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</si>
  <si>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</si>
  <si>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</si>
  <si>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</si>
  <si>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</si>
  <si>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</si>
  <si>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</si>
  <si>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</si>
  <si>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</si>
  <si>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</si>
  <si>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</si>
  <si>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</si>
  <si>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AGOSTO 2024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</si>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</sst>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5" fontId="11" fillId="0" borderId="0"/>
    <xf numFmtId="9" fontId="2" fillId="0" borderId="0" applyFont="0" applyFill="0" applyBorder="0" applyAlignment="0" applyProtection="0"/>
    <xf numFmtId="165" fontId="9" fillId="0" borderId="0"/>
    <xf numFmtId="165" fontId="12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4" fontId="9" fillId="0" borderId="0" applyFont="0" applyFill="0" applyBorder="0" applyAlignment="0" applyProtection="0"/>
  </cellStyleXfs>
  <cellXfs count="95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3" fillId="0" borderId="0" xfId="3" applyFont="1" applyAlignment="1">
      <alignment wrapText="1"/>
    </xf>
    <xf numFmtId="165" fontId="14" fillId="0" borderId="0" xfId="3" applyFont="1" applyAlignment="1">
      <alignment wrapText="1"/>
    </xf>
    <xf numFmtId="168" fontId="8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4" fontId="7" fillId="0" borderId="1" xfId="14" applyFont="1" applyFill="1" applyBorder="1" applyAlignment="1">
      <alignment horizontal="center" vertical="center" wrapText="1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165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vertical="center" wrapText="1"/>
    </xf>
    <xf numFmtId="165" fontId="15" fillId="0" borderId="0" xfId="3" applyFont="1" applyAlignment="1">
      <alignment horizontal="center" vertical="center" wrapText="1"/>
    </xf>
    <xf numFmtId="165" fontId="8" fillId="5" borderId="1" xfId="3" applyFont="1" applyFill="1" applyBorder="1" applyAlignment="1">
      <alignment horizontal="center" vertical="center"/>
    </xf>
    <xf numFmtId="168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165" fontId="24" fillId="0" borderId="0" xfId="3" applyFont="1" applyAlignment="1">
      <alignment wrapText="1"/>
    </xf>
    <xf numFmtId="0" fontId="26" fillId="2" borderId="9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70" fontId="23" fillId="0" borderId="4" xfId="0" applyNumberFormat="1" applyFont="1" applyBorder="1"/>
    <xf numFmtId="0" fontId="27" fillId="4" borderId="6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7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3" fontId="32" fillId="0" borderId="1" xfId="0" applyNumberFormat="1" applyFont="1" applyBorder="1" applyAlignment="1">
      <alignment horizontal="center" vertical="center"/>
    </xf>
    <xf numFmtId="165" fontId="28" fillId="7" borderId="1" xfId="8" applyFont="1" applyFill="1" applyBorder="1" applyAlignment="1">
      <alignment horizontal="center" vertical="center"/>
    </xf>
    <xf numFmtId="165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3" fontId="21" fillId="8" borderId="0" xfId="0" applyNumberFormat="1" applyFont="1" applyFill="1"/>
    <xf numFmtId="3" fontId="21" fillId="0" borderId="0" xfId="0" applyNumberFormat="1" applyFont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5" fillId="0" borderId="0" xfId="3" applyFont="1" applyAlignment="1">
      <alignment wrapText="1"/>
    </xf>
    <xf numFmtId="0" fontId="18" fillId="0" borderId="0" xfId="0" applyFont="1" applyAlignment="1">
      <alignment horizontal="center"/>
    </xf>
    <xf numFmtId="0" fontId="23" fillId="8" borderId="0" xfId="0" applyFont="1" applyFill="1"/>
    <xf numFmtId="0" fontId="29" fillId="8" borderId="1" xfId="0" applyFont="1" applyFill="1" applyBorder="1" applyAlignment="1">
      <alignment horizontal="center" vertical="center" wrapText="1"/>
    </xf>
    <xf numFmtId="3" fontId="29" fillId="8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wrapText="1"/>
    </xf>
    <xf numFmtId="0" fontId="29" fillId="9" borderId="1" xfId="0" applyFont="1" applyFill="1" applyBorder="1" applyAlignment="1">
      <alignment vertical="center" wrapText="1"/>
    </xf>
    <xf numFmtId="0" fontId="29" fillId="9" borderId="1" xfId="0" applyFont="1" applyFill="1" applyBorder="1" applyAlignment="1">
      <alignment horizontal="center" vertical="center" wrapText="1"/>
    </xf>
    <xf numFmtId="3" fontId="30" fillId="9" borderId="1" xfId="0" applyNumberFormat="1" applyFont="1" applyFill="1" applyBorder="1" applyAlignment="1">
      <alignment horizontal="center" vertical="center" wrapText="1"/>
    </xf>
    <xf numFmtId="3" fontId="21" fillId="9" borderId="0" xfId="0" applyNumberFormat="1" applyFont="1" applyFill="1"/>
    <xf numFmtId="3" fontId="23" fillId="9" borderId="0" xfId="0" applyNumberFormat="1" applyFont="1" applyFill="1"/>
    <xf numFmtId="0" fontId="23" fillId="9" borderId="0" xfId="0" applyFont="1" applyFill="1"/>
    <xf numFmtId="0" fontId="29" fillId="10" borderId="1" xfId="0" applyFont="1" applyFill="1" applyBorder="1" applyAlignment="1">
      <alignment vertical="center" wrapText="1"/>
    </xf>
    <xf numFmtId="0" fontId="29" fillId="10" borderId="1" xfId="0" applyFont="1" applyFill="1" applyBorder="1" applyAlignment="1">
      <alignment horizontal="center" vertical="center" wrapText="1"/>
    </xf>
    <xf numFmtId="3" fontId="30" fillId="10" borderId="1" xfId="0" applyNumberFormat="1" applyFont="1" applyFill="1" applyBorder="1" applyAlignment="1">
      <alignment horizontal="center" vertical="center" wrapText="1"/>
    </xf>
    <xf numFmtId="165" fontId="16" fillId="2" borderId="0" xfId="3" applyFont="1" applyFill="1" applyAlignment="1">
      <alignment horizontal="center" vertical="center" wrapText="1"/>
    </xf>
    <xf numFmtId="165" fontId="15" fillId="0" borderId="0" xfId="3" applyFont="1" applyAlignment="1">
      <alignment horizontal="right" vertical="center" wrapText="1"/>
    </xf>
    <xf numFmtId="165" fontId="8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165" fontId="24" fillId="0" borderId="0" xfId="3" applyFont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165" fontId="24" fillId="0" borderId="0" xfId="3" applyFont="1" applyAlignment="1">
      <alignment horizontal="center" wrapText="1"/>
    </xf>
    <xf numFmtId="165" fontId="25" fillId="0" borderId="0" xfId="3" applyFont="1" applyAlignment="1">
      <alignment horizontal="center" wrapText="1"/>
    </xf>
    <xf numFmtId="0" fontId="21" fillId="0" borderId="0" xfId="0" applyFont="1" applyAlignment="1">
      <alignment horizontal="center"/>
    </xf>
    <xf numFmtId="0" fontId="31" fillId="0" borderId="1" xfId="0" applyFont="1" applyBorder="1" applyAlignment="1">
      <alignment horizontal="right"/>
    </xf>
    <xf numFmtId="0" fontId="18" fillId="0" borderId="0" xfId="0" applyFont="1" applyAlignment="1">
      <alignment horizontal="center"/>
    </xf>
    <xf numFmtId="165" fontId="25" fillId="0" borderId="0" xfId="3" applyFont="1" applyAlignment="1">
      <alignment horizontal="center"/>
    </xf>
    <xf numFmtId="3" fontId="18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6" fillId="2" borderId="8" xfId="0" applyFont="1" applyFill="1" applyBorder="1" applyAlignment="1">
      <alignment horizontal="center" vertical="center" wrapText="1"/>
    </xf>
    <xf numFmtId="0" fontId="23" fillId="0" borderId="0" xfId="0" applyFont="1" applyFill="1"/>
    <xf numFmtId="0" fontId="18" fillId="0" borderId="0" xfId="0" applyFont="1" applyFill="1"/>
    <xf numFmtId="0" fontId="21" fillId="0" borderId="0" xfId="0" applyFont="1" applyFill="1"/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topLeftCell="B5" zoomScale="95" zoomScaleNormal="95" zoomScaleSheetLayoutView="85" workbookViewId="0">
      <selection activeCell="G12" sqref="G12"/>
    </sheetView>
  </sheetViews>
  <sheetFormatPr defaultColWidth="11.42578125" defaultRowHeight="13.15" customHeight="1"/>
  <cols>
    <col min="1" max="1" width="2.140625" style="1" customWidth="1"/>
    <col min="2" max="2" width="40.7109375" style="1" bestFit="1" customWidth="1"/>
    <col min="3" max="3" width="10.57031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5"/>
      <c r="D2" s="15"/>
      <c r="E2" s="15"/>
    </row>
    <row r="3" spans="2:7" ht="13.15" customHeight="1">
      <c r="B3" s="15"/>
      <c r="C3" s="15"/>
      <c r="D3" s="15"/>
      <c r="E3" s="15"/>
    </row>
    <row r="4" spans="2:7" ht="13.15" customHeight="1">
      <c r="B4" s="15"/>
      <c r="C4" s="15"/>
      <c r="D4" s="15"/>
      <c r="E4" s="15"/>
    </row>
    <row r="5" spans="2:7" ht="13.15" customHeight="1">
      <c r="B5" s="15"/>
      <c r="C5" s="15"/>
      <c r="D5" s="15"/>
      <c r="E5" s="15"/>
    </row>
    <row r="6" spans="2:7" ht="33.75" customHeight="1">
      <c r="B6" s="70" t="s">
        <v>0</v>
      </c>
      <c r="C6" s="70"/>
      <c r="D6" s="70"/>
      <c r="E6" s="70"/>
      <c r="F6" s="4"/>
      <c r="G6" s="4"/>
    </row>
    <row r="7" spans="2:7" ht="15.75" customHeight="1">
      <c r="B7" s="71" t="s">
        <v>1</v>
      </c>
      <c r="C7" s="71"/>
      <c r="D7" s="71"/>
      <c r="E7" s="71"/>
      <c r="F7" s="4"/>
      <c r="G7" s="4"/>
    </row>
    <row r="8" spans="2:7" ht="15.75" customHeight="1">
      <c r="B8" s="16"/>
      <c r="C8" s="16"/>
      <c r="D8" s="16"/>
      <c r="E8" s="16"/>
      <c r="F8" s="4"/>
      <c r="G8" s="4"/>
    </row>
    <row r="9" spans="2:7" ht="13.15" customHeight="1">
      <c r="B9" s="72" t="s">
        <v>2</v>
      </c>
      <c r="C9" s="72"/>
      <c r="D9" s="72"/>
      <c r="E9" s="72"/>
      <c r="F9" s="4"/>
      <c r="G9" s="4"/>
    </row>
    <row r="10" spans="2:7" ht="14.45">
      <c r="B10" s="17" t="s">
        <v>3</v>
      </c>
      <c r="C10" s="17"/>
      <c r="D10" s="17" t="s">
        <v>4</v>
      </c>
      <c r="E10" s="17" t="s">
        <v>5</v>
      </c>
      <c r="F10" s="4"/>
      <c r="G10" s="4"/>
    </row>
    <row r="11" spans="2:7" ht="13.15" customHeight="1">
      <c r="B11" s="17" t="s">
        <v>6</v>
      </c>
      <c r="C11" s="11"/>
      <c r="D11" s="8">
        <v>858.58</v>
      </c>
      <c r="E11" s="18">
        <f>D11</f>
        <v>858.58</v>
      </c>
      <c r="F11" s="4"/>
      <c r="G11" s="4"/>
    </row>
    <row r="12" spans="2:7" ht="14.45">
      <c r="B12" s="17" t="s">
        <v>7</v>
      </c>
      <c r="C12" s="12">
        <f>+'REPORTE FACTURACIÓN'!L34</f>
        <v>68101</v>
      </c>
      <c r="D12" s="7">
        <v>8.0000000000000002E-3</v>
      </c>
      <c r="E12" s="18">
        <f>ROUNDDOWN(D12*C12,2)</f>
        <v>544.79999999999995</v>
      </c>
      <c r="F12" s="4"/>
      <c r="G12" s="4"/>
    </row>
    <row r="13" spans="2:7" ht="14.45">
      <c r="B13" s="17" t="s">
        <v>8</v>
      </c>
      <c r="C13" s="12">
        <f>+'REPORTE FACTURACIÓN'!O34</f>
        <v>7780</v>
      </c>
      <c r="D13" s="7">
        <v>8.0000000000000002E-3</v>
      </c>
      <c r="E13" s="18">
        <f t="shared" ref="E13:E15" si="0">ROUNDDOWN(D13*C13,2)</f>
        <v>62.24</v>
      </c>
      <c r="F13" s="4"/>
      <c r="G13" s="4"/>
    </row>
    <row r="14" spans="2:7" ht="17.25" customHeight="1">
      <c r="B14" s="17" t="s">
        <v>9</v>
      </c>
      <c r="C14" s="12">
        <f>+'REPORTE FACTURACIÓN'!R34</f>
        <v>1201</v>
      </c>
      <c r="D14" s="9">
        <v>5.8000000000000003E-2</v>
      </c>
      <c r="E14" s="18">
        <f t="shared" si="0"/>
        <v>69.650000000000006</v>
      </c>
      <c r="F14" s="5"/>
      <c r="G14" s="4"/>
    </row>
    <row r="15" spans="2:7" ht="14.45">
      <c r="B15" s="17" t="s">
        <v>10</v>
      </c>
      <c r="C15" s="12">
        <f>+'REPORTE FACTURACIÓN'!U34</f>
        <v>242</v>
      </c>
      <c r="D15" s="9">
        <v>5.8000000000000003E-2</v>
      </c>
      <c r="E15" s="18">
        <f t="shared" si="0"/>
        <v>14.03</v>
      </c>
      <c r="F15" s="5"/>
      <c r="G15" s="4"/>
    </row>
    <row r="16" spans="2:7" ht="16.899999999999999" customHeight="1">
      <c r="D16" s="10"/>
      <c r="E16" s="6">
        <f>SUM(E11:E15)</f>
        <v>1549.3000000000002</v>
      </c>
    </row>
    <row r="17" spans="2:5" ht="13.15" customHeight="1">
      <c r="E17" s="3">
        <f>E12+E13+E15+E14</f>
        <v>690.71999999999991</v>
      </c>
    </row>
    <row r="18" spans="2:5" ht="15.75" customHeight="1">
      <c r="B18" s="75"/>
      <c r="C18" s="75"/>
      <c r="D18" s="76"/>
      <c r="E18" s="76"/>
    </row>
    <row r="19" spans="2:5" ht="13.15" customHeight="1">
      <c r="B19" s="76"/>
      <c r="C19" s="76"/>
      <c r="D19" s="76"/>
      <c r="E19" s="76"/>
    </row>
    <row r="20" spans="2:5" ht="13.15" customHeight="1">
      <c r="B20" s="76"/>
      <c r="C20" s="76"/>
      <c r="D20" s="76"/>
      <c r="E20" s="76"/>
    </row>
    <row r="21" spans="2:5" ht="21" customHeight="1">
      <c r="B21" s="78"/>
      <c r="C21" s="78"/>
      <c r="D21" s="78"/>
      <c r="E21" s="78"/>
    </row>
    <row r="23" spans="2:5" ht="13.15" customHeight="1">
      <c r="B23" s="77"/>
      <c r="C23" s="77"/>
      <c r="D23" s="77"/>
      <c r="E23" s="77"/>
    </row>
    <row r="24" spans="2:5" ht="16.5" customHeight="1">
      <c r="B24" s="14" t="s">
        <v>11</v>
      </c>
      <c r="C24" s="14"/>
      <c r="D24" s="79" t="s">
        <v>12</v>
      </c>
      <c r="E24" s="79"/>
    </row>
    <row r="25" spans="2:5" ht="13.15" customHeight="1">
      <c r="B25" s="13" t="s">
        <v>13</v>
      </c>
      <c r="C25" s="13"/>
      <c r="D25" s="74" t="s">
        <v>14</v>
      </c>
      <c r="E25" s="74"/>
    </row>
    <row r="26" spans="2:5" ht="11.25" customHeight="1">
      <c r="B26" s="13" t="s">
        <v>15</v>
      </c>
      <c r="C26" s="13"/>
      <c r="D26" s="74" t="s">
        <v>16</v>
      </c>
      <c r="E26" s="74"/>
    </row>
    <row r="27" spans="2:5" ht="13.15" customHeight="1">
      <c r="B27" s="54" t="s">
        <v>17</v>
      </c>
      <c r="D27" s="74" t="s">
        <v>18</v>
      </c>
      <c r="E27" s="74"/>
    </row>
    <row r="28" spans="2:5" ht="13.15" customHeight="1">
      <c r="D28" s="74"/>
      <c r="E28" s="74"/>
    </row>
    <row r="29" spans="2:5" ht="21.75" customHeight="1">
      <c r="B29" s="2"/>
      <c r="C29" s="2"/>
      <c r="D29" s="74"/>
      <c r="E29" s="74"/>
    </row>
    <row r="30" spans="2:5" ht="21.75" customHeight="1">
      <c r="B30" s="2"/>
      <c r="C30" s="2"/>
      <c r="D30" s="13"/>
      <c r="E30" s="13"/>
    </row>
    <row r="31" spans="2:5" ht="24" customHeight="1">
      <c r="B31" s="73" t="s">
        <v>11</v>
      </c>
      <c r="C31" s="73"/>
      <c r="D31" s="73"/>
      <c r="E31" s="73"/>
    </row>
    <row r="32" spans="2:5" ht="13.15" customHeight="1">
      <c r="B32" s="74" t="s">
        <v>19</v>
      </c>
      <c r="C32" s="74"/>
      <c r="D32" s="74"/>
      <c r="E32" s="74"/>
    </row>
    <row r="33" spans="2:5" ht="13.15" customHeight="1">
      <c r="B33" s="74" t="s">
        <v>20</v>
      </c>
      <c r="C33" s="74"/>
      <c r="D33" s="74"/>
      <c r="E33" s="74"/>
    </row>
    <row r="34" spans="2:5" ht="13.15" customHeight="1">
      <c r="B34" s="74" t="s">
        <v>18</v>
      </c>
      <c r="C34" s="74"/>
      <c r="D34" s="74"/>
      <c r="E34" s="74"/>
    </row>
    <row r="38" spans="2:5" ht="13.15" customHeight="1">
      <c r="B38" s="2"/>
      <c r="C38" s="2"/>
    </row>
  </sheetData>
  <mergeCells count="17"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  <mergeCell ref="B6:E6"/>
    <mergeCell ref="B7:E7"/>
    <mergeCell ref="B9:E9"/>
    <mergeCell ref="B31:E31"/>
    <mergeCell ref="B32:E32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0"/>
  <sheetViews>
    <sheetView topLeftCell="A7" zoomScale="70" zoomScaleNormal="70" zoomScalePageLayoutView="55" workbookViewId="0">
      <selection activeCell="AD25" sqref="AD25"/>
    </sheetView>
  </sheetViews>
  <sheetFormatPr defaultColWidth="11.42578125" defaultRowHeight="18.75" customHeight="1"/>
  <cols>
    <col min="1" max="1" width="7.7109375" style="19" customWidth="1"/>
    <col min="2" max="2" width="13.28515625" style="19" customWidth="1"/>
    <col min="3" max="3" width="19.7109375" style="19" customWidth="1"/>
    <col min="4" max="4" width="14" style="19" bestFit="1" customWidth="1"/>
    <col min="5" max="5" width="26.140625" style="19" customWidth="1"/>
    <col min="6" max="6" width="20" style="19" customWidth="1"/>
    <col min="7" max="8" width="19.7109375" style="19" customWidth="1"/>
    <col min="9" max="9" width="19" style="27" bestFit="1" customWidth="1"/>
    <col min="10" max="21" width="13.7109375" style="27" customWidth="1"/>
    <col min="22" max="22" width="13.7109375" style="21" customWidth="1"/>
    <col min="23" max="25" width="0" style="19" hidden="1" customWidth="1"/>
    <col min="26" max="16384" width="11.42578125" style="19"/>
  </cols>
  <sheetData>
    <row r="1" spans="1:42" ht="133.9" customHeight="1">
      <c r="B1" s="20"/>
      <c r="C1" s="20"/>
      <c r="D1" s="20"/>
      <c r="E1" s="80" t="s">
        <v>21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51"/>
      <c r="U1" s="51"/>
    </row>
    <row r="2" spans="1:42" s="24" customFormat="1">
      <c r="A2" s="22"/>
      <c r="B2" s="22"/>
      <c r="C2" s="22"/>
      <c r="D2" s="22"/>
      <c r="E2" s="22"/>
      <c r="F2" s="22"/>
      <c r="G2" s="22"/>
      <c r="H2" s="22"/>
      <c r="I2" s="23"/>
      <c r="J2" s="82" t="s">
        <v>22</v>
      </c>
      <c r="K2" s="82"/>
      <c r="L2" s="82"/>
      <c r="M2" s="82" t="s">
        <v>23</v>
      </c>
      <c r="N2" s="82"/>
      <c r="O2" s="82"/>
      <c r="P2" s="82" t="s">
        <v>24</v>
      </c>
      <c r="Q2" s="82"/>
      <c r="R2" s="82"/>
      <c r="S2" s="82" t="s">
        <v>10</v>
      </c>
      <c r="T2" s="82"/>
      <c r="U2" s="82"/>
    </row>
    <row r="3" spans="1:42" s="24" customFormat="1" ht="39.75" customHeight="1">
      <c r="A3" s="49" t="s">
        <v>25</v>
      </c>
      <c r="B3" s="49" t="s">
        <v>26</v>
      </c>
      <c r="C3" s="49" t="s">
        <v>27</v>
      </c>
      <c r="D3" s="49" t="s">
        <v>28</v>
      </c>
      <c r="E3" s="49" t="s">
        <v>29</v>
      </c>
      <c r="F3" s="49" t="s">
        <v>30</v>
      </c>
      <c r="G3" s="49" t="s">
        <v>31</v>
      </c>
      <c r="H3" s="49"/>
      <c r="I3" s="49" t="s">
        <v>32</v>
      </c>
      <c r="J3" s="50" t="s">
        <v>33</v>
      </c>
      <c r="K3" s="50" t="s">
        <v>34</v>
      </c>
      <c r="L3" s="50" t="s">
        <v>35</v>
      </c>
      <c r="M3" s="50" t="s">
        <v>33</v>
      </c>
      <c r="N3" s="50" t="s">
        <v>34</v>
      </c>
      <c r="O3" s="50" t="s">
        <v>35</v>
      </c>
      <c r="P3" s="50" t="s">
        <v>36</v>
      </c>
      <c r="Q3" s="50" t="s">
        <v>37</v>
      </c>
      <c r="R3" s="50" t="s">
        <v>38</v>
      </c>
      <c r="S3" s="50" t="s">
        <v>33</v>
      </c>
      <c r="T3" s="50" t="s">
        <v>37</v>
      </c>
      <c r="U3" s="50" t="s">
        <v>38</v>
      </c>
    </row>
    <row r="4" spans="1:42" s="26" customFormat="1" ht="16.149999999999999" customHeight="1">
      <c r="A4" s="43">
        <v>1</v>
      </c>
      <c r="B4" s="43" t="s">
        <v>39</v>
      </c>
      <c r="C4" s="43" t="s">
        <v>40</v>
      </c>
      <c r="D4" s="44" t="s">
        <v>41</v>
      </c>
      <c r="E4" s="43" t="s">
        <v>42</v>
      </c>
      <c r="F4" s="43" t="s">
        <v>43</v>
      </c>
      <c r="G4" s="43" t="s">
        <v>44</v>
      </c>
      <c r="H4" s="43" t="s">
        <v>45</v>
      </c>
      <c r="I4" s="59" t="s">
        <v>46</v>
      </c>
      <c r="J4" s="45">
        <v>184076</v>
      </c>
      <c r="K4" s="45">
        <v>187098</v>
      </c>
      <c r="L4" s="46">
        <f>K4-J4</f>
        <v>3022</v>
      </c>
      <c r="M4" s="45">
        <v>23699</v>
      </c>
      <c r="N4" s="45">
        <v>24036</v>
      </c>
      <c r="O4" s="46">
        <f t="shared" ref="O4:P32" si="0">N4-M4</f>
        <v>337</v>
      </c>
      <c r="P4" s="45"/>
      <c r="Q4" s="45"/>
      <c r="R4" s="46">
        <f>Q4-P4</f>
        <v>0</v>
      </c>
      <c r="S4" s="45"/>
      <c r="T4" s="45"/>
      <c r="U4" s="46">
        <f>T4-S4</f>
        <v>0</v>
      </c>
      <c r="V4" s="25">
        <f>K4+N4+Q4+T4</f>
        <v>211134</v>
      </c>
      <c r="W4" s="42"/>
      <c r="X4" s="42">
        <f t="shared" ref="X4:X31" si="1">K4+N4</f>
        <v>211134</v>
      </c>
      <c r="Y4" s="42">
        <f>Q4+T4</f>
        <v>0</v>
      </c>
      <c r="Z4" s="42">
        <f t="shared" ref="Z4:Z7" si="2">L4+O4+R4+U4</f>
        <v>3359</v>
      </c>
    </row>
    <row r="5" spans="1:42" s="26" customFormat="1" ht="16.149999999999999" customHeight="1">
      <c r="A5" s="43">
        <f>1+A4</f>
        <v>2</v>
      </c>
      <c r="B5" s="43" t="s">
        <v>39</v>
      </c>
      <c r="C5" s="43" t="s">
        <v>40</v>
      </c>
      <c r="D5" s="44" t="s">
        <v>47</v>
      </c>
      <c r="E5" s="47" t="s">
        <v>48</v>
      </c>
      <c r="F5" s="43" t="s">
        <v>43</v>
      </c>
      <c r="G5" s="43" t="s">
        <v>49</v>
      </c>
      <c r="H5" s="43" t="s">
        <v>45</v>
      </c>
      <c r="I5" s="59" t="s">
        <v>50</v>
      </c>
      <c r="J5" s="45">
        <v>51137</v>
      </c>
      <c r="K5" s="45">
        <v>52310</v>
      </c>
      <c r="L5" s="46">
        <f t="shared" ref="L5:L32" si="3">K5-J5</f>
        <v>1173</v>
      </c>
      <c r="M5" s="45">
        <v>11804</v>
      </c>
      <c r="N5" s="45">
        <v>11866</v>
      </c>
      <c r="O5" s="46">
        <f t="shared" si="0"/>
        <v>62</v>
      </c>
      <c r="P5" s="45"/>
      <c r="Q5" s="45"/>
      <c r="R5" s="46">
        <f t="shared" ref="R5:R32" si="4">Q5-P5</f>
        <v>0</v>
      </c>
      <c r="S5" s="45"/>
      <c r="T5" s="45"/>
      <c r="U5" s="46">
        <f t="shared" ref="U5:U29" si="5">T5-S5</f>
        <v>0</v>
      </c>
      <c r="V5" s="25">
        <f t="shared" ref="V5:V32" si="6">K5+N5+Q5+T5</f>
        <v>64176</v>
      </c>
      <c r="W5" s="42"/>
      <c r="X5" s="42">
        <f t="shared" si="1"/>
        <v>64176</v>
      </c>
      <c r="Y5" s="42">
        <f t="shared" ref="Y5:Y30" si="7">Q5+T5</f>
        <v>0</v>
      </c>
      <c r="Z5" s="42">
        <f t="shared" si="2"/>
        <v>1235</v>
      </c>
    </row>
    <row r="6" spans="1:42" s="26" customFormat="1" ht="16.149999999999999" customHeight="1">
      <c r="A6" s="43">
        <f t="shared" ref="A6:A33" si="8">1+A5</f>
        <v>3</v>
      </c>
      <c r="B6" s="43" t="s">
        <v>39</v>
      </c>
      <c r="C6" s="43" t="s">
        <v>40</v>
      </c>
      <c r="D6" s="44" t="s">
        <v>47</v>
      </c>
      <c r="E6" s="43" t="s">
        <v>51</v>
      </c>
      <c r="F6" s="43" t="s">
        <v>52</v>
      </c>
      <c r="G6" s="43" t="s">
        <v>53</v>
      </c>
      <c r="H6" s="43" t="s">
        <v>45</v>
      </c>
      <c r="I6" s="59" t="s">
        <v>54</v>
      </c>
      <c r="J6" s="45">
        <v>12852</v>
      </c>
      <c r="K6" s="45">
        <v>13269</v>
      </c>
      <c r="L6" s="46">
        <f t="shared" si="3"/>
        <v>417</v>
      </c>
      <c r="M6" s="45">
        <v>3158</v>
      </c>
      <c r="N6" s="45">
        <v>3246</v>
      </c>
      <c r="O6" s="46">
        <f t="shared" si="0"/>
        <v>88</v>
      </c>
      <c r="P6" s="45">
        <v>56312</v>
      </c>
      <c r="Q6" s="45">
        <v>57513</v>
      </c>
      <c r="R6" s="46">
        <f t="shared" si="4"/>
        <v>1201</v>
      </c>
      <c r="S6" s="45">
        <v>5479</v>
      </c>
      <c r="T6" s="45">
        <v>5721</v>
      </c>
      <c r="U6" s="46">
        <f>T6-S6</f>
        <v>242</v>
      </c>
      <c r="V6" s="25">
        <f t="shared" si="6"/>
        <v>79749</v>
      </c>
      <c r="W6" s="42"/>
      <c r="X6" s="42">
        <f t="shared" si="1"/>
        <v>16515</v>
      </c>
      <c r="Y6" s="42">
        <f>Q6+T6</f>
        <v>63234</v>
      </c>
      <c r="Z6" s="42">
        <f t="shared" si="2"/>
        <v>1948</v>
      </c>
    </row>
    <row r="7" spans="1:42" s="26" customFormat="1" ht="16.149999999999999" customHeight="1">
      <c r="A7" s="43">
        <f t="shared" si="8"/>
        <v>4</v>
      </c>
      <c r="B7" s="43" t="s">
        <v>39</v>
      </c>
      <c r="C7" s="43" t="s">
        <v>40</v>
      </c>
      <c r="D7" s="44" t="s">
        <v>55</v>
      </c>
      <c r="E7" s="43" t="s">
        <v>56</v>
      </c>
      <c r="F7" s="43" t="s">
        <v>43</v>
      </c>
      <c r="G7" s="43" t="s">
        <v>57</v>
      </c>
      <c r="H7" s="43" t="s">
        <v>45</v>
      </c>
      <c r="I7" s="59" t="s">
        <v>58</v>
      </c>
      <c r="J7" s="45">
        <v>240731</v>
      </c>
      <c r="K7" s="45">
        <v>246315</v>
      </c>
      <c r="L7" s="46">
        <f t="shared" si="3"/>
        <v>5584</v>
      </c>
      <c r="M7" s="45">
        <v>33327</v>
      </c>
      <c r="N7" s="45">
        <v>34281</v>
      </c>
      <c r="O7" s="46">
        <f t="shared" si="0"/>
        <v>954</v>
      </c>
      <c r="P7" s="45"/>
      <c r="Q7" s="45"/>
      <c r="R7" s="46">
        <f t="shared" si="4"/>
        <v>0</v>
      </c>
      <c r="S7" s="45"/>
      <c r="T7" s="45"/>
      <c r="U7" s="46">
        <f>T7-S7</f>
        <v>0</v>
      </c>
      <c r="V7" s="25">
        <f t="shared" si="6"/>
        <v>280596</v>
      </c>
      <c r="W7" s="42"/>
      <c r="X7" s="42">
        <f t="shared" si="1"/>
        <v>280596</v>
      </c>
      <c r="Y7" s="42">
        <f>Q7+T7</f>
        <v>0</v>
      </c>
      <c r="Z7" s="42">
        <f t="shared" si="2"/>
        <v>6538</v>
      </c>
    </row>
    <row r="8" spans="1:42" s="26" customFormat="1" ht="16.149999999999999" customHeight="1">
      <c r="A8" s="43">
        <f t="shared" si="8"/>
        <v>5</v>
      </c>
      <c r="B8" s="43" t="s">
        <v>39</v>
      </c>
      <c r="C8" s="43" t="s">
        <v>40</v>
      </c>
      <c r="D8" s="44" t="s">
        <v>59</v>
      </c>
      <c r="E8" s="43" t="s">
        <v>60</v>
      </c>
      <c r="F8" s="43" t="s">
        <v>61</v>
      </c>
      <c r="G8" s="43" t="s">
        <v>62</v>
      </c>
      <c r="H8" s="43" t="s">
        <v>45</v>
      </c>
      <c r="I8" s="59" t="s">
        <v>63</v>
      </c>
      <c r="J8" s="45">
        <v>48589</v>
      </c>
      <c r="K8" s="45">
        <v>49192</v>
      </c>
      <c r="L8" s="46">
        <f t="shared" si="3"/>
        <v>603</v>
      </c>
      <c r="M8" s="45">
        <v>3556</v>
      </c>
      <c r="N8" s="45">
        <v>3634</v>
      </c>
      <c r="O8" s="46">
        <f t="shared" si="0"/>
        <v>78</v>
      </c>
      <c r="P8" s="45"/>
      <c r="Q8" s="45"/>
      <c r="R8" s="46">
        <f t="shared" si="4"/>
        <v>0</v>
      </c>
      <c r="S8" s="45"/>
      <c r="T8" s="45"/>
      <c r="U8" s="46">
        <f t="shared" si="5"/>
        <v>0</v>
      </c>
      <c r="V8" s="25">
        <f>K8+N8+Q8+T8</f>
        <v>52826</v>
      </c>
      <c r="W8" s="42"/>
      <c r="X8" s="42">
        <f t="shared" si="1"/>
        <v>52826</v>
      </c>
      <c r="Y8" s="42">
        <f t="shared" si="7"/>
        <v>0</v>
      </c>
      <c r="Z8" s="42">
        <f>L8+O8+R8+U8</f>
        <v>681</v>
      </c>
    </row>
    <row r="9" spans="1:42" s="26" customFormat="1" ht="16.149999999999999" customHeight="1">
      <c r="A9" s="43">
        <f t="shared" si="8"/>
        <v>6</v>
      </c>
      <c r="B9" s="43" t="s">
        <v>39</v>
      </c>
      <c r="C9" s="43" t="s">
        <v>40</v>
      </c>
      <c r="D9" s="44" t="s">
        <v>41</v>
      </c>
      <c r="E9" s="43" t="s">
        <v>64</v>
      </c>
      <c r="F9" s="43" t="s">
        <v>61</v>
      </c>
      <c r="G9" s="43" t="s">
        <v>65</v>
      </c>
      <c r="H9" s="43" t="s">
        <v>45</v>
      </c>
      <c r="I9" s="59" t="s">
        <v>66</v>
      </c>
      <c r="J9" s="45">
        <v>28530</v>
      </c>
      <c r="K9" s="45">
        <v>28734</v>
      </c>
      <c r="L9" s="46">
        <f t="shared" si="3"/>
        <v>204</v>
      </c>
      <c r="M9" s="45">
        <v>3421</v>
      </c>
      <c r="N9" s="45">
        <v>3452</v>
      </c>
      <c r="O9" s="46">
        <f t="shared" si="0"/>
        <v>31</v>
      </c>
      <c r="P9" s="45"/>
      <c r="Q9" s="45"/>
      <c r="R9" s="46">
        <f t="shared" si="4"/>
        <v>0</v>
      </c>
      <c r="S9" s="45"/>
      <c r="T9" s="45"/>
      <c r="U9" s="46">
        <f>T9-S9</f>
        <v>0</v>
      </c>
      <c r="V9" s="25">
        <f t="shared" si="6"/>
        <v>32186</v>
      </c>
      <c r="W9" s="42"/>
      <c r="X9" s="42">
        <f t="shared" si="1"/>
        <v>32186</v>
      </c>
      <c r="Y9" s="42">
        <f t="shared" si="7"/>
        <v>0</v>
      </c>
      <c r="Z9" s="42">
        <f t="shared" ref="Z9:Z30" si="9">L9+O9+R9+U9</f>
        <v>235</v>
      </c>
    </row>
    <row r="10" spans="1:42" s="66" customFormat="1" ht="16.149999999999999" customHeight="1">
      <c r="A10" s="61">
        <f t="shared" si="8"/>
        <v>7</v>
      </c>
      <c r="B10" s="61" t="s">
        <v>67</v>
      </c>
      <c r="C10" s="61" t="s">
        <v>67</v>
      </c>
      <c r="D10" s="62" t="s">
        <v>41</v>
      </c>
      <c r="E10" s="61" t="s">
        <v>68</v>
      </c>
      <c r="F10" s="61" t="s">
        <v>61</v>
      </c>
      <c r="G10" s="61" t="s">
        <v>69</v>
      </c>
      <c r="H10" s="61"/>
      <c r="I10" s="62" t="s">
        <v>70</v>
      </c>
      <c r="J10" s="63">
        <v>56074</v>
      </c>
      <c r="K10" s="63">
        <v>57795</v>
      </c>
      <c r="L10" s="63">
        <f t="shared" si="3"/>
        <v>1721</v>
      </c>
      <c r="M10" s="63">
        <v>3649</v>
      </c>
      <c r="N10" s="63">
        <v>3775</v>
      </c>
      <c r="O10" s="63">
        <f t="shared" si="0"/>
        <v>126</v>
      </c>
      <c r="P10" s="63"/>
      <c r="Q10" s="63"/>
      <c r="R10" s="63">
        <f t="shared" si="4"/>
        <v>0</v>
      </c>
      <c r="S10" s="63"/>
      <c r="T10" s="63"/>
      <c r="U10" s="63">
        <f t="shared" si="5"/>
        <v>0</v>
      </c>
      <c r="V10" s="64">
        <f t="shared" si="6"/>
        <v>61570</v>
      </c>
      <c r="W10" s="65"/>
      <c r="X10" s="65">
        <f t="shared" si="1"/>
        <v>61570</v>
      </c>
      <c r="Y10" s="65">
        <f t="shared" si="7"/>
        <v>0</v>
      </c>
      <c r="Z10" s="65">
        <f t="shared" si="9"/>
        <v>1847</v>
      </c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</row>
    <row r="11" spans="1:42" s="26" customFormat="1" ht="16.149999999999999" customHeight="1">
      <c r="A11" s="43">
        <f t="shared" si="8"/>
        <v>8</v>
      </c>
      <c r="B11" s="43" t="s">
        <v>39</v>
      </c>
      <c r="C11" s="43" t="s">
        <v>71</v>
      </c>
      <c r="D11" s="44" t="s">
        <v>41</v>
      </c>
      <c r="E11" s="43" t="s">
        <v>68</v>
      </c>
      <c r="F11" s="43" t="s">
        <v>61</v>
      </c>
      <c r="G11" s="43" t="s">
        <v>72</v>
      </c>
      <c r="H11" s="43" t="s">
        <v>45</v>
      </c>
      <c r="I11" s="58" t="s">
        <v>73</v>
      </c>
      <c r="J11" s="45">
        <v>23392</v>
      </c>
      <c r="K11" s="45">
        <v>24027</v>
      </c>
      <c r="L11" s="46">
        <f t="shared" si="3"/>
        <v>635</v>
      </c>
      <c r="M11" s="45">
        <v>3071</v>
      </c>
      <c r="N11" s="45">
        <v>3261</v>
      </c>
      <c r="O11" s="46">
        <f t="shared" si="0"/>
        <v>190</v>
      </c>
      <c r="P11" s="45"/>
      <c r="Q11" s="45"/>
      <c r="R11" s="46">
        <f t="shared" si="4"/>
        <v>0</v>
      </c>
      <c r="S11" s="45"/>
      <c r="T11" s="45"/>
      <c r="U11" s="46">
        <f t="shared" si="5"/>
        <v>0</v>
      </c>
      <c r="V11" s="25">
        <f t="shared" si="6"/>
        <v>27288</v>
      </c>
      <c r="W11" s="42"/>
      <c r="X11" s="42">
        <f t="shared" si="1"/>
        <v>27288</v>
      </c>
      <c r="Y11" s="42">
        <f t="shared" si="7"/>
        <v>0</v>
      </c>
      <c r="Z11" s="42">
        <f t="shared" si="9"/>
        <v>825</v>
      </c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</row>
    <row r="12" spans="1:42" s="26" customFormat="1" ht="16.149999999999999" customHeight="1">
      <c r="A12" s="43">
        <f t="shared" si="8"/>
        <v>9</v>
      </c>
      <c r="B12" s="43" t="s">
        <v>39</v>
      </c>
      <c r="C12" s="43" t="s">
        <v>71</v>
      </c>
      <c r="D12" s="44" t="s">
        <v>41</v>
      </c>
      <c r="E12" s="43" t="s">
        <v>64</v>
      </c>
      <c r="F12" s="43" t="s">
        <v>61</v>
      </c>
      <c r="G12" s="43" t="s">
        <v>74</v>
      </c>
      <c r="H12" s="43" t="s">
        <v>45</v>
      </c>
      <c r="I12" s="58" t="s">
        <v>75</v>
      </c>
      <c r="J12" s="45">
        <v>144840</v>
      </c>
      <c r="K12" s="45">
        <v>150198</v>
      </c>
      <c r="L12" s="46">
        <f t="shared" si="3"/>
        <v>5358</v>
      </c>
      <c r="M12" s="45">
        <v>17887</v>
      </c>
      <c r="N12" s="45">
        <v>18202</v>
      </c>
      <c r="O12" s="46">
        <f t="shared" si="0"/>
        <v>315</v>
      </c>
      <c r="P12" s="45"/>
      <c r="Q12" s="45"/>
      <c r="R12" s="46">
        <f t="shared" si="4"/>
        <v>0</v>
      </c>
      <c r="S12" s="45"/>
      <c r="T12" s="45"/>
      <c r="U12" s="46">
        <f t="shared" si="5"/>
        <v>0</v>
      </c>
      <c r="V12" s="25">
        <f t="shared" si="6"/>
        <v>168400</v>
      </c>
      <c r="W12" s="42"/>
      <c r="X12" s="42">
        <f t="shared" si="1"/>
        <v>168400</v>
      </c>
      <c r="Y12" s="42">
        <f t="shared" si="7"/>
        <v>0</v>
      </c>
      <c r="Z12" s="42">
        <f t="shared" si="9"/>
        <v>5673</v>
      </c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</row>
    <row r="13" spans="1:42" s="26" customFormat="1" ht="16.149999999999999" customHeight="1">
      <c r="A13" s="43">
        <f t="shared" si="8"/>
        <v>10</v>
      </c>
      <c r="B13" s="43" t="s">
        <v>39</v>
      </c>
      <c r="C13" s="43" t="s">
        <v>76</v>
      </c>
      <c r="D13" s="44" t="s">
        <v>41</v>
      </c>
      <c r="E13" s="43" t="s">
        <v>68</v>
      </c>
      <c r="F13" s="43" t="s">
        <v>61</v>
      </c>
      <c r="G13" s="43" t="s">
        <v>77</v>
      </c>
      <c r="H13" s="43" t="s">
        <v>45</v>
      </c>
      <c r="I13" s="58" t="s">
        <v>78</v>
      </c>
      <c r="J13" s="45">
        <v>21033</v>
      </c>
      <c r="K13" s="45">
        <v>21399</v>
      </c>
      <c r="L13" s="46">
        <f t="shared" si="3"/>
        <v>366</v>
      </c>
      <c r="M13" s="45">
        <v>2495</v>
      </c>
      <c r="N13" s="45">
        <v>2507</v>
      </c>
      <c r="O13" s="46">
        <f t="shared" si="0"/>
        <v>12</v>
      </c>
      <c r="P13" s="45"/>
      <c r="Q13" s="45"/>
      <c r="R13" s="46">
        <f t="shared" si="4"/>
        <v>0</v>
      </c>
      <c r="S13" s="45"/>
      <c r="T13" s="45"/>
      <c r="U13" s="46">
        <f t="shared" si="5"/>
        <v>0</v>
      </c>
      <c r="V13" s="25">
        <f t="shared" si="6"/>
        <v>23906</v>
      </c>
      <c r="W13" s="42"/>
      <c r="X13" s="42">
        <f t="shared" si="1"/>
        <v>23906</v>
      </c>
      <c r="Y13" s="42">
        <f t="shared" si="7"/>
        <v>0</v>
      </c>
      <c r="Z13" s="42">
        <f t="shared" si="9"/>
        <v>378</v>
      </c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</row>
    <row r="14" spans="1:42" s="26" customFormat="1" ht="16.149999999999999" customHeight="1">
      <c r="A14" s="43">
        <f t="shared" si="8"/>
        <v>11</v>
      </c>
      <c r="B14" s="43" t="s">
        <v>39</v>
      </c>
      <c r="C14" s="43" t="s">
        <v>76</v>
      </c>
      <c r="D14" s="44" t="s">
        <v>41</v>
      </c>
      <c r="E14" s="43" t="s">
        <v>64</v>
      </c>
      <c r="F14" s="43" t="s">
        <v>61</v>
      </c>
      <c r="G14" s="43" t="s">
        <v>79</v>
      </c>
      <c r="H14" s="43" t="s">
        <v>45</v>
      </c>
      <c r="I14" s="58" t="s">
        <v>80</v>
      </c>
      <c r="J14" s="45">
        <v>66719</v>
      </c>
      <c r="K14" s="45">
        <v>68220</v>
      </c>
      <c r="L14" s="46">
        <f t="shared" si="3"/>
        <v>1501</v>
      </c>
      <c r="M14" s="45">
        <v>8776</v>
      </c>
      <c r="N14" s="45">
        <v>8864</v>
      </c>
      <c r="O14" s="46">
        <f t="shared" si="0"/>
        <v>88</v>
      </c>
      <c r="P14" s="45"/>
      <c r="Q14" s="45"/>
      <c r="R14" s="46">
        <f t="shared" si="4"/>
        <v>0</v>
      </c>
      <c r="S14" s="45"/>
      <c r="T14" s="45"/>
      <c r="U14" s="46">
        <f t="shared" si="5"/>
        <v>0</v>
      </c>
      <c r="V14" s="25">
        <f t="shared" si="6"/>
        <v>77084</v>
      </c>
      <c r="W14" s="42"/>
      <c r="X14" s="42">
        <f t="shared" si="1"/>
        <v>77084</v>
      </c>
      <c r="Y14" s="42">
        <f t="shared" si="7"/>
        <v>0</v>
      </c>
      <c r="Z14" s="42">
        <f t="shared" si="9"/>
        <v>1589</v>
      </c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</row>
    <row r="15" spans="1:42" s="26" customFormat="1" ht="16.149999999999999" customHeight="1">
      <c r="A15" s="43">
        <f t="shared" si="8"/>
        <v>12</v>
      </c>
      <c r="B15" s="43" t="s">
        <v>39</v>
      </c>
      <c r="C15" s="43" t="s">
        <v>76</v>
      </c>
      <c r="D15" s="44" t="s">
        <v>41</v>
      </c>
      <c r="E15" s="43" t="s">
        <v>64</v>
      </c>
      <c r="F15" s="43" t="s">
        <v>61</v>
      </c>
      <c r="G15" s="43" t="s">
        <v>81</v>
      </c>
      <c r="H15" s="43" t="s">
        <v>45</v>
      </c>
      <c r="I15" s="58" t="s">
        <v>82</v>
      </c>
      <c r="J15" s="45">
        <v>83328</v>
      </c>
      <c r="K15" s="45">
        <v>85360</v>
      </c>
      <c r="L15" s="46">
        <f t="shared" si="3"/>
        <v>2032</v>
      </c>
      <c r="M15" s="45">
        <v>14638</v>
      </c>
      <c r="N15" s="45">
        <v>15071</v>
      </c>
      <c r="O15" s="46">
        <f t="shared" si="0"/>
        <v>433</v>
      </c>
      <c r="P15" s="45"/>
      <c r="Q15" s="45"/>
      <c r="R15" s="46">
        <f t="shared" si="4"/>
        <v>0</v>
      </c>
      <c r="S15" s="45"/>
      <c r="T15" s="45"/>
      <c r="U15" s="46">
        <f>T15-S15</f>
        <v>0</v>
      </c>
      <c r="V15" s="25">
        <f t="shared" si="6"/>
        <v>100431</v>
      </c>
      <c r="W15" s="42"/>
      <c r="X15" s="42">
        <f t="shared" si="1"/>
        <v>100431</v>
      </c>
      <c r="Y15" s="42">
        <f t="shared" si="7"/>
        <v>0</v>
      </c>
      <c r="Z15" s="42">
        <f t="shared" si="9"/>
        <v>2465</v>
      </c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</row>
    <row r="16" spans="1:42" s="57" customFormat="1" ht="16.149999999999999" customHeight="1">
      <c r="A16" s="43">
        <f t="shared" si="8"/>
        <v>13</v>
      </c>
      <c r="B16" s="43" t="s">
        <v>83</v>
      </c>
      <c r="C16" s="43" t="s">
        <v>67</v>
      </c>
      <c r="D16" s="44" t="s">
        <v>41</v>
      </c>
      <c r="E16" s="43" t="s">
        <v>68</v>
      </c>
      <c r="F16" s="43" t="s">
        <v>61</v>
      </c>
      <c r="G16" s="43" t="s">
        <v>84</v>
      </c>
      <c r="H16" s="60" t="s">
        <v>45</v>
      </c>
      <c r="I16" s="58" t="s">
        <v>85</v>
      </c>
      <c r="J16" s="45">
        <v>15833</v>
      </c>
      <c r="K16" s="45">
        <v>16475</v>
      </c>
      <c r="L16" s="46">
        <f t="shared" si="3"/>
        <v>642</v>
      </c>
      <c r="M16" s="45">
        <v>4346</v>
      </c>
      <c r="N16" s="45">
        <v>4374</v>
      </c>
      <c r="O16" s="46">
        <f t="shared" si="0"/>
        <v>28</v>
      </c>
      <c r="P16" s="45"/>
      <c r="Q16" s="45"/>
      <c r="R16" s="46">
        <f t="shared" si="4"/>
        <v>0</v>
      </c>
      <c r="S16" s="45"/>
      <c r="T16" s="45"/>
      <c r="U16" s="46">
        <f t="shared" si="5"/>
        <v>0</v>
      </c>
      <c r="V16" s="25">
        <f t="shared" si="6"/>
        <v>20849</v>
      </c>
      <c r="W16" s="42"/>
      <c r="X16" s="42">
        <f t="shared" si="1"/>
        <v>20849</v>
      </c>
      <c r="Y16" s="42">
        <f t="shared" si="7"/>
        <v>0</v>
      </c>
      <c r="Z16" s="42">
        <f t="shared" si="9"/>
        <v>670</v>
      </c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</row>
    <row r="17" spans="1:42" s="26" customFormat="1" ht="16.149999999999999" customHeight="1">
      <c r="A17" s="43">
        <f t="shared" si="8"/>
        <v>14</v>
      </c>
      <c r="B17" s="43" t="s">
        <v>83</v>
      </c>
      <c r="C17" s="43" t="s">
        <v>67</v>
      </c>
      <c r="D17" s="44" t="s">
        <v>41</v>
      </c>
      <c r="E17" s="43" t="s">
        <v>86</v>
      </c>
      <c r="F17" s="43" t="s">
        <v>61</v>
      </c>
      <c r="G17" s="43" t="s">
        <v>87</v>
      </c>
      <c r="H17" s="60" t="s">
        <v>45</v>
      </c>
      <c r="I17" s="58" t="s">
        <v>88</v>
      </c>
      <c r="J17" s="45">
        <v>119820</v>
      </c>
      <c r="K17" s="45">
        <v>122326</v>
      </c>
      <c r="L17" s="46">
        <f t="shared" si="3"/>
        <v>2506</v>
      </c>
      <c r="M17" s="45">
        <v>20479</v>
      </c>
      <c r="N17" s="45">
        <v>20799</v>
      </c>
      <c r="O17" s="46">
        <f t="shared" si="0"/>
        <v>320</v>
      </c>
      <c r="P17" s="45"/>
      <c r="Q17" s="45"/>
      <c r="R17" s="46">
        <f t="shared" si="4"/>
        <v>0</v>
      </c>
      <c r="S17" s="45"/>
      <c r="T17" s="45"/>
      <c r="U17" s="46">
        <f t="shared" si="5"/>
        <v>0</v>
      </c>
      <c r="V17" s="25">
        <f t="shared" si="6"/>
        <v>143125</v>
      </c>
      <c r="W17" s="42"/>
      <c r="X17" s="42">
        <f t="shared" si="1"/>
        <v>143125</v>
      </c>
      <c r="Y17" s="42">
        <f t="shared" si="7"/>
        <v>0</v>
      </c>
      <c r="Z17" s="42">
        <f t="shared" si="9"/>
        <v>2826</v>
      </c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</row>
    <row r="18" spans="1:42" s="26" customFormat="1" ht="16.149999999999999" customHeight="1">
      <c r="A18" s="43">
        <f t="shared" si="8"/>
        <v>15</v>
      </c>
      <c r="B18" s="43" t="s">
        <v>89</v>
      </c>
      <c r="C18" s="43" t="s">
        <v>90</v>
      </c>
      <c r="D18" s="44" t="s">
        <v>41</v>
      </c>
      <c r="E18" s="43" t="s">
        <v>68</v>
      </c>
      <c r="F18" s="43" t="s">
        <v>61</v>
      </c>
      <c r="G18" s="43" t="s">
        <v>91</v>
      </c>
      <c r="H18" s="60" t="s">
        <v>45</v>
      </c>
      <c r="I18" s="58" t="s">
        <v>92</v>
      </c>
      <c r="J18" s="45">
        <v>25748</v>
      </c>
      <c r="K18" s="45">
        <v>26245</v>
      </c>
      <c r="L18" s="46">
        <f t="shared" si="3"/>
        <v>497</v>
      </c>
      <c r="M18" s="45">
        <v>2870</v>
      </c>
      <c r="N18" s="45">
        <v>2919</v>
      </c>
      <c r="O18" s="46">
        <f t="shared" si="0"/>
        <v>49</v>
      </c>
      <c r="P18" s="45"/>
      <c r="Q18" s="45"/>
      <c r="R18" s="46">
        <f t="shared" si="4"/>
        <v>0</v>
      </c>
      <c r="S18" s="45"/>
      <c r="T18" s="45"/>
      <c r="U18" s="46">
        <f t="shared" si="5"/>
        <v>0</v>
      </c>
      <c r="V18" s="25">
        <f t="shared" si="6"/>
        <v>29164</v>
      </c>
      <c r="W18" s="42"/>
      <c r="X18" s="42">
        <f t="shared" si="1"/>
        <v>29164</v>
      </c>
      <c r="Y18" s="42">
        <f t="shared" si="7"/>
        <v>0</v>
      </c>
      <c r="Z18" s="42">
        <f t="shared" si="9"/>
        <v>546</v>
      </c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</row>
    <row r="19" spans="1:42" s="26" customFormat="1" ht="16.149999999999999" customHeight="1">
      <c r="A19" s="43">
        <f t="shared" si="8"/>
        <v>16</v>
      </c>
      <c r="B19" s="43" t="s">
        <v>89</v>
      </c>
      <c r="C19" s="43" t="s">
        <v>90</v>
      </c>
      <c r="D19" s="44" t="s">
        <v>41</v>
      </c>
      <c r="E19" s="43" t="s">
        <v>64</v>
      </c>
      <c r="F19" s="43" t="s">
        <v>61</v>
      </c>
      <c r="G19" s="43" t="s">
        <v>93</v>
      </c>
      <c r="H19" s="60" t="s">
        <v>45</v>
      </c>
      <c r="I19" s="58" t="s">
        <v>94</v>
      </c>
      <c r="J19" s="45">
        <v>96838</v>
      </c>
      <c r="K19" s="45">
        <v>99258</v>
      </c>
      <c r="L19" s="46">
        <f t="shared" si="3"/>
        <v>2420</v>
      </c>
      <c r="M19" s="45">
        <v>17706</v>
      </c>
      <c r="N19" s="45">
        <v>17844</v>
      </c>
      <c r="O19" s="46">
        <f t="shared" si="0"/>
        <v>138</v>
      </c>
      <c r="P19" s="45"/>
      <c r="Q19" s="45"/>
      <c r="R19" s="46">
        <f t="shared" si="4"/>
        <v>0</v>
      </c>
      <c r="S19" s="45"/>
      <c r="T19" s="45"/>
      <c r="U19" s="46">
        <f t="shared" si="5"/>
        <v>0</v>
      </c>
      <c r="V19" s="25">
        <f t="shared" si="6"/>
        <v>117102</v>
      </c>
      <c r="W19" s="42"/>
      <c r="X19" s="42">
        <f t="shared" si="1"/>
        <v>117102</v>
      </c>
      <c r="Y19" s="42">
        <f t="shared" si="7"/>
        <v>0</v>
      </c>
      <c r="Z19" s="42">
        <f t="shared" si="9"/>
        <v>2558</v>
      </c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</row>
    <row r="20" spans="1:42" s="26" customFormat="1" ht="16.149999999999999" customHeight="1">
      <c r="A20" s="43">
        <f t="shared" si="8"/>
        <v>17</v>
      </c>
      <c r="B20" s="43" t="s">
        <v>89</v>
      </c>
      <c r="C20" s="43" t="s">
        <v>90</v>
      </c>
      <c r="D20" s="44" t="s">
        <v>95</v>
      </c>
      <c r="E20" s="43" t="s">
        <v>96</v>
      </c>
      <c r="F20" s="43" t="s">
        <v>61</v>
      </c>
      <c r="G20" s="43" t="s">
        <v>97</v>
      </c>
      <c r="H20" s="60" t="s">
        <v>45</v>
      </c>
      <c r="I20" s="58" t="s">
        <v>98</v>
      </c>
      <c r="J20" s="45">
        <v>17811</v>
      </c>
      <c r="K20" s="45">
        <v>19430</v>
      </c>
      <c r="L20" s="46">
        <f t="shared" si="3"/>
        <v>1619</v>
      </c>
      <c r="M20" s="45">
        <v>1005</v>
      </c>
      <c r="N20" s="45">
        <v>1511</v>
      </c>
      <c r="O20" s="46">
        <f t="shared" si="0"/>
        <v>506</v>
      </c>
      <c r="P20" s="45"/>
      <c r="Q20" s="45"/>
      <c r="R20" s="46">
        <f t="shared" si="4"/>
        <v>0</v>
      </c>
      <c r="S20" s="45"/>
      <c r="T20" s="45"/>
      <c r="U20" s="46">
        <f t="shared" si="5"/>
        <v>0</v>
      </c>
      <c r="V20" s="25">
        <f t="shared" si="6"/>
        <v>20941</v>
      </c>
      <c r="W20" s="42"/>
      <c r="X20" s="42">
        <f t="shared" si="1"/>
        <v>20941</v>
      </c>
      <c r="Y20" s="42">
        <f t="shared" si="7"/>
        <v>0</v>
      </c>
      <c r="Z20" s="42">
        <f t="shared" si="9"/>
        <v>2125</v>
      </c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</row>
    <row r="21" spans="1:42" s="26" customFormat="1" ht="16.149999999999999" customHeight="1">
      <c r="A21" s="43">
        <f t="shared" si="8"/>
        <v>18</v>
      </c>
      <c r="B21" s="43" t="s">
        <v>99</v>
      </c>
      <c r="C21" s="43" t="s">
        <v>100</v>
      </c>
      <c r="D21" s="44" t="s">
        <v>41</v>
      </c>
      <c r="E21" s="43" t="s">
        <v>68</v>
      </c>
      <c r="F21" s="43" t="s">
        <v>61</v>
      </c>
      <c r="G21" s="43" t="s">
        <v>101</v>
      </c>
      <c r="H21" s="60" t="s">
        <v>45</v>
      </c>
      <c r="I21" s="58" t="s">
        <v>102</v>
      </c>
      <c r="J21" s="45">
        <v>17184</v>
      </c>
      <c r="K21" s="45">
        <v>17501</v>
      </c>
      <c r="L21" s="46">
        <f t="shared" si="3"/>
        <v>317</v>
      </c>
      <c r="M21" s="45">
        <v>969</v>
      </c>
      <c r="N21" s="45">
        <v>974</v>
      </c>
      <c r="O21" s="46">
        <f t="shared" si="0"/>
        <v>5</v>
      </c>
      <c r="P21" s="45"/>
      <c r="Q21" s="45"/>
      <c r="R21" s="46">
        <f t="shared" si="4"/>
        <v>0</v>
      </c>
      <c r="S21" s="45"/>
      <c r="T21" s="45"/>
      <c r="U21" s="46">
        <f t="shared" si="5"/>
        <v>0</v>
      </c>
      <c r="V21" s="25">
        <f t="shared" si="6"/>
        <v>18475</v>
      </c>
      <c r="W21" s="42"/>
      <c r="X21" s="42">
        <f t="shared" si="1"/>
        <v>18475</v>
      </c>
      <c r="Y21" s="42">
        <f t="shared" si="7"/>
        <v>0</v>
      </c>
      <c r="Z21" s="42">
        <f t="shared" si="9"/>
        <v>322</v>
      </c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</row>
    <row r="22" spans="1:42" s="26" customFormat="1" ht="16.149999999999999" customHeight="1">
      <c r="A22" s="43">
        <f t="shared" si="8"/>
        <v>19</v>
      </c>
      <c r="B22" s="43" t="s">
        <v>99</v>
      </c>
      <c r="C22" s="43" t="s">
        <v>100</v>
      </c>
      <c r="D22" s="44" t="s">
        <v>41</v>
      </c>
      <c r="E22" s="43" t="s">
        <v>64</v>
      </c>
      <c r="F22" s="43" t="s">
        <v>61</v>
      </c>
      <c r="G22" s="43" t="s">
        <v>103</v>
      </c>
      <c r="H22" s="60" t="s">
        <v>45</v>
      </c>
      <c r="I22" s="58" t="s">
        <v>104</v>
      </c>
      <c r="J22" s="45">
        <v>97030</v>
      </c>
      <c r="K22" s="45">
        <v>99597</v>
      </c>
      <c r="L22" s="46">
        <f t="shared" si="3"/>
        <v>2567</v>
      </c>
      <c r="M22" s="45">
        <v>14273</v>
      </c>
      <c r="N22" s="45">
        <v>14636</v>
      </c>
      <c r="O22" s="46">
        <f t="shared" si="0"/>
        <v>363</v>
      </c>
      <c r="P22" s="45"/>
      <c r="Q22" s="45"/>
      <c r="R22" s="46">
        <f t="shared" si="4"/>
        <v>0</v>
      </c>
      <c r="S22" s="45"/>
      <c r="T22" s="45"/>
      <c r="U22" s="46">
        <f t="shared" si="5"/>
        <v>0</v>
      </c>
      <c r="V22" s="25">
        <f t="shared" si="6"/>
        <v>114233</v>
      </c>
      <c r="W22" s="42"/>
      <c r="X22" s="42">
        <f t="shared" si="1"/>
        <v>114233</v>
      </c>
      <c r="Y22" s="42">
        <f t="shared" si="7"/>
        <v>0</v>
      </c>
      <c r="Z22" s="42">
        <f t="shared" si="9"/>
        <v>2930</v>
      </c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</row>
    <row r="23" spans="1:42" s="26" customFormat="1" ht="16.149999999999999" customHeight="1">
      <c r="A23" s="43">
        <f t="shared" si="8"/>
        <v>20</v>
      </c>
      <c r="B23" s="43" t="s">
        <v>105</v>
      </c>
      <c r="C23" s="43" t="s">
        <v>106</v>
      </c>
      <c r="D23" s="44" t="s">
        <v>41</v>
      </c>
      <c r="E23" s="43" t="s">
        <v>68</v>
      </c>
      <c r="F23" s="43" t="s">
        <v>61</v>
      </c>
      <c r="G23" s="43" t="s">
        <v>107</v>
      </c>
      <c r="H23" s="60" t="s">
        <v>45</v>
      </c>
      <c r="I23" s="58" t="s">
        <v>108</v>
      </c>
      <c r="J23" s="45">
        <v>28102</v>
      </c>
      <c r="K23" s="45">
        <v>28683</v>
      </c>
      <c r="L23" s="46">
        <f t="shared" si="3"/>
        <v>581</v>
      </c>
      <c r="M23" s="45">
        <v>3338</v>
      </c>
      <c r="N23" s="45">
        <v>3387</v>
      </c>
      <c r="O23" s="46">
        <f t="shared" si="0"/>
        <v>49</v>
      </c>
      <c r="P23" s="45"/>
      <c r="Q23" s="45"/>
      <c r="R23" s="46">
        <f t="shared" si="4"/>
        <v>0</v>
      </c>
      <c r="S23" s="45"/>
      <c r="T23" s="45"/>
      <c r="U23" s="46">
        <f>T23-S23</f>
        <v>0</v>
      </c>
      <c r="V23" s="25">
        <f t="shared" si="6"/>
        <v>32070</v>
      </c>
      <c r="W23" s="42"/>
      <c r="X23" s="42">
        <f t="shared" si="1"/>
        <v>32070</v>
      </c>
      <c r="Y23" s="42">
        <f t="shared" si="7"/>
        <v>0</v>
      </c>
      <c r="Z23" s="42">
        <f t="shared" si="9"/>
        <v>630</v>
      </c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</row>
    <row r="24" spans="1:42" s="26" customFormat="1" ht="15.95" customHeight="1">
      <c r="A24" s="43">
        <f t="shared" si="8"/>
        <v>21</v>
      </c>
      <c r="B24" s="43" t="s">
        <v>105</v>
      </c>
      <c r="C24" s="43" t="s">
        <v>106</v>
      </c>
      <c r="D24" s="44" t="s">
        <v>41</v>
      </c>
      <c r="E24" s="43" t="s">
        <v>64</v>
      </c>
      <c r="F24" s="43" t="s">
        <v>61</v>
      </c>
      <c r="G24" s="43" t="s">
        <v>109</v>
      </c>
      <c r="H24" s="60" t="s">
        <v>45</v>
      </c>
      <c r="I24" s="58" t="s">
        <v>110</v>
      </c>
      <c r="J24" s="45">
        <v>6035</v>
      </c>
      <c r="K24" s="45">
        <v>7085</v>
      </c>
      <c r="L24" s="46">
        <f t="shared" si="3"/>
        <v>1050</v>
      </c>
      <c r="M24" s="45">
        <v>4477</v>
      </c>
      <c r="N24" s="45">
        <v>4477</v>
      </c>
      <c r="O24" s="46">
        <f t="shared" si="0"/>
        <v>0</v>
      </c>
      <c r="P24" s="45"/>
      <c r="Q24" s="45"/>
      <c r="R24" s="46">
        <f t="shared" si="4"/>
        <v>0</v>
      </c>
      <c r="S24" s="45"/>
      <c r="T24" s="45"/>
      <c r="U24" s="46">
        <f t="shared" si="5"/>
        <v>0</v>
      </c>
      <c r="V24" s="25">
        <f t="shared" si="6"/>
        <v>11562</v>
      </c>
      <c r="W24" s="42"/>
      <c r="X24" s="42">
        <f t="shared" si="1"/>
        <v>11562</v>
      </c>
      <c r="Y24" s="42"/>
      <c r="Z24" s="42">
        <f t="shared" si="9"/>
        <v>1050</v>
      </c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</row>
    <row r="25" spans="1:42" s="26" customFormat="1" ht="16.149999999999999" customHeight="1">
      <c r="A25" s="43">
        <f t="shared" si="8"/>
        <v>22</v>
      </c>
      <c r="B25" s="43" t="s">
        <v>105</v>
      </c>
      <c r="C25" s="43" t="s">
        <v>106</v>
      </c>
      <c r="D25" s="44" t="s">
        <v>95</v>
      </c>
      <c r="E25" s="43" t="s">
        <v>64</v>
      </c>
      <c r="F25" s="43" t="s">
        <v>61</v>
      </c>
      <c r="G25" s="43" t="s">
        <v>111</v>
      </c>
      <c r="H25" s="60" t="s">
        <v>45</v>
      </c>
      <c r="I25" s="58" t="s">
        <v>112</v>
      </c>
      <c r="J25" s="45">
        <v>65587</v>
      </c>
      <c r="K25" s="45">
        <v>67698</v>
      </c>
      <c r="L25" s="46">
        <f t="shared" si="3"/>
        <v>2111</v>
      </c>
      <c r="M25" s="45">
        <v>7514</v>
      </c>
      <c r="N25" s="45">
        <v>7696</v>
      </c>
      <c r="O25" s="46">
        <f t="shared" si="0"/>
        <v>182</v>
      </c>
      <c r="P25" s="45"/>
      <c r="Q25" s="45"/>
      <c r="R25" s="46">
        <f t="shared" si="4"/>
        <v>0</v>
      </c>
      <c r="S25" s="45"/>
      <c r="T25" s="45"/>
      <c r="U25" s="46">
        <f t="shared" si="5"/>
        <v>0</v>
      </c>
      <c r="V25" s="25">
        <f t="shared" si="6"/>
        <v>75394</v>
      </c>
      <c r="W25" s="42"/>
      <c r="X25" s="42">
        <f t="shared" si="1"/>
        <v>75394</v>
      </c>
      <c r="Y25" s="42">
        <f t="shared" si="7"/>
        <v>0</v>
      </c>
      <c r="Z25" s="42">
        <f t="shared" si="9"/>
        <v>2293</v>
      </c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</row>
    <row r="26" spans="1:42" s="26" customFormat="1" ht="16.149999999999999" customHeight="1">
      <c r="A26" s="43">
        <f t="shared" si="8"/>
        <v>23</v>
      </c>
      <c r="B26" s="43" t="s">
        <v>113</v>
      </c>
      <c r="C26" s="43" t="s">
        <v>114</v>
      </c>
      <c r="D26" s="44" t="s">
        <v>41</v>
      </c>
      <c r="E26" s="43" t="s">
        <v>68</v>
      </c>
      <c r="F26" s="43" t="s">
        <v>61</v>
      </c>
      <c r="G26" s="43" t="s">
        <v>115</v>
      </c>
      <c r="H26" s="60" t="s">
        <v>45</v>
      </c>
      <c r="I26" s="58" t="s">
        <v>116</v>
      </c>
      <c r="J26" s="45">
        <v>22338</v>
      </c>
      <c r="K26" s="45">
        <v>22745</v>
      </c>
      <c r="L26" s="46">
        <f t="shared" si="3"/>
        <v>407</v>
      </c>
      <c r="M26" s="45">
        <v>5544</v>
      </c>
      <c r="N26" s="45">
        <v>5548</v>
      </c>
      <c r="O26" s="46">
        <f t="shared" si="0"/>
        <v>4</v>
      </c>
      <c r="P26" s="45"/>
      <c r="Q26" s="45"/>
      <c r="R26" s="46">
        <f t="shared" si="4"/>
        <v>0</v>
      </c>
      <c r="S26" s="45"/>
      <c r="T26" s="45"/>
      <c r="U26" s="46">
        <f t="shared" si="5"/>
        <v>0</v>
      </c>
      <c r="V26" s="25">
        <f t="shared" si="6"/>
        <v>28293</v>
      </c>
      <c r="W26" s="42"/>
      <c r="X26" s="42">
        <f t="shared" si="1"/>
        <v>28293</v>
      </c>
      <c r="Y26" s="42">
        <f t="shared" si="7"/>
        <v>0</v>
      </c>
      <c r="Z26" s="42">
        <f t="shared" si="9"/>
        <v>411</v>
      </c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</row>
    <row r="27" spans="1:42" s="26" customFormat="1" ht="16.149999999999999" customHeight="1">
      <c r="A27" s="43">
        <f t="shared" si="8"/>
        <v>24</v>
      </c>
      <c r="B27" s="43" t="s">
        <v>113</v>
      </c>
      <c r="C27" s="43" t="s">
        <v>114</v>
      </c>
      <c r="D27" s="44" t="s">
        <v>41</v>
      </c>
      <c r="E27" s="43" t="s">
        <v>117</v>
      </c>
      <c r="F27" s="43" t="s">
        <v>61</v>
      </c>
      <c r="G27" s="43" t="s">
        <v>118</v>
      </c>
      <c r="H27" s="60" t="s">
        <v>45</v>
      </c>
      <c r="I27" s="58" t="s">
        <v>119</v>
      </c>
      <c r="J27" s="45">
        <v>55699</v>
      </c>
      <c r="K27" s="45">
        <v>56692</v>
      </c>
      <c r="L27" s="46">
        <f t="shared" si="3"/>
        <v>993</v>
      </c>
      <c r="M27" s="45">
        <v>2674</v>
      </c>
      <c r="N27" s="45">
        <v>2733</v>
      </c>
      <c r="O27" s="46">
        <f t="shared" si="0"/>
        <v>59</v>
      </c>
      <c r="P27" s="45"/>
      <c r="Q27" s="45"/>
      <c r="R27" s="46">
        <f t="shared" si="4"/>
        <v>0</v>
      </c>
      <c r="S27" s="45"/>
      <c r="T27" s="45"/>
      <c r="U27" s="46">
        <f t="shared" si="5"/>
        <v>0</v>
      </c>
      <c r="V27" s="25">
        <f t="shared" si="6"/>
        <v>59425</v>
      </c>
      <c r="W27" s="42"/>
      <c r="X27" s="42">
        <f t="shared" si="1"/>
        <v>59425</v>
      </c>
      <c r="Y27" s="42">
        <f t="shared" si="7"/>
        <v>0</v>
      </c>
      <c r="Z27" s="42">
        <f t="shared" si="9"/>
        <v>1052</v>
      </c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</row>
    <row r="28" spans="1:42" s="26" customFormat="1" ht="16.149999999999999" customHeight="1">
      <c r="A28" s="43">
        <f t="shared" si="8"/>
        <v>25</v>
      </c>
      <c r="B28" s="43" t="s">
        <v>113</v>
      </c>
      <c r="C28" s="43" t="s">
        <v>114</v>
      </c>
      <c r="D28" s="44" t="s">
        <v>41</v>
      </c>
      <c r="E28" s="43" t="s">
        <v>64</v>
      </c>
      <c r="F28" s="43" t="s">
        <v>61</v>
      </c>
      <c r="G28" s="43" t="s">
        <v>120</v>
      </c>
      <c r="H28" s="60" t="s">
        <v>45</v>
      </c>
      <c r="I28" s="58" t="s">
        <v>121</v>
      </c>
      <c r="J28" s="45">
        <v>90893</v>
      </c>
      <c r="K28" s="45">
        <v>93978</v>
      </c>
      <c r="L28" s="46">
        <f t="shared" si="3"/>
        <v>3085</v>
      </c>
      <c r="M28" s="45">
        <v>14859</v>
      </c>
      <c r="N28" s="45">
        <v>15502</v>
      </c>
      <c r="O28" s="46">
        <f t="shared" si="0"/>
        <v>643</v>
      </c>
      <c r="P28" s="45"/>
      <c r="Q28" s="45"/>
      <c r="R28" s="46">
        <f t="shared" si="4"/>
        <v>0</v>
      </c>
      <c r="S28" s="45"/>
      <c r="T28" s="45"/>
      <c r="U28" s="46">
        <f>T28-S28</f>
        <v>0</v>
      </c>
      <c r="V28" s="25">
        <f t="shared" si="6"/>
        <v>109480</v>
      </c>
      <c r="W28" s="42"/>
      <c r="X28" s="42">
        <f t="shared" si="1"/>
        <v>109480</v>
      </c>
      <c r="Y28" s="42">
        <f t="shared" si="7"/>
        <v>0</v>
      </c>
      <c r="Z28" s="42">
        <f t="shared" si="9"/>
        <v>3728</v>
      </c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</row>
    <row r="29" spans="1:42" s="26" customFormat="1" ht="16.149999999999999" customHeight="1">
      <c r="A29" s="43">
        <f t="shared" si="8"/>
        <v>26</v>
      </c>
      <c r="B29" s="43" t="s">
        <v>122</v>
      </c>
      <c r="C29" s="43" t="s">
        <v>123</v>
      </c>
      <c r="D29" s="44" t="s">
        <v>41</v>
      </c>
      <c r="E29" s="43" t="s">
        <v>68</v>
      </c>
      <c r="F29" s="43" t="s">
        <v>61</v>
      </c>
      <c r="G29" s="43" t="s">
        <v>124</v>
      </c>
      <c r="H29" s="60" t="s">
        <v>45</v>
      </c>
      <c r="I29" s="58" t="s">
        <v>125</v>
      </c>
      <c r="J29" s="45">
        <v>32266</v>
      </c>
      <c r="K29" s="45">
        <v>32696</v>
      </c>
      <c r="L29" s="46">
        <f t="shared" si="3"/>
        <v>430</v>
      </c>
      <c r="M29" s="45">
        <v>1925</v>
      </c>
      <c r="N29" s="45">
        <v>1932</v>
      </c>
      <c r="O29" s="46">
        <f t="shared" si="0"/>
        <v>7</v>
      </c>
      <c r="P29" s="45"/>
      <c r="Q29" s="45"/>
      <c r="R29" s="46">
        <f t="shared" si="4"/>
        <v>0</v>
      </c>
      <c r="S29" s="45"/>
      <c r="T29" s="45"/>
      <c r="U29" s="46">
        <f t="shared" si="5"/>
        <v>0</v>
      </c>
      <c r="V29" s="25">
        <f t="shared" si="6"/>
        <v>34628</v>
      </c>
      <c r="W29" s="42"/>
      <c r="X29" s="42">
        <f t="shared" si="1"/>
        <v>34628</v>
      </c>
      <c r="Y29" s="42">
        <f t="shared" si="7"/>
        <v>0</v>
      </c>
      <c r="Z29" s="42">
        <f t="shared" si="9"/>
        <v>437</v>
      </c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</row>
    <row r="30" spans="1:42" s="26" customFormat="1" ht="16.149999999999999" customHeight="1">
      <c r="A30" s="43">
        <f t="shared" si="8"/>
        <v>27</v>
      </c>
      <c r="B30" s="43" t="s">
        <v>122</v>
      </c>
      <c r="C30" s="43" t="s">
        <v>123</v>
      </c>
      <c r="D30" s="44" t="s">
        <v>41</v>
      </c>
      <c r="E30" s="43" t="s">
        <v>64</v>
      </c>
      <c r="F30" s="43" t="s">
        <v>43</v>
      </c>
      <c r="G30" s="43" t="s">
        <v>126</v>
      </c>
      <c r="H30" s="60" t="s">
        <v>45</v>
      </c>
      <c r="I30" s="58" t="s">
        <v>127</v>
      </c>
      <c r="J30" s="45">
        <v>192999</v>
      </c>
      <c r="K30" s="45">
        <v>196975</v>
      </c>
      <c r="L30" s="46">
        <f t="shared" si="3"/>
        <v>3976</v>
      </c>
      <c r="M30" s="45">
        <v>28471</v>
      </c>
      <c r="N30" s="45">
        <v>29015</v>
      </c>
      <c r="O30" s="46">
        <f t="shared" si="0"/>
        <v>544</v>
      </c>
      <c r="P30" s="45"/>
      <c r="Q30" s="45"/>
      <c r="R30" s="46">
        <f t="shared" si="4"/>
        <v>0</v>
      </c>
      <c r="S30" s="45"/>
      <c r="T30" s="45"/>
      <c r="U30" s="46">
        <f>T30-S30</f>
        <v>0</v>
      </c>
      <c r="V30" s="25">
        <f t="shared" si="6"/>
        <v>225990</v>
      </c>
      <c r="W30" s="42"/>
      <c r="X30" s="42">
        <f t="shared" si="1"/>
        <v>225990</v>
      </c>
      <c r="Y30" s="42">
        <f t="shared" si="7"/>
        <v>0</v>
      </c>
      <c r="Z30" s="42">
        <f t="shared" si="9"/>
        <v>4520</v>
      </c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</row>
    <row r="31" spans="1:42" s="66" customFormat="1" ht="16.149999999999999" customHeight="1">
      <c r="A31" s="61">
        <f t="shared" si="8"/>
        <v>28</v>
      </c>
      <c r="B31" s="61" t="s">
        <v>39</v>
      </c>
      <c r="C31" s="61" t="s">
        <v>40</v>
      </c>
      <c r="D31" s="62" t="s">
        <v>41</v>
      </c>
      <c r="E31" s="61" t="s">
        <v>128</v>
      </c>
      <c r="F31" s="61" t="s">
        <v>129</v>
      </c>
      <c r="G31" s="61" t="s">
        <v>130</v>
      </c>
      <c r="H31" s="61"/>
      <c r="I31" s="62" t="s">
        <v>131</v>
      </c>
      <c r="J31" s="63">
        <v>24251</v>
      </c>
      <c r="K31" s="63">
        <v>24664</v>
      </c>
      <c r="L31" s="63">
        <f t="shared" si="3"/>
        <v>413</v>
      </c>
      <c r="M31" s="63">
        <v>5923</v>
      </c>
      <c r="N31" s="63">
        <v>5951</v>
      </c>
      <c r="O31" s="63">
        <f t="shared" si="0"/>
        <v>28</v>
      </c>
      <c r="P31" s="63"/>
      <c r="Q31" s="63"/>
      <c r="R31" s="63">
        <f t="shared" si="4"/>
        <v>0</v>
      </c>
      <c r="S31" s="63"/>
      <c r="T31" s="63"/>
      <c r="U31" s="63">
        <v>0</v>
      </c>
      <c r="V31" s="64">
        <f t="shared" si="6"/>
        <v>30615</v>
      </c>
      <c r="W31" s="65"/>
      <c r="X31" s="65">
        <f t="shared" si="1"/>
        <v>30615</v>
      </c>
      <c r="Y31" s="65"/>
      <c r="Z31" s="65">
        <f>L31+O31+R31+U31</f>
        <v>441</v>
      </c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</row>
    <row r="32" spans="1:42" s="26" customFormat="1" ht="16.149999999999999" customHeight="1">
      <c r="A32" s="67">
        <f t="shared" si="8"/>
        <v>29</v>
      </c>
      <c r="B32" s="67" t="s">
        <v>39</v>
      </c>
      <c r="C32" s="67" t="s">
        <v>40</v>
      </c>
      <c r="D32" s="68" t="s">
        <v>132</v>
      </c>
      <c r="E32" s="67" t="s">
        <v>133</v>
      </c>
      <c r="F32" s="67" t="s">
        <v>61</v>
      </c>
      <c r="G32" s="67" t="s">
        <v>134</v>
      </c>
      <c r="H32" s="67" t="s">
        <v>135</v>
      </c>
      <c r="I32" s="58" t="s">
        <v>136</v>
      </c>
      <c r="J32" s="69">
        <v>0</v>
      </c>
      <c r="K32" s="69">
        <v>872</v>
      </c>
      <c r="L32" s="46">
        <f t="shared" si="3"/>
        <v>872</v>
      </c>
      <c r="M32" s="69">
        <v>0</v>
      </c>
      <c r="N32" s="69">
        <v>305</v>
      </c>
      <c r="O32" s="46">
        <f t="shared" si="0"/>
        <v>305</v>
      </c>
      <c r="P32" s="69"/>
      <c r="Q32" s="69"/>
      <c r="R32" s="46">
        <f t="shared" si="4"/>
        <v>0</v>
      </c>
      <c r="S32" s="69"/>
      <c r="T32" s="69"/>
      <c r="U32" s="46">
        <v>0</v>
      </c>
      <c r="V32" s="25">
        <f t="shared" si="6"/>
        <v>1177</v>
      </c>
      <c r="W32" s="42"/>
      <c r="X32" s="42"/>
      <c r="Y32" s="42"/>
      <c r="Z32" s="42">
        <f>L32+O32+R32+U32</f>
        <v>1177</v>
      </c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</row>
    <row r="33" spans="1:42" s="26" customFormat="1" ht="16.149999999999999" customHeight="1">
      <c r="A33" s="67">
        <f t="shared" si="8"/>
        <v>30</v>
      </c>
      <c r="B33" s="67" t="s">
        <v>39</v>
      </c>
      <c r="C33" s="67" t="s">
        <v>40</v>
      </c>
      <c r="D33" s="68" t="s">
        <v>41</v>
      </c>
      <c r="E33" s="67" t="s">
        <v>64</v>
      </c>
      <c r="F33" s="67" t="s">
        <v>61</v>
      </c>
      <c r="G33" s="67" t="s">
        <v>137</v>
      </c>
      <c r="H33" s="67" t="s">
        <v>135</v>
      </c>
      <c r="I33" s="58" t="s">
        <v>138</v>
      </c>
      <c r="J33" s="69">
        <v>0</v>
      </c>
      <c r="K33" s="69">
        <v>20999</v>
      </c>
      <c r="L33" s="46">
        <f t="shared" ref="L33" si="10">K33-J33</f>
        <v>20999</v>
      </c>
      <c r="M33" s="69">
        <v>0</v>
      </c>
      <c r="N33" s="69">
        <v>1836</v>
      </c>
      <c r="O33" s="46">
        <f t="shared" ref="O33" si="11">N33-M33</f>
        <v>1836</v>
      </c>
      <c r="P33" s="69"/>
      <c r="Q33" s="69"/>
      <c r="R33" s="46">
        <f t="shared" ref="R33" si="12">Q33-P33</f>
        <v>0</v>
      </c>
      <c r="S33" s="69"/>
      <c r="T33" s="69"/>
      <c r="U33" s="46">
        <v>0</v>
      </c>
      <c r="V33" s="25">
        <f t="shared" ref="V33" si="13">K33+N33+Q33+T33</f>
        <v>22835</v>
      </c>
      <c r="W33" s="42"/>
      <c r="X33" s="42"/>
      <c r="Y33" s="42"/>
      <c r="Z33" s="42">
        <f>L33+O33+R33+U33</f>
        <v>22835</v>
      </c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</row>
    <row r="34" spans="1:42" s="26" customFormat="1">
      <c r="A34" s="86" t="s">
        <v>38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48">
        <f>SUM(L4:L33)</f>
        <v>68101</v>
      </c>
      <c r="M34" s="48"/>
      <c r="N34" s="48"/>
      <c r="O34" s="48">
        <f>SUM(O4:O33)</f>
        <v>7780</v>
      </c>
      <c r="P34" s="48"/>
      <c r="Q34" s="48"/>
      <c r="R34" s="48">
        <f>SUM(R4:R33)</f>
        <v>1201</v>
      </c>
      <c r="S34" s="48"/>
      <c r="T34" s="48"/>
      <c r="U34" s="48">
        <f>SUM(U4:U33)</f>
        <v>242</v>
      </c>
      <c r="V34" s="52">
        <f>U34+R34+O34+L34</f>
        <v>77324</v>
      </c>
      <c r="W34" s="42"/>
      <c r="Z34" s="42">
        <f>L34+O34+R34+U34</f>
        <v>77324</v>
      </c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</row>
    <row r="35" spans="1:42">
      <c r="B35" s="56"/>
      <c r="C35" s="56"/>
      <c r="D35" s="56"/>
      <c r="E35" s="56"/>
      <c r="L35" s="28"/>
      <c r="M35" s="28"/>
      <c r="N35" s="28"/>
      <c r="O35" s="28"/>
      <c r="P35" s="28"/>
      <c r="Q35" s="28"/>
      <c r="R35" s="28"/>
      <c r="S35" s="28"/>
      <c r="T35" s="28"/>
      <c r="U35" s="28"/>
      <c r="W35" s="42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</row>
    <row r="36" spans="1:42">
      <c r="B36" s="56"/>
      <c r="C36" s="56"/>
      <c r="D36" s="56"/>
      <c r="E36" s="56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W36" s="42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</row>
    <row r="37" spans="1:42">
      <c r="B37" s="56"/>
      <c r="C37" s="56"/>
      <c r="D37" s="56"/>
      <c r="E37" s="56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W37" s="42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</row>
    <row r="38" spans="1:42">
      <c r="B38" s="56"/>
      <c r="C38" s="56"/>
      <c r="D38" s="56"/>
      <c r="E38" s="56"/>
      <c r="L38" s="28"/>
      <c r="M38" s="28"/>
      <c r="N38" s="28"/>
      <c r="O38" s="28"/>
      <c r="P38" s="28"/>
      <c r="Q38" s="28"/>
      <c r="R38" s="28"/>
      <c r="S38" s="28"/>
      <c r="T38" s="28"/>
      <c r="U38" s="28"/>
      <c r="W38" s="42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</row>
    <row r="39" spans="1:42">
      <c r="B39" s="56"/>
      <c r="C39" s="56"/>
      <c r="D39" s="56"/>
      <c r="E39" s="56"/>
      <c r="L39" s="28"/>
      <c r="M39" s="28"/>
      <c r="N39" s="28"/>
      <c r="O39" s="28"/>
      <c r="P39" s="28"/>
      <c r="Q39" s="28"/>
      <c r="R39" s="28"/>
      <c r="S39" s="28"/>
      <c r="T39" s="28"/>
      <c r="U39" s="28"/>
      <c r="W39" s="42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</row>
    <row r="40" spans="1:42">
      <c r="B40" s="56"/>
      <c r="C40" s="56"/>
      <c r="D40" s="56"/>
      <c r="E40" s="56"/>
      <c r="L40" s="28"/>
      <c r="M40" s="28"/>
      <c r="N40" s="28"/>
      <c r="O40" s="28"/>
      <c r="P40" s="28"/>
      <c r="Q40" s="28"/>
      <c r="R40" s="28"/>
      <c r="S40" s="28"/>
      <c r="T40" s="28"/>
      <c r="U40" s="28"/>
      <c r="W40" s="42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</row>
    <row r="41" spans="1:42">
      <c r="B41" s="87" t="s">
        <v>139</v>
      </c>
      <c r="C41" s="87"/>
      <c r="D41" s="87"/>
      <c r="E41" s="87"/>
      <c r="I41" s="89" t="s">
        <v>140</v>
      </c>
      <c r="J41" s="89"/>
      <c r="K41" s="89"/>
      <c r="L41" s="89"/>
      <c r="M41" s="19"/>
      <c r="N41" s="19"/>
      <c r="O41" s="19"/>
      <c r="P41" s="19"/>
      <c r="Q41" s="87" t="s">
        <v>141</v>
      </c>
      <c r="R41" s="87"/>
      <c r="S41" s="87"/>
      <c r="T41" s="87"/>
      <c r="U41" s="28"/>
      <c r="W41" s="42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</row>
    <row r="42" spans="1:42" s="21" customFormat="1" ht="28.5" customHeight="1">
      <c r="B42" s="81" t="s">
        <v>13</v>
      </c>
      <c r="C42" s="81"/>
      <c r="D42" s="81"/>
      <c r="E42" s="81"/>
      <c r="I42" s="83" t="s">
        <v>142</v>
      </c>
      <c r="J42" s="83"/>
      <c r="K42" s="83"/>
      <c r="L42" s="83"/>
      <c r="Q42" s="83" t="s">
        <v>19</v>
      </c>
      <c r="R42" s="83"/>
      <c r="S42" s="83"/>
      <c r="T42" s="83"/>
      <c r="U42" s="30"/>
      <c r="W42" s="42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</row>
    <row r="43" spans="1:42" s="21" customFormat="1" ht="18.75" customHeight="1">
      <c r="B43" s="84" t="s">
        <v>15</v>
      </c>
      <c r="C43" s="84"/>
      <c r="D43" s="84"/>
      <c r="E43" s="84"/>
      <c r="I43" s="84" t="s">
        <v>143</v>
      </c>
      <c r="J43" s="84"/>
      <c r="K43" s="84"/>
      <c r="L43" s="84"/>
      <c r="Q43" s="84" t="s">
        <v>20</v>
      </c>
      <c r="R43" s="84"/>
      <c r="S43" s="84"/>
      <c r="T43" s="84"/>
      <c r="U43" s="30"/>
      <c r="W43" s="42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</row>
    <row r="44" spans="1:42" s="21" customFormat="1" ht="15" customHeight="1">
      <c r="B44" s="84" t="s">
        <v>17</v>
      </c>
      <c r="C44" s="84"/>
      <c r="D44" s="84"/>
      <c r="E44" s="84"/>
      <c r="I44" s="88" t="s">
        <v>18</v>
      </c>
      <c r="J44" s="88"/>
      <c r="K44" s="88"/>
      <c r="L44" s="88"/>
      <c r="Q44" s="84" t="s">
        <v>18</v>
      </c>
      <c r="R44" s="84"/>
      <c r="S44" s="84"/>
      <c r="T44" s="84"/>
      <c r="U44" s="30"/>
      <c r="W44" s="42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</row>
    <row r="45" spans="1:42" s="21" customFormat="1" ht="15.75" customHeight="1"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42" s="21" customFormat="1">
      <c r="G46" s="83"/>
      <c r="H46" s="83"/>
      <c r="I46" s="83"/>
      <c r="J46" s="83"/>
      <c r="K46" s="31"/>
      <c r="L46" s="29"/>
      <c r="M46" s="29"/>
      <c r="N46" s="29"/>
      <c r="O46" s="53"/>
      <c r="P46" s="29"/>
      <c r="Q46" s="29"/>
      <c r="R46" s="29"/>
      <c r="S46" s="29"/>
      <c r="T46" s="29"/>
      <c r="U46" s="29"/>
    </row>
    <row r="47" spans="1:42" s="21" customFormat="1">
      <c r="F47" s="85"/>
      <c r="G47" s="85"/>
      <c r="H47" s="85"/>
      <c r="I47" s="85"/>
      <c r="J47" s="85"/>
      <c r="K47" s="31"/>
      <c r="L47" s="29"/>
      <c r="M47" s="29"/>
      <c r="N47" s="29"/>
      <c r="O47" s="53"/>
      <c r="P47" s="29"/>
      <c r="Q47" s="29"/>
      <c r="R47" s="29"/>
      <c r="S47" s="29"/>
      <c r="T47" s="29"/>
      <c r="U47" s="29"/>
    </row>
    <row r="48" spans="1:42" s="21" customFormat="1" ht="21.75" customHeight="1">
      <c r="B48" s="32"/>
      <c r="C48" s="32"/>
      <c r="D48" s="32"/>
      <c r="E48" s="32"/>
      <c r="K48" s="31"/>
      <c r="L48" s="29"/>
      <c r="M48" s="30"/>
      <c r="N48" s="30"/>
      <c r="O48" s="30"/>
      <c r="P48" s="30"/>
      <c r="Q48" s="30"/>
      <c r="R48" s="29"/>
    </row>
    <row r="49" spans="2:22" s="21" customFormat="1" ht="18.75" customHeight="1">
      <c r="B49" s="32"/>
      <c r="C49" s="32"/>
      <c r="D49" s="32"/>
      <c r="E49" s="32"/>
      <c r="K49" s="31"/>
      <c r="L49" s="29"/>
      <c r="M49" s="30"/>
      <c r="N49" s="30"/>
      <c r="O49" s="30"/>
      <c r="P49" s="30"/>
      <c r="Q49" s="30"/>
      <c r="R49" s="29"/>
    </row>
    <row r="50" spans="2:22" s="21" customFormat="1" ht="18.75" customHeight="1">
      <c r="B50" s="55"/>
      <c r="C50" s="55"/>
      <c r="D50" s="55"/>
      <c r="E50" s="55"/>
      <c r="K50" s="29"/>
      <c r="L50" s="29"/>
      <c r="M50" s="30"/>
      <c r="N50" s="30"/>
      <c r="O50" s="30"/>
      <c r="P50" s="30"/>
      <c r="Q50" s="30"/>
      <c r="R50" s="29"/>
    </row>
    <row r="51" spans="2:22">
      <c r="S51" s="21"/>
      <c r="T51" s="19"/>
      <c r="U51" s="19"/>
      <c r="V51" s="19"/>
    </row>
    <row r="65"/>
    <row r="66"/>
    <row r="69"/>
    <row r="70"/>
  </sheetData>
  <autoFilter ref="A3:Z34" xr:uid="{AE8C9988-CB71-40B1-AE2A-B743439A6044}"/>
  <mergeCells count="20">
    <mergeCell ref="F47:J47"/>
    <mergeCell ref="S2:U2"/>
    <mergeCell ref="A34:K34"/>
    <mergeCell ref="J2:L2"/>
    <mergeCell ref="M2:O2"/>
    <mergeCell ref="Q44:T44"/>
    <mergeCell ref="Q43:T43"/>
    <mergeCell ref="B41:E41"/>
    <mergeCell ref="I44:L44"/>
    <mergeCell ref="I43:L43"/>
    <mergeCell ref="I42:L42"/>
    <mergeCell ref="I41:L41"/>
    <mergeCell ref="Q41:T41"/>
    <mergeCell ref="Q42:T42"/>
    <mergeCell ref="E1:S1"/>
    <mergeCell ref="B42:E42"/>
    <mergeCell ref="P2:R2"/>
    <mergeCell ref="G46:J46"/>
    <mergeCell ref="B43:E43"/>
    <mergeCell ref="B44:E44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L3" sqref="L3"/>
    </sheetView>
  </sheetViews>
  <sheetFormatPr defaultColWidth="11.42578125" defaultRowHeight="12.95"/>
  <cols>
    <col min="1" max="4" width="11.42578125" style="26"/>
    <col min="5" max="6" width="17" style="26" bestFit="1" customWidth="1"/>
    <col min="7" max="7" width="50.5703125" style="26" customWidth="1"/>
    <col min="8" max="9" width="11.42578125" style="26"/>
    <col min="10" max="10" width="13.28515625" style="26" bestFit="1" customWidth="1"/>
    <col min="11" max="16384" width="11.42578125" style="26"/>
  </cols>
  <sheetData>
    <row r="1" spans="1:11" ht="66.75" customHeight="1">
      <c r="B1" s="91" t="s">
        <v>144</v>
      </c>
      <c r="C1" s="91"/>
      <c r="D1" s="91"/>
      <c r="E1" s="91"/>
      <c r="F1" s="91"/>
      <c r="G1" s="91"/>
      <c r="H1" s="33"/>
    </row>
    <row r="2" spans="1:11">
      <c r="A2" s="90"/>
      <c r="B2" s="90"/>
      <c r="C2" s="90"/>
      <c r="D2" s="90"/>
      <c r="E2" s="90"/>
      <c r="F2" s="90"/>
      <c r="G2" s="90"/>
      <c r="H2" s="90"/>
    </row>
    <row r="3" spans="1:11" ht="220.5" customHeight="1">
      <c r="A3" s="90"/>
      <c r="B3" s="90"/>
      <c r="C3" s="90"/>
      <c r="D3" s="90"/>
      <c r="E3" s="90"/>
      <c r="F3" s="90"/>
      <c r="G3" s="90"/>
      <c r="H3" s="90"/>
    </row>
    <row r="4" spans="1:11">
      <c r="A4" s="90"/>
      <c r="B4" s="90"/>
      <c r="C4" s="90"/>
      <c r="D4" s="90"/>
      <c r="E4" s="90"/>
      <c r="F4" s="90"/>
      <c r="G4" s="90"/>
      <c r="H4" s="90"/>
    </row>
    <row r="5" spans="1:11" ht="26.1">
      <c r="A5" s="37" t="s">
        <v>145</v>
      </c>
      <c r="B5" s="38" t="s">
        <v>146</v>
      </c>
      <c r="C5" s="38" t="s">
        <v>147</v>
      </c>
      <c r="D5" s="38" t="s">
        <v>148</v>
      </c>
      <c r="E5" s="38" t="s">
        <v>149</v>
      </c>
      <c r="F5" s="38" t="s">
        <v>150</v>
      </c>
      <c r="G5" s="38" t="s">
        <v>151</v>
      </c>
      <c r="H5" s="39" t="s">
        <v>38</v>
      </c>
      <c r="J5" s="40" t="s">
        <v>152</v>
      </c>
      <c r="K5" s="40" t="s">
        <v>153</v>
      </c>
    </row>
    <row r="6" spans="1:11">
      <c r="A6" s="34"/>
      <c r="B6" s="34"/>
      <c r="C6" s="34"/>
      <c r="D6" s="35"/>
      <c r="E6" s="36"/>
      <c r="F6" s="36"/>
      <c r="G6" s="34"/>
      <c r="H6" s="34"/>
      <c r="J6" s="41" t="s">
        <v>39</v>
      </c>
      <c r="K6" s="41">
        <v>0</v>
      </c>
    </row>
    <row r="7" spans="1:11">
      <c r="A7" s="34"/>
      <c r="B7" s="34"/>
      <c r="C7" s="34"/>
      <c r="D7" s="35"/>
      <c r="E7" s="36"/>
      <c r="F7" s="36"/>
      <c r="G7" s="34"/>
      <c r="H7" s="34"/>
      <c r="J7" s="41" t="s">
        <v>83</v>
      </c>
      <c r="K7" s="41">
        <v>0</v>
      </c>
    </row>
    <row r="8" spans="1:11">
      <c r="A8" s="34"/>
      <c r="B8" s="34"/>
      <c r="C8" s="34"/>
      <c r="D8" s="35"/>
      <c r="E8" s="36"/>
      <c r="F8" s="36"/>
      <c r="G8" s="34"/>
      <c r="H8" s="34"/>
      <c r="J8" s="41" t="s">
        <v>89</v>
      </c>
      <c r="K8" s="41">
        <v>0</v>
      </c>
    </row>
    <row r="9" spans="1:11">
      <c r="A9" s="41"/>
      <c r="B9" s="41"/>
      <c r="C9" s="41"/>
      <c r="D9" s="34"/>
      <c r="E9" s="41"/>
      <c r="F9" s="41"/>
      <c r="G9" s="41"/>
      <c r="H9" s="41"/>
      <c r="J9" s="41" t="s">
        <v>154</v>
      </c>
      <c r="K9" s="41">
        <v>0</v>
      </c>
    </row>
    <row r="10" spans="1:11">
      <c r="A10" s="41"/>
      <c r="B10" s="41"/>
      <c r="C10" s="41"/>
      <c r="D10" s="41"/>
      <c r="E10" s="41"/>
      <c r="F10" s="41"/>
      <c r="G10" s="41"/>
      <c r="H10" s="41"/>
      <c r="J10" s="41" t="s">
        <v>155</v>
      </c>
      <c r="K10" s="41">
        <v>0</v>
      </c>
    </row>
    <row r="11" spans="1:11">
      <c r="A11" s="41"/>
      <c r="B11" s="41"/>
      <c r="C11" s="41"/>
      <c r="D11" s="41"/>
      <c r="E11" s="41"/>
      <c r="F11" s="41"/>
      <c r="G11" s="41"/>
      <c r="H11" s="41"/>
      <c r="J11" s="41" t="s">
        <v>113</v>
      </c>
      <c r="K11" s="41">
        <v>0</v>
      </c>
    </row>
    <row r="12" spans="1:11">
      <c r="A12" s="41"/>
      <c r="B12" s="41"/>
      <c r="C12" s="41"/>
      <c r="D12" s="41"/>
      <c r="E12" s="41"/>
      <c r="F12" s="41"/>
      <c r="G12" s="41"/>
      <c r="H12" s="41"/>
      <c r="J12" s="41" t="s">
        <v>156</v>
      </c>
      <c r="K12" s="41">
        <v>0</v>
      </c>
    </row>
    <row r="13" spans="1:11">
      <c r="A13" s="41"/>
      <c r="B13" s="41"/>
      <c r="C13" s="41"/>
      <c r="D13" s="41"/>
      <c r="E13" s="41"/>
      <c r="F13" s="41"/>
      <c r="G13" s="41"/>
      <c r="H13" s="41"/>
      <c r="J13" s="41"/>
      <c r="K13" s="41">
        <f>SUM(K6:K12)</f>
        <v>0</v>
      </c>
    </row>
    <row r="14" spans="1:11">
      <c r="A14" s="41"/>
      <c r="B14" s="41"/>
      <c r="C14" s="41"/>
      <c r="D14" s="41"/>
      <c r="E14" s="41"/>
      <c r="F14" s="41"/>
      <c r="G14" s="41"/>
      <c r="H14" s="41"/>
    </row>
    <row r="15" spans="1:11">
      <c r="A15" s="41"/>
      <c r="B15" s="41"/>
      <c r="C15" s="41"/>
      <c r="D15" s="41"/>
      <c r="E15" s="41"/>
      <c r="F15" s="41"/>
      <c r="G15" s="41"/>
      <c r="H15" s="41"/>
    </row>
    <row r="16" spans="1:11">
      <c r="A16" s="41"/>
      <c r="B16" s="41"/>
      <c r="C16" s="41"/>
      <c r="D16" s="41"/>
      <c r="E16" s="41"/>
      <c r="F16" s="41"/>
      <c r="G16" s="41"/>
      <c r="H16" s="41"/>
    </row>
    <row r="17" spans="1:8">
      <c r="A17" s="41"/>
      <c r="B17" s="41"/>
      <c r="C17" s="41"/>
      <c r="D17" s="41"/>
      <c r="E17" s="41"/>
      <c r="F17" s="41"/>
      <c r="G17" s="41"/>
      <c r="H17" s="41"/>
    </row>
    <row r="18" spans="1:8">
      <c r="A18" s="41"/>
      <c r="B18" s="41"/>
      <c r="C18" s="41"/>
      <c r="D18" s="41"/>
      <c r="E18" s="41"/>
      <c r="F18" s="41"/>
      <c r="G18" s="41"/>
      <c r="H18" s="41"/>
    </row>
    <row r="19" spans="1:8">
      <c r="A19" s="41"/>
      <c r="B19" s="41"/>
      <c r="C19" s="41"/>
      <c r="D19" s="41"/>
      <c r="E19" s="41"/>
      <c r="F19" s="41"/>
      <c r="G19" s="41"/>
      <c r="H19" s="41"/>
    </row>
    <row r="20" spans="1:8">
      <c r="A20" s="41"/>
      <c r="B20" s="41"/>
      <c r="C20" s="41"/>
      <c r="D20" s="41"/>
      <c r="E20" s="41"/>
      <c r="F20" s="41"/>
      <c r="G20" s="41"/>
      <c r="H20" s="41"/>
    </row>
    <row r="21" spans="1:8">
      <c r="A21" s="41"/>
      <c r="B21" s="41"/>
      <c r="C21" s="41"/>
      <c r="D21" s="41"/>
      <c r="E21" s="41"/>
      <c r="F21" s="41"/>
      <c r="G21" s="41"/>
      <c r="H21" s="41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879F01-402F-4237-B26D-EB8F929CC2E9}"/>
</file>

<file path=customXml/itemProps2.xml><?xml version="1.0" encoding="utf-8"?>
<ds:datastoreItem xmlns:ds="http://schemas.openxmlformats.org/officeDocument/2006/customXml" ds:itemID="{EC80B848-EF8F-4C50-99F0-C82BEBDD3D02}"/>
</file>

<file path=customXml/itemProps3.xml><?xml version="1.0" encoding="utf-8"?>
<ds:datastoreItem xmlns:ds="http://schemas.openxmlformats.org/officeDocument/2006/customXml" ds:itemID="{478D099C-D8DD-4AFF-BD8D-C20D75BFF6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2024-09-12T14:33:38Z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