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1887" documentId="8_{0C927B2A-34FF-4C3E-A47D-514ED112C7CF}" xr6:coauthVersionLast="47" xr6:coauthVersionMax="47" xr10:uidLastSave="{6A111A46-62C6-480D-B692-5DD212C5339A}"/>
  <bookViews>
    <workbookView xWindow="-110" yWindow="-110" windowWidth="19420" windowHeight="10300" tabRatio="790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</definedName>
    <definedName name="_xlnm.Print_Area" localSheetId="1">'REPORTE FACTURACIÓN'!$A$1:$U$50</definedName>
    <definedName name="_xlnm.Print_Area" localSheetId="0">RESUMEN!$B$2:$E$35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Y17" i="7"/>
  <c r="X17" i="7"/>
  <c r="V17" i="7"/>
  <c r="U17" i="7"/>
  <c r="R17" i="7"/>
  <c r="L17" i="7"/>
  <c r="Z17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Z33" i="7" s="1"/>
  <c r="R32" i="7"/>
  <c r="O32" i="7"/>
  <c r="L32" i="7"/>
  <c r="Z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R34" i="7" s="1"/>
  <c r="C15" i="4" s="1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Z31" i="7" s="1"/>
  <c r="U24" i="7"/>
  <c r="V24" i="7"/>
  <c r="X24" i="7"/>
  <c r="Z24" i="7" l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U34" i="7" s="1"/>
  <c r="C16" i="4" s="1"/>
  <c r="O4" i="7"/>
  <c r="O34" i="7" s="1"/>
  <c r="C14" i="4" s="1"/>
  <c r="L4" i="7"/>
  <c r="L34" i="7" s="1"/>
  <c r="C13" i="4" s="1"/>
  <c r="Z6" i="7" l="1"/>
  <c r="Z34" i="7"/>
  <c r="V34" i="7"/>
  <c r="Z4" i="7"/>
  <c r="E14" i="4" l="1"/>
  <c r="E16" i="4"/>
  <c r="E15" i="4"/>
  <c r="E13" i="4"/>
  <c r="E17" i="4" l="1"/>
  <c r="E18" i="4"/>
</calcChain>
</file>

<file path=xl/sharedStrings.xml><?xml version="1.0" encoding="utf-8"?>
<sst xmlns="http://schemas.openxmlformats.org/spreadsheetml/2006/main" count="321" uniqueCount="161">
  <si>
    <t xml:space="preserve">CONTRATO DE SERVICIOS TÉCNICOS ESPECIALIZADOS INTEGRALES DE IMPRESIÓN COPIADO Y ESCANEO                         </t>
  </si>
  <si>
    <t xml:space="preserve">QUITO, 31 DICIEMBRE 2024 </t>
  </si>
  <si>
    <t xml:space="preserve">REPORTE DE CONSUMO DICIEMBRE  2024 </t>
  </si>
  <si>
    <t>SERVICIOS</t>
  </si>
  <si>
    <t>PREC. UNIT</t>
  </si>
  <si>
    <t>SUBTOTAL</t>
  </si>
  <si>
    <t xml:space="preserve">Valor Fijo Mensual </t>
  </si>
  <si>
    <t>Servicio Tecnico Especializados  Integrales De Impresion Copiado Y Escaneo - Regularizacion 3 de 3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</si>
  <si>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</si>
  <si>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</si>
  <si>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</si>
  <si>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</si>
  <si>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</si>
  <si>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</si>
  <si>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</si>
  <si>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</si>
  <si>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</si>
  <si>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</si>
  <si>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</si>
  <si>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</si>
  <si>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</si>
  <si>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</si>
  <si>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DICIEMBRE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</si>
  <si>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</si>
  <si>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</si>
  <si>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</si>
  <si>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</si>
  <si>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</si>
  <si>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</si>
  <si>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</si>
  <si>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</si>
  <si>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</si>
  <si>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</si>
  <si>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</si>
  <si>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</si>
  <si>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</si>
  <si>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</si>
  <si>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</si>
  <si>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</si>
  <si>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</si>
  <si>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</si>
  <si>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</si>
  <si>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</si>
  <si>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</si>
  <si>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</si>
  <si>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</si>
  <si>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</si>
  <si>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</si>
  <si>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</si>
  <si>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</si>
  <si>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</si>
  <si>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</si>
  <si>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</si>
  <si>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</si>
  <si>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</si>
  <si>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</si>
  <si>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</si>
  <si>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</si>
  <si>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</si>
  <si>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</si>
  <si>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</si>
  <si>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</si>
  <si>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</si>
  <si>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</si>
  <si>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</si>
  <si>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</si>
  <si>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</si>
  <si>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</si>
  <si>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</si>
  <si>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</si>
  <si>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</si>
  <si>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</si>
  <si>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</si>
  <si>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</si>
  <si>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</si>
  <si>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</si>
  <si>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</si>
  <si>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</si>
  <si>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</si>
  <si>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</si>
  <si>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</si>
  <si>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</si>
  <si>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</si>
  <si>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</si>
  <si>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</si>
  <si>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</si>
  <si>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</si>
  <si>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</si>
  <si>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</si>
  <si>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</si>
  <si>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</si>
  <si>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</si>
  <si>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</si>
  <si>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</si>
  <si>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</si>
  <si>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</si>
  <si>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</si>
  <si>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</si>
  <si>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</si>
  <si>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</si>
  <si>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</si>
  <si>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</si>
  <si>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</si>
  <si>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</si>
  <si>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</si>
  <si>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</si>
  <si>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</si>
  <si>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</si>
  <si>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</si>
  <si>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</si>
  <si>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</si>
  <si>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</si>
  <si>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</si>
  <si>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</si>
  <si>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</si>
  <si>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</si>
  <si>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</si>
  <si>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</si>
  <si>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</si>
  <si>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</si>
  <si>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</si>
  <si>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</si>
  <si>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</si>
  <si>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</si>
  <si>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</si>
  <si>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</si>
  <si>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</si>
  <si>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</si>
  <si>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</si>
  <si>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</si>
  <si>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</si>
  <si>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</si>
  <si>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</si>
  <si>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</si>
  <si>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</si>
  <si>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</si>
  <si>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</si>
  <si>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</si>
  <si>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</si>
  <si>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</si>
  <si>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</si>
  <si>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</si>
  <si>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</si>
  <si>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</si>
  <si>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</si>
  <si>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</si>
  <si>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</si>
  <si>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</si>
  <si>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DICIEMBRE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</si>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</sst>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4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 wrapText="1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9"/>
  <sheetViews>
    <sheetView showGridLines="0" tabSelected="1" zoomScale="95" zoomScaleNormal="95" zoomScaleSheetLayoutView="85" workbookViewId="0">
      <selection activeCell="G12" sqref="G12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2" t="s">
        <v>0</v>
      </c>
      <c r="C6" s="62"/>
      <c r="D6" s="62"/>
      <c r="E6" s="62"/>
      <c r="F6" s="4"/>
      <c r="G6" s="4"/>
    </row>
    <row r="7" spans="2:7" ht="15.75" customHeight="1">
      <c r="B7" s="63" t="s">
        <v>1</v>
      </c>
      <c r="C7" s="63"/>
      <c r="D7" s="63"/>
      <c r="E7" s="63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64" t="s">
        <v>2</v>
      </c>
      <c r="C9" s="64"/>
      <c r="D9" s="64"/>
      <c r="E9" s="64"/>
      <c r="F9" s="4"/>
      <c r="G9" s="4"/>
    </row>
    <row r="10" spans="2:7" ht="14.4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27.75" customHeight="1">
      <c r="B12" s="61" t="s">
        <v>7</v>
      </c>
      <c r="C12" s="10">
        <v>1</v>
      </c>
      <c r="D12" s="7">
        <v>359.86</v>
      </c>
      <c r="E12" s="16">
        <v>359.86</v>
      </c>
      <c r="F12" s="4"/>
      <c r="G12" s="4"/>
    </row>
    <row r="13" spans="2:7" ht="15">
      <c r="B13" s="15" t="s">
        <v>8</v>
      </c>
      <c r="C13" s="10">
        <f>+'REPORTE FACTURACIÓN'!L34</f>
        <v>37626</v>
      </c>
      <c r="D13" s="7">
        <v>8.0000000000000002E-3</v>
      </c>
      <c r="E13" s="16">
        <f>ROUNDDOWN(D13*C13,2)</f>
        <v>301</v>
      </c>
      <c r="F13" s="4"/>
      <c r="G13" s="4"/>
    </row>
    <row r="14" spans="2:7" ht="15">
      <c r="B14" s="15" t="s">
        <v>9</v>
      </c>
      <c r="C14" s="10">
        <f>+'REPORTE FACTURACIÓN'!O34</f>
        <v>4907</v>
      </c>
      <c r="D14" s="7">
        <v>8.0000000000000002E-3</v>
      </c>
      <c r="E14" s="16">
        <f t="shared" ref="E14:E16" si="0">ROUNDDOWN(D14*C14,2)</f>
        <v>39.25</v>
      </c>
      <c r="F14" s="4"/>
      <c r="G14" s="4"/>
    </row>
    <row r="15" spans="2:7" ht="17.25" customHeight="1">
      <c r="B15" s="15" t="s">
        <v>10</v>
      </c>
      <c r="C15" s="10">
        <f>+'REPORTE FACTURACIÓN'!R34</f>
        <v>1303</v>
      </c>
      <c r="D15" s="8">
        <v>5.8000000000000003E-2</v>
      </c>
      <c r="E15" s="16">
        <f t="shared" si="0"/>
        <v>75.569999999999993</v>
      </c>
      <c r="F15" s="5"/>
      <c r="G15" s="4"/>
    </row>
    <row r="16" spans="2:7" ht="15">
      <c r="B16" s="15" t="s">
        <v>11</v>
      </c>
      <c r="C16" s="10">
        <f>+'REPORTE FACTURACIÓN'!U34</f>
        <v>118</v>
      </c>
      <c r="D16" s="8">
        <v>5.8000000000000003E-2</v>
      </c>
      <c r="E16" s="16">
        <f t="shared" si="0"/>
        <v>6.84</v>
      </c>
      <c r="F16" s="5"/>
      <c r="G16" s="4"/>
    </row>
    <row r="17" spans="2:5" ht="16.899999999999999" customHeight="1">
      <c r="D17" s="9"/>
      <c r="E17" s="6">
        <f>SUM(E11:E16)</f>
        <v>1720.83</v>
      </c>
    </row>
    <row r="18" spans="2:5" ht="13.15" customHeight="1">
      <c r="E18" s="3">
        <f>E13+E14+E16+E15</f>
        <v>422.65999999999997</v>
      </c>
    </row>
    <row r="19" spans="2:5" ht="15.75" customHeight="1">
      <c r="B19" s="67"/>
      <c r="C19" s="67"/>
      <c r="D19" s="68"/>
      <c r="E19" s="68"/>
    </row>
    <row r="20" spans="2:5" ht="13.15" customHeight="1">
      <c r="B20" s="68"/>
      <c r="C20" s="68"/>
      <c r="D20" s="68"/>
      <c r="E20" s="68"/>
    </row>
    <row r="21" spans="2:5" ht="13.15" customHeight="1">
      <c r="B21" s="68"/>
      <c r="C21" s="68"/>
      <c r="D21" s="68"/>
      <c r="E21" s="68"/>
    </row>
    <row r="22" spans="2:5" ht="21" customHeight="1">
      <c r="B22" s="70"/>
      <c r="C22" s="70"/>
      <c r="D22" s="70"/>
      <c r="E22" s="70"/>
    </row>
    <row r="24" spans="2:5" ht="13.15" customHeight="1">
      <c r="B24" s="69"/>
      <c r="C24" s="69"/>
      <c r="D24" s="69"/>
      <c r="E24" s="69"/>
    </row>
    <row r="25" spans="2:5" ht="16.5" customHeight="1">
      <c r="B25" s="12" t="s">
        <v>12</v>
      </c>
      <c r="C25" s="12"/>
      <c r="D25" s="71" t="s">
        <v>13</v>
      </c>
      <c r="E25" s="71"/>
    </row>
    <row r="26" spans="2:5" ht="13.15" customHeight="1">
      <c r="B26" s="11" t="s">
        <v>14</v>
      </c>
      <c r="C26" s="11"/>
      <c r="D26" s="66" t="s">
        <v>15</v>
      </c>
      <c r="E26" s="66"/>
    </row>
    <row r="27" spans="2:5" ht="11.25" customHeight="1">
      <c r="B27" s="11" t="s">
        <v>16</v>
      </c>
      <c r="C27" s="11"/>
      <c r="D27" s="66" t="s">
        <v>17</v>
      </c>
      <c r="E27" s="66"/>
    </row>
    <row r="28" spans="2:5" ht="13.15" customHeight="1">
      <c r="B28" s="52" t="s">
        <v>18</v>
      </c>
      <c r="D28" s="66" t="s">
        <v>19</v>
      </c>
      <c r="E28" s="66"/>
    </row>
    <row r="29" spans="2:5" ht="13.15" customHeight="1">
      <c r="D29" s="66"/>
      <c r="E29" s="66"/>
    </row>
    <row r="30" spans="2:5" ht="21.75" customHeight="1">
      <c r="B30" s="2"/>
      <c r="C30" s="2"/>
      <c r="D30" s="66"/>
      <c r="E30" s="66"/>
    </row>
    <row r="31" spans="2:5" ht="21.75" customHeight="1">
      <c r="B31" s="2"/>
      <c r="C31" s="2"/>
      <c r="D31" s="11"/>
      <c r="E31" s="11"/>
    </row>
    <row r="32" spans="2:5" ht="24" customHeight="1">
      <c r="B32" s="65" t="s">
        <v>12</v>
      </c>
      <c r="C32" s="65"/>
      <c r="D32" s="65"/>
      <c r="E32" s="65"/>
    </row>
    <row r="33" spans="2:5" ht="13.15" customHeight="1">
      <c r="B33" s="66" t="s">
        <v>20</v>
      </c>
      <c r="C33" s="66"/>
      <c r="D33" s="66"/>
      <c r="E33" s="66"/>
    </row>
    <row r="34" spans="2:5" ht="13.15" customHeight="1">
      <c r="B34" s="66" t="s">
        <v>21</v>
      </c>
      <c r="C34" s="66"/>
      <c r="D34" s="66"/>
      <c r="E34" s="66"/>
    </row>
    <row r="35" spans="2:5" ht="13.15" customHeight="1">
      <c r="B35" s="66" t="s">
        <v>19</v>
      </c>
      <c r="C35" s="66"/>
      <c r="D35" s="66"/>
      <c r="E35" s="66"/>
    </row>
    <row r="39" spans="2:5" ht="13.15" customHeight="1">
      <c r="B39" s="2"/>
      <c r="C39" s="2"/>
    </row>
  </sheetData>
  <mergeCells count="17">
    <mergeCell ref="B35:E35"/>
    <mergeCell ref="B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B6:E6"/>
    <mergeCell ref="B7:E7"/>
    <mergeCell ref="B9:E9"/>
    <mergeCell ref="B32:E32"/>
    <mergeCell ref="B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A14" zoomScale="70" zoomScaleNormal="70" zoomScalePageLayoutView="55" workbookViewId="0">
      <selection activeCell="I33" sqref="I33"/>
    </sheetView>
  </sheetViews>
  <sheetFormatPr defaultColWidth="11.42578125" defaultRowHeight="18.75" customHeight="1"/>
  <cols>
    <col min="1" max="1" width="6.42578125" style="17" bestFit="1" customWidth="1"/>
    <col min="2" max="2" width="13.28515625" style="17" customWidth="1"/>
    <col min="3" max="3" width="19.7109375" style="17" customWidth="1"/>
    <col min="4" max="4" width="14" style="17" bestFit="1" customWidth="1"/>
    <col min="5" max="5" width="26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72" t="s">
        <v>22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4" t="s">
        <v>23</v>
      </c>
      <c r="K2" s="74"/>
      <c r="L2" s="74"/>
      <c r="M2" s="74" t="s">
        <v>24</v>
      </c>
      <c r="N2" s="74"/>
      <c r="O2" s="74"/>
      <c r="P2" s="74" t="s">
        <v>25</v>
      </c>
      <c r="Q2" s="74"/>
      <c r="R2" s="74"/>
      <c r="S2" s="74" t="s">
        <v>11</v>
      </c>
      <c r="T2" s="74"/>
      <c r="U2" s="74"/>
    </row>
    <row r="3" spans="1:42" s="22" customFormat="1" ht="39.75" customHeight="1">
      <c r="A3" s="47" t="s">
        <v>26</v>
      </c>
      <c r="B3" s="47" t="s">
        <v>27</v>
      </c>
      <c r="C3" s="47" t="s">
        <v>28</v>
      </c>
      <c r="D3" s="47" t="s">
        <v>29</v>
      </c>
      <c r="E3" s="47" t="s">
        <v>30</v>
      </c>
      <c r="F3" s="47" t="s">
        <v>31</v>
      </c>
      <c r="G3" s="47" t="s">
        <v>32</v>
      </c>
      <c r="H3" s="47"/>
      <c r="I3" s="47" t="s">
        <v>33</v>
      </c>
      <c r="J3" s="48" t="s">
        <v>34</v>
      </c>
      <c r="K3" s="48" t="s">
        <v>35</v>
      </c>
      <c r="L3" s="48" t="s">
        <v>36</v>
      </c>
      <c r="M3" s="48" t="s">
        <v>34</v>
      </c>
      <c r="N3" s="48" t="s">
        <v>35</v>
      </c>
      <c r="O3" s="48" t="s">
        <v>36</v>
      </c>
      <c r="P3" s="48" t="s">
        <v>37</v>
      </c>
      <c r="Q3" s="48" t="s">
        <v>38</v>
      </c>
      <c r="R3" s="48" t="s">
        <v>39</v>
      </c>
      <c r="S3" s="48" t="s">
        <v>34</v>
      </c>
      <c r="T3" s="48" t="s">
        <v>38</v>
      </c>
      <c r="U3" s="48" t="s">
        <v>39</v>
      </c>
    </row>
    <row r="4" spans="1:42" s="24" customFormat="1" ht="16.149999999999999" customHeight="1">
      <c r="A4" s="41">
        <v>1</v>
      </c>
      <c r="B4" s="41" t="s">
        <v>40</v>
      </c>
      <c r="C4" s="41" t="s">
        <v>41</v>
      </c>
      <c r="D4" s="42" t="s">
        <v>42</v>
      </c>
      <c r="E4" s="41" t="s">
        <v>43</v>
      </c>
      <c r="F4" s="41" t="s">
        <v>44</v>
      </c>
      <c r="G4" s="41" t="s">
        <v>45</v>
      </c>
      <c r="H4" s="41" t="s">
        <v>46</v>
      </c>
      <c r="I4" s="57" t="s">
        <v>47</v>
      </c>
      <c r="J4" s="43">
        <v>195458</v>
      </c>
      <c r="K4" s="43">
        <v>197350</v>
      </c>
      <c r="L4" s="44">
        <f>K4-J4</f>
        <v>1892</v>
      </c>
      <c r="M4" s="43">
        <v>24817</v>
      </c>
      <c r="N4" s="43">
        <v>24975</v>
      </c>
      <c r="O4" s="44">
        <f t="shared" ref="O4:O32" si="0">N4-M4</f>
        <v>158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>K4+N4+Q4+T4</f>
        <v>222325</v>
      </c>
      <c r="W4" s="40"/>
      <c r="X4" s="40">
        <f>K4+N4</f>
        <v>222325</v>
      </c>
      <c r="Y4" s="40">
        <f>Q4+T4</f>
        <v>0</v>
      </c>
      <c r="Z4" s="40">
        <f t="shared" ref="Z4:Z7" si="1">L4+O4+R4+U4</f>
        <v>2050</v>
      </c>
    </row>
    <row r="5" spans="1:42" s="24" customFormat="1" ht="16.149999999999999" customHeight="1">
      <c r="A5" s="41">
        <f>1+A4</f>
        <v>2</v>
      </c>
      <c r="B5" s="41" t="s">
        <v>40</v>
      </c>
      <c r="C5" s="41" t="s">
        <v>41</v>
      </c>
      <c r="D5" s="42" t="s">
        <v>48</v>
      </c>
      <c r="E5" s="45" t="s">
        <v>49</v>
      </c>
      <c r="F5" s="41" t="s">
        <v>44</v>
      </c>
      <c r="G5" s="41" t="s">
        <v>50</v>
      </c>
      <c r="H5" s="41" t="s">
        <v>46</v>
      </c>
      <c r="I5" s="57" t="s">
        <v>51</v>
      </c>
      <c r="J5" s="43">
        <v>55431</v>
      </c>
      <c r="K5" s="43">
        <v>56711</v>
      </c>
      <c r="L5" s="44">
        <f>K5-J5</f>
        <v>1280</v>
      </c>
      <c r="M5" s="43">
        <v>11993</v>
      </c>
      <c r="N5" s="43">
        <v>12050</v>
      </c>
      <c r="O5" s="44">
        <f t="shared" si="0"/>
        <v>57</v>
      </c>
      <c r="P5" s="43"/>
      <c r="Q5" s="43"/>
      <c r="R5" s="44">
        <f t="shared" ref="R5:R32" si="2">Q5-P5</f>
        <v>0</v>
      </c>
      <c r="S5" s="43"/>
      <c r="T5" s="43"/>
      <c r="U5" s="44">
        <f t="shared" ref="U5:U29" si="3">T5-S5</f>
        <v>0</v>
      </c>
      <c r="V5" s="23">
        <f>K5+N5+Q5+T5</f>
        <v>68761</v>
      </c>
      <c r="W5" s="40"/>
      <c r="X5" s="40">
        <f>K5+N5</f>
        <v>68761</v>
      </c>
      <c r="Y5" s="40">
        <f t="shared" ref="Y5:Y30" si="4">Q5+T5</f>
        <v>0</v>
      </c>
      <c r="Z5" s="40">
        <f t="shared" si="1"/>
        <v>1337</v>
      </c>
    </row>
    <row r="6" spans="1:42" s="24" customFormat="1" ht="16.149999999999999" customHeight="1">
      <c r="A6" s="41">
        <f t="shared" ref="A6:A33" si="5">1+A5</f>
        <v>3</v>
      </c>
      <c r="B6" s="41" t="s">
        <v>40</v>
      </c>
      <c r="C6" s="41" t="s">
        <v>41</v>
      </c>
      <c r="D6" s="42" t="s">
        <v>48</v>
      </c>
      <c r="E6" s="41" t="s">
        <v>52</v>
      </c>
      <c r="F6" s="41" t="s">
        <v>53</v>
      </c>
      <c r="G6" s="41" t="s">
        <v>54</v>
      </c>
      <c r="H6" s="41" t="s">
        <v>46</v>
      </c>
      <c r="I6" s="57" t="s">
        <v>55</v>
      </c>
      <c r="J6" s="43">
        <v>14669</v>
      </c>
      <c r="K6" s="43">
        <v>15097</v>
      </c>
      <c r="L6" s="44">
        <f>K6-J6</f>
        <v>428</v>
      </c>
      <c r="M6" s="43">
        <v>3514</v>
      </c>
      <c r="N6" s="43">
        <v>3613</v>
      </c>
      <c r="O6" s="44">
        <f t="shared" si="0"/>
        <v>99</v>
      </c>
      <c r="P6" s="43">
        <v>61672</v>
      </c>
      <c r="Q6" s="43">
        <v>62975</v>
      </c>
      <c r="R6" s="44">
        <f t="shared" si="2"/>
        <v>1303</v>
      </c>
      <c r="S6" s="43">
        <v>5924</v>
      </c>
      <c r="T6" s="43">
        <v>6042</v>
      </c>
      <c r="U6" s="44">
        <f>T6-S6</f>
        <v>118</v>
      </c>
      <c r="V6" s="23">
        <f>K6+N6+Q6+T6</f>
        <v>87727</v>
      </c>
      <c r="W6" s="40"/>
      <c r="X6" s="40">
        <f>K6+N6</f>
        <v>18710</v>
      </c>
      <c r="Y6" s="40">
        <f>Q6+T6</f>
        <v>69017</v>
      </c>
      <c r="Z6" s="40">
        <f t="shared" si="1"/>
        <v>1948</v>
      </c>
    </row>
    <row r="7" spans="1:42" s="24" customFormat="1" ht="16.149999999999999" customHeight="1">
      <c r="A7" s="41">
        <f t="shared" si="5"/>
        <v>4</v>
      </c>
      <c r="B7" s="41" t="s">
        <v>40</v>
      </c>
      <c r="C7" s="41" t="s">
        <v>41</v>
      </c>
      <c r="D7" s="42" t="s">
        <v>56</v>
      </c>
      <c r="E7" s="41" t="s">
        <v>57</v>
      </c>
      <c r="F7" s="41" t="s">
        <v>44</v>
      </c>
      <c r="G7" s="41" t="s">
        <v>58</v>
      </c>
      <c r="H7" s="41" t="s">
        <v>46</v>
      </c>
      <c r="I7" s="57" t="s">
        <v>59</v>
      </c>
      <c r="J7" s="43">
        <v>260280</v>
      </c>
      <c r="K7" s="43">
        <v>264962</v>
      </c>
      <c r="L7" s="44">
        <f>K7-J7</f>
        <v>4682</v>
      </c>
      <c r="M7" s="43">
        <v>36124</v>
      </c>
      <c r="N7" s="43">
        <v>36840</v>
      </c>
      <c r="O7" s="44">
        <f t="shared" si="0"/>
        <v>716</v>
      </c>
      <c r="P7" s="43"/>
      <c r="Q7" s="43"/>
      <c r="R7" s="44">
        <f t="shared" si="2"/>
        <v>0</v>
      </c>
      <c r="S7" s="43"/>
      <c r="T7" s="43"/>
      <c r="U7" s="44">
        <f>T7-S7</f>
        <v>0</v>
      </c>
      <c r="V7" s="23">
        <f>K7+N7+Q7+T7</f>
        <v>301802</v>
      </c>
      <c r="W7" s="40"/>
      <c r="X7" s="40">
        <f>K7+N7</f>
        <v>301802</v>
      </c>
      <c r="Y7" s="40">
        <f>Q7+T7</f>
        <v>0</v>
      </c>
      <c r="Z7" s="40">
        <f t="shared" si="1"/>
        <v>5398</v>
      </c>
    </row>
    <row r="8" spans="1:42" s="24" customFormat="1" ht="16.149999999999999" customHeight="1">
      <c r="A8" s="41">
        <f t="shared" si="5"/>
        <v>5</v>
      </c>
      <c r="B8" s="41" t="s">
        <v>40</v>
      </c>
      <c r="C8" s="41" t="s">
        <v>41</v>
      </c>
      <c r="D8" s="42" t="s">
        <v>60</v>
      </c>
      <c r="E8" s="41" t="s">
        <v>61</v>
      </c>
      <c r="F8" s="41" t="s">
        <v>62</v>
      </c>
      <c r="G8" s="41" t="s">
        <v>63</v>
      </c>
      <c r="H8" s="41" t="s">
        <v>46</v>
      </c>
      <c r="I8" s="57" t="s">
        <v>64</v>
      </c>
      <c r="J8" s="43">
        <v>50867</v>
      </c>
      <c r="K8" s="43">
        <v>51426</v>
      </c>
      <c r="L8" s="44">
        <f>K8-J8</f>
        <v>559</v>
      </c>
      <c r="M8" s="43">
        <v>4009</v>
      </c>
      <c r="N8" s="43">
        <v>4135</v>
      </c>
      <c r="O8" s="44">
        <f t="shared" si="0"/>
        <v>126</v>
      </c>
      <c r="P8" s="43"/>
      <c r="Q8" s="43"/>
      <c r="R8" s="44">
        <f t="shared" si="2"/>
        <v>0</v>
      </c>
      <c r="S8" s="43"/>
      <c r="T8" s="43"/>
      <c r="U8" s="44">
        <f t="shared" si="3"/>
        <v>0</v>
      </c>
      <c r="V8" s="23">
        <f>K8+N8+Q8+T8</f>
        <v>55561</v>
      </c>
      <c r="W8" s="40"/>
      <c r="X8" s="40">
        <f>K8+N8</f>
        <v>55561</v>
      </c>
      <c r="Y8" s="40">
        <f t="shared" si="4"/>
        <v>0</v>
      </c>
      <c r="Z8" s="40">
        <f>L8+O8+R8+U8</f>
        <v>685</v>
      </c>
    </row>
    <row r="9" spans="1:42" s="24" customFormat="1" ht="16.149999999999999" customHeight="1">
      <c r="A9" s="41">
        <f t="shared" si="5"/>
        <v>6</v>
      </c>
      <c r="B9" s="41" t="s">
        <v>40</v>
      </c>
      <c r="C9" s="41" t="s">
        <v>41</v>
      </c>
      <c r="D9" s="42" t="s">
        <v>42</v>
      </c>
      <c r="E9" s="41" t="s">
        <v>65</v>
      </c>
      <c r="F9" s="41" t="s">
        <v>62</v>
      </c>
      <c r="G9" s="41" t="s">
        <v>66</v>
      </c>
      <c r="H9" s="41" t="s">
        <v>46</v>
      </c>
      <c r="I9" s="57" t="s">
        <v>67</v>
      </c>
      <c r="J9" s="43">
        <v>29103</v>
      </c>
      <c r="K9" s="43">
        <v>29223</v>
      </c>
      <c r="L9" s="44">
        <f>K9-J9</f>
        <v>120</v>
      </c>
      <c r="M9" s="43">
        <v>3522</v>
      </c>
      <c r="N9" s="43">
        <v>3677</v>
      </c>
      <c r="O9" s="44">
        <f t="shared" si="0"/>
        <v>155</v>
      </c>
      <c r="P9" s="43"/>
      <c r="Q9" s="43"/>
      <c r="R9" s="44">
        <f t="shared" si="2"/>
        <v>0</v>
      </c>
      <c r="S9" s="43"/>
      <c r="T9" s="43"/>
      <c r="U9" s="44">
        <f>T9-S9</f>
        <v>0</v>
      </c>
      <c r="V9" s="23">
        <f>K9+N9+Q9+T9</f>
        <v>32900</v>
      </c>
      <c r="W9" s="40"/>
      <c r="X9" s="40">
        <f>K9+N9</f>
        <v>32900</v>
      </c>
      <c r="Y9" s="40">
        <f t="shared" si="4"/>
        <v>0</v>
      </c>
      <c r="Z9" s="40">
        <f t="shared" ref="Z9:Z30" si="6">L9+O9+R9+U9</f>
        <v>275</v>
      </c>
    </row>
    <row r="10" spans="1:42" s="59" customFormat="1" ht="16.149999999999999" customHeight="1">
      <c r="A10" s="41">
        <f t="shared" si="5"/>
        <v>7</v>
      </c>
      <c r="B10" s="41" t="s">
        <v>68</v>
      </c>
      <c r="C10" s="41" t="s">
        <v>68</v>
      </c>
      <c r="D10" s="42" t="s">
        <v>42</v>
      </c>
      <c r="E10" s="41" t="s">
        <v>69</v>
      </c>
      <c r="F10" s="41" t="s">
        <v>62</v>
      </c>
      <c r="G10" s="41" t="s">
        <v>70</v>
      </c>
      <c r="H10" s="41" t="s">
        <v>71</v>
      </c>
      <c r="I10" s="57" t="s">
        <v>72</v>
      </c>
      <c r="J10" s="43">
        <v>64139</v>
      </c>
      <c r="K10" s="43">
        <v>65641</v>
      </c>
      <c r="L10" s="44">
        <f>K10-J10</f>
        <v>1502</v>
      </c>
      <c r="M10" s="43">
        <v>4222</v>
      </c>
      <c r="N10" s="43">
        <v>4283</v>
      </c>
      <c r="O10" s="44">
        <f t="shared" si="0"/>
        <v>61</v>
      </c>
      <c r="P10" s="43"/>
      <c r="Q10" s="43"/>
      <c r="R10" s="44">
        <f t="shared" si="2"/>
        <v>0</v>
      </c>
      <c r="S10" s="43"/>
      <c r="T10" s="43"/>
      <c r="U10" s="44">
        <f t="shared" si="3"/>
        <v>0</v>
      </c>
      <c r="V10" s="23">
        <f>K10+N10+Q10+T10</f>
        <v>69924</v>
      </c>
      <c r="W10" s="40"/>
      <c r="X10" s="40">
        <f>K10+N10</f>
        <v>69924</v>
      </c>
      <c r="Y10" s="40">
        <f t="shared" si="4"/>
        <v>0</v>
      </c>
      <c r="Z10" s="40">
        <f t="shared" si="6"/>
        <v>1563</v>
      </c>
      <c r="AA10" s="24"/>
      <c r="AB10" s="24" t="s">
        <v>73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5"/>
        <v>8</v>
      </c>
      <c r="B11" s="41" t="s">
        <v>40</v>
      </c>
      <c r="C11" s="41" t="s">
        <v>74</v>
      </c>
      <c r="D11" s="42" t="s">
        <v>42</v>
      </c>
      <c r="E11" s="41" t="s">
        <v>69</v>
      </c>
      <c r="F11" s="41" t="s">
        <v>62</v>
      </c>
      <c r="G11" s="41" t="s">
        <v>75</v>
      </c>
      <c r="H11" s="41" t="s">
        <v>46</v>
      </c>
      <c r="I11" s="56" t="s">
        <v>76</v>
      </c>
      <c r="J11" s="43">
        <v>26906</v>
      </c>
      <c r="K11" s="43">
        <v>28102</v>
      </c>
      <c r="L11" s="44">
        <f>K11-J11</f>
        <v>1196</v>
      </c>
      <c r="M11" s="43">
        <v>3711</v>
      </c>
      <c r="N11" s="43">
        <v>3866</v>
      </c>
      <c r="O11" s="44">
        <f t="shared" si="0"/>
        <v>155</v>
      </c>
      <c r="P11" s="43"/>
      <c r="Q11" s="43"/>
      <c r="R11" s="44">
        <f t="shared" si="2"/>
        <v>0</v>
      </c>
      <c r="S11" s="43"/>
      <c r="T11" s="43"/>
      <c r="U11" s="44">
        <f t="shared" si="3"/>
        <v>0</v>
      </c>
      <c r="V11" s="23">
        <f>K11+N11+Q11+T11</f>
        <v>31968</v>
      </c>
      <c r="W11" s="40"/>
      <c r="X11" s="40">
        <f>K11+N11</f>
        <v>31968</v>
      </c>
      <c r="Y11" s="40">
        <f t="shared" si="4"/>
        <v>0</v>
      </c>
      <c r="Z11" s="40">
        <f t="shared" si="6"/>
        <v>1351</v>
      </c>
    </row>
    <row r="12" spans="1:42" s="24" customFormat="1" ht="16.149999999999999" customHeight="1">
      <c r="A12" s="41">
        <f t="shared" si="5"/>
        <v>9</v>
      </c>
      <c r="B12" s="41" t="s">
        <v>40</v>
      </c>
      <c r="C12" s="41" t="s">
        <v>74</v>
      </c>
      <c r="D12" s="42" t="s">
        <v>42</v>
      </c>
      <c r="E12" s="41" t="s">
        <v>65</v>
      </c>
      <c r="F12" s="41" t="s">
        <v>62</v>
      </c>
      <c r="G12" s="41" t="s">
        <v>77</v>
      </c>
      <c r="H12" s="41" t="s">
        <v>46</v>
      </c>
      <c r="I12" s="56" t="s">
        <v>78</v>
      </c>
      <c r="J12" s="43">
        <v>163809</v>
      </c>
      <c r="K12" s="43">
        <v>168780</v>
      </c>
      <c r="L12" s="44">
        <f>K12-J12</f>
        <v>4971</v>
      </c>
      <c r="M12" s="43">
        <v>19241</v>
      </c>
      <c r="N12" s="43">
        <v>19612</v>
      </c>
      <c r="O12" s="44">
        <f t="shared" si="0"/>
        <v>371</v>
      </c>
      <c r="P12" s="43"/>
      <c r="Q12" s="43"/>
      <c r="R12" s="44">
        <f t="shared" si="2"/>
        <v>0</v>
      </c>
      <c r="S12" s="43"/>
      <c r="T12" s="43"/>
      <c r="U12" s="44">
        <f t="shared" si="3"/>
        <v>0</v>
      </c>
      <c r="V12" s="23">
        <f>K12+N12+Q12+T12</f>
        <v>188392</v>
      </c>
      <c r="W12" s="40"/>
      <c r="X12" s="40">
        <f>K12+N12</f>
        <v>188392</v>
      </c>
      <c r="Y12" s="40">
        <f t="shared" si="4"/>
        <v>0</v>
      </c>
      <c r="Z12" s="40">
        <f t="shared" si="6"/>
        <v>5342</v>
      </c>
    </row>
    <row r="13" spans="1:42" s="24" customFormat="1" ht="16.149999999999999" customHeight="1">
      <c r="A13" s="41">
        <f t="shared" si="5"/>
        <v>10</v>
      </c>
      <c r="B13" s="41" t="s">
        <v>40</v>
      </c>
      <c r="C13" s="41" t="s">
        <v>79</v>
      </c>
      <c r="D13" s="42" t="s">
        <v>42</v>
      </c>
      <c r="E13" s="41" t="s">
        <v>69</v>
      </c>
      <c r="F13" s="41" t="s">
        <v>62</v>
      </c>
      <c r="G13" s="41" t="s">
        <v>80</v>
      </c>
      <c r="H13" s="41" t="s">
        <v>46</v>
      </c>
      <c r="I13" s="56" t="s">
        <v>81</v>
      </c>
      <c r="J13" s="43">
        <v>21983</v>
      </c>
      <c r="K13" s="43">
        <v>22172</v>
      </c>
      <c r="L13" s="44">
        <f>K13-J13</f>
        <v>189</v>
      </c>
      <c r="M13" s="43">
        <v>2549</v>
      </c>
      <c r="N13" s="43">
        <v>2561</v>
      </c>
      <c r="O13" s="44">
        <f t="shared" si="0"/>
        <v>12</v>
      </c>
      <c r="P13" s="43"/>
      <c r="Q13" s="43"/>
      <c r="R13" s="44">
        <f t="shared" si="2"/>
        <v>0</v>
      </c>
      <c r="S13" s="43"/>
      <c r="T13" s="43"/>
      <c r="U13" s="44">
        <f t="shared" si="3"/>
        <v>0</v>
      </c>
      <c r="V13" s="23">
        <f>K13+N13+Q13+T13</f>
        <v>24733</v>
      </c>
      <c r="W13" s="40"/>
      <c r="X13" s="40">
        <f>K13+N13</f>
        <v>24733</v>
      </c>
      <c r="Y13" s="40">
        <f t="shared" si="4"/>
        <v>0</v>
      </c>
      <c r="Z13" s="40">
        <f t="shared" si="6"/>
        <v>201</v>
      </c>
    </row>
    <row r="14" spans="1:42" s="24" customFormat="1" ht="16.149999999999999" customHeight="1">
      <c r="A14" s="41">
        <f t="shared" si="5"/>
        <v>11</v>
      </c>
      <c r="B14" s="41" t="s">
        <v>40</v>
      </c>
      <c r="C14" s="41" t="s">
        <v>79</v>
      </c>
      <c r="D14" s="42" t="s">
        <v>42</v>
      </c>
      <c r="E14" s="41" t="s">
        <v>65</v>
      </c>
      <c r="F14" s="41" t="s">
        <v>62</v>
      </c>
      <c r="G14" s="41" t="s">
        <v>82</v>
      </c>
      <c r="H14" s="41" t="s">
        <v>46</v>
      </c>
      <c r="I14" s="56" t="s">
        <v>83</v>
      </c>
      <c r="J14" s="43">
        <v>72298</v>
      </c>
      <c r="K14" s="43">
        <v>73388</v>
      </c>
      <c r="L14" s="44">
        <f>K14-J14</f>
        <v>1090</v>
      </c>
      <c r="M14" s="43">
        <v>9177</v>
      </c>
      <c r="N14" s="43">
        <v>9664</v>
      </c>
      <c r="O14" s="44">
        <f t="shared" si="0"/>
        <v>487</v>
      </c>
      <c r="P14" s="43"/>
      <c r="Q14" s="43"/>
      <c r="R14" s="44">
        <f t="shared" si="2"/>
        <v>0</v>
      </c>
      <c r="S14" s="43"/>
      <c r="T14" s="43"/>
      <c r="U14" s="44">
        <f t="shared" si="3"/>
        <v>0</v>
      </c>
      <c r="V14" s="23">
        <f>K14+N14+Q14+T14</f>
        <v>83052</v>
      </c>
      <c r="W14" s="40"/>
      <c r="X14" s="40">
        <f>K14+N14</f>
        <v>83052</v>
      </c>
      <c r="Y14" s="40">
        <f t="shared" si="4"/>
        <v>0</v>
      </c>
      <c r="Z14" s="40">
        <f t="shared" si="6"/>
        <v>1577</v>
      </c>
    </row>
    <row r="15" spans="1:42" s="24" customFormat="1" ht="16.149999999999999" customHeight="1">
      <c r="A15" s="41">
        <f t="shared" si="5"/>
        <v>12</v>
      </c>
      <c r="B15" s="41" t="s">
        <v>40</v>
      </c>
      <c r="C15" s="41" t="s">
        <v>79</v>
      </c>
      <c r="D15" s="42" t="s">
        <v>42</v>
      </c>
      <c r="E15" s="41" t="s">
        <v>65</v>
      </c>
      <c r="F15" s="41" t="s">
        <v>62</v>
      </c>
      <c r="G15" s="41" t="s">
        <v>84</v>
      </c>
      <c r="H15" s="41" t="s">
        <v>46</v>
      </c>
      <c r="I15" s="56" t="s">
        <v>85</v>
      </c>
      <c r="J15" s="43">
        <v>92217</v>
      </c>
      <c r="K15" s="43">
        <v>94519</v>
      </c>
      <c r="L15" s="44">
        <f>K15-J15</f>
        <v>2302</v>
      </c>
      <c r="M15" s="43">
        <v>16170</v>
      </c>
      <c r="N15" s="43">
        <v>16577</v>
      </c>
      <c r="O15" s="44">
        <f t="shared" si="0"/>
        <v>407</v>
      </c>
      <c r="P15" s="43"/>
      <c r="Q15" s="43"/>
      <c r="R15" s="44">
        <f t="shared" si="2"/>
        <v>0</v>
      </c>
      <c r="S15" s="43"/>
      <c r="T15" s="43"/>
      <c r="U15" s="44">
        <f>T15-S15</f>
        <v>0</v>
      </c>
      <c r="V15" s="23">
        <f>K15+N15+Q15+T15</f>
        <v>111096</v>
      </c>
      <c r="W15" s="40"/>
      <c r="X15" s="40">
        <f>K15+N15</f>
        <v>111096</v>
      </c>
      <c r="Y15" s="40">
        <f t="shared" si="4"/>
        <v>0</v>
      </c>
      <c r="Z15" s="40">
        <f t="shared" si="6"/>
        <v>2709</v>
      </c>
    </row>
    <row r="16" spans="1:42" s="55" customFormat="1" ht="16.149999999999999" customHeight="1">
      <c r="A16" s="41">
        <f t="shared" si="5"/>
        <v>13</v>
      </c>
      <c r="B16" s="41" t="s">
        <v>86</v>
      </c>
      <c r="C16" s="41" t="s">
        <v>68</v>
      </c>
      <c r="D16" s="42" t="s">
        <v>42</v>
      </c>
      <c r="E16" s="41" t="s">
        <v>69</v>
      </c>
      <c r="F16" s="41" t="s">
        <v>62</v>
      </c>
      <c r="G16" s="41" t="s">
        <v>87</v>
      </c>
      <c r="H16" s="58" t="s">
        <v>46</v>
      </c>
      <c r="I16" s="56" t="s">
        <v>88</v>
      </c>
      <c r="J16" s="43">
        <v>17768</v>
      </c>
      <c r="K16" s="43">
        <v>18034</v>
      </c>
      <c r="L16" s="44">
        <f>K16-J16</f>
        <v>266</v>
      </c>
      <c r="M16" s="43">
        <v>4510</v>
      </c>
      <c r="N16" s="43">
        <v>4538</v>
      </c>
      <c r="O16" s="44">
        <f t="shared" si="0"/>
        <v>28</v>
      </c>
      <c r="P16" s="43"/>
      <c r="Q16" s="43"/>
      <c r="R16" s="44">
        <f t="shared" si="2"/>
        <v>0</v>
      </c>
      <c r="S16" s="43"/>
      <c r="T16" s="43"/>
      <c r="U16" s="44">
        <f t="shared" si="3"/>
        <v>0</v>
      </c>
      <c r="V16" s="23">
        <f>K16+N16+Q16+T16</f>
        <v>22572</v>
      </c>
      <c r="W16" s="40"/>
      <c r="X16" s="40">
        <f>K16+N16</f>
        <v>22572</v>
      </c>
      <c r="Y16" s="40">
        <f t="shared" si="4"/>
        <v>0</v>
      </c>
      <c r="Z16" s="40">
        <f t="shared" si="6"/>
        <v>294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5"/>
        <v>14</v>
      </c>
      <c r="B17" s="41" t="s">
        <v>86</v>
      </c>
      <c r="C17" s="41" t="s">
        <v>68</v>
      </c>
      <c r="D17" s="42" t="s">
        <v>42</v>
      </c>
      <c r="E17" s="41" t="s">
        <v>89</v>
      </c>
      <c r="F17" s="41" t="s">
        <v>90</v>
      </c>
      <c r="G17" s="41" t="s">
        <v>91</v>
      </c>
      <c r="H17" s="41" t="s">
        <v>71</v>
      </c>
      <c r="I17" s="56" t="s">
        <v>92</v>
      </c>
      <c r="J17" s="43">
        <v>170793</v>
      </c>
      <c r="K17" s="43">
        <v>172261</v>
      </c>
      <c r="L17" s="44">
        <f>K17-J17</f>
        <v>1468</v>
      </c>
      <c r="M17" s="43">
        <v>735</v>
      </c>
      <c r="N17" s="43">
        <v>882</v>
      </c>
      <c r="O17" s="44">
        <f>N17-M17</f>
        <v>147</v>
      </c>
      <c r="P17" s="43"/>
      <c r="Q17" s="43"/>
      <c r="R17" s="44">
        <f t="shared" ref="R17" si="7">Q17-P17</f>
        <v>0</v>
      </c>
      <c r="S17" s="43"/>
      <c r="T17" s="43"/>
      <c r="U17" s="44">
        <f t="shared" ref="U17" si="8">T17-S17</f>
        <v>0</v>
      </c>
      <c r="V17" s="23">
        <f>K17+N17+Q17+T17</f>
        <v>173143</v>
      </c>
      <c r="W17" s="40"/>
      <c r="X17" s="40">
        <f>K17+N17</f>
        <v>173143</v>
      </c>
      <c r="Y17" s="40">
        <f t="shared" ref="Y17" si="9">Q17+T17</f>
        <v>0</v>
      </c>
      <c r="Z17" s="40">
        <f t="shared" ref="Z17" si="10">L17+O17+R17+U17</f>
        <v>1615</v>
      </c>
    </row>
    <row r="18" spans="1:42" s="24" customFormat="1" ht="16.149999999999999" customHeight="1">
      <c r="A18" s="41">
        <f t="shared" si="5"/>
        <v>15</v>
      </c>
      <c r="B18" s="41" t="s">
        <v>93</v>
      </c>
      <c r="C18" s="41" t="s">
        <v>94</v>
      </c>
      <c r="D18" s="42" t="s">
        <v>42</v>
      </c>
      <c r="E18" s="41" t="s">
        <v>69</v>
      </c>
      <c r="F18" s="41" t="s">
        <v>62</v>
      </c>
      <c r="G18" s="41" t="s">
        <v>95</v>
      </c>
      <c r="H18" s="58" t="s">
        <v>46</v>
      </c>
      <c r="I18" s="56" t="s">
        <v>96</v>
      </c>
      <c r="J18" s="43">
        <v>27560</v>
      </c>
      <c r="K18" s="43">
        <v>27939</v>
      </c>
      <c r="L18" s="44">
        <f>K18-J18</f>
        <v>379</v>
      </c>
      <c r="M18" s="43">
        <v>2983</v>
      </c>
      <c r="N18" s="43">
        <v>3014</v>
      </c>
      <c r="O18" s="44">
        <f t="shared" si="0"/>
        <v>31</v>
      </c>
      <c r="P18" s="43"/>
      <c r="Q18" s="43"/>
      <c r="R18" s="44">
        <f t="shared" si="2"/>
        <v>0</v>
      </c>
      <c r="S18" s="43"/>
      <c r="T18" s="43"/>
      <c r="U18" s="44">
        <f t="shared" si="3"/>
        <v>0</v>
      </c>
      <c r="V18" s="23">
        <f>K18+N18+Q18+T18</f>
        <v>30953</v>
      </c>
      <c r="W18" s="40"/>
      <c r="X18" s="40">
        <f>K18+N18</f>
        <v>30953</v>
      </c>
      <c r="Y18" s="40">
        <f t="shared" si="4"/>
        <v>0</v>
      </c>
      <c r="Z18" s="40">
        <f t="shared" si="6"/>
        <v>410</v>
      </c>
    </row>
    <row r="19" spans="1:42" s="24" customFormat="1" ht="16.149999999999999" customHeight="1">
      <c r="A19" s="41">
        <f t="shared" si="5"/>
        <v>16</v>
      </c>
      <c r="B19" s="41" t="s">
        <v>93</v>
      </c>
      <c r="C19" s="41" t="s">
        <v>94</v>
      </c>
      <c r="D19" s="42" t="s">
        <v>42</v>
      </c>
      <c r="E19" s="41" t="s">
        <v>65</v>
      </c>
      <c r="F19" s="41" t="s">
        <v>62</v>
      </c>
      <c r="G19" s="41" t="s">
        <v>97</v>
      </c>
      <c r="H19" s="58" t="s">
        <v>46</v>
      </c>
      <c r="I19" s="56" t="s">
        <v>98</v>
      </c>
      <c r="J19" s="43">
        <v>104002</v>
      </c>
      <c r="K19" s="43">
        <v>105455</v>
      </c>
      <c r="L19" s="44">
        <f>K19-J19</f>
        <v>1453</v>
      </c>
      <c r="M19" s="43">
        <v>18578</v>
      </c>
      <c r="N19" s="43">
        <v>18831</v>
      </c>
      <c r="O19" s="44">
        <f t="shared" si="0"/>
        <v>253</v>
      </c>
      <c r="P19" s="43"/>
      <c r="Q19" s="43"/>
      <c r="R19" s="44">
        <f t="shared" si="2"/>
        <v>0</v>
      </c>
      <c r="S19" s="43"/>
      <c r="T19" s="43"/>
      <c r="U19" s="44">
        <f t="shared" si="3"/>
        <v>0</v>
      </c>
      <c r="V19" s="23">
        <f>K19+N19+Q19+T19</f>
        <v>124286</v>
      </c>
      <c r="W19" s="40"/>
      <c r="X19" s="40">
        <f>K19+N19</f>
        <v>124286</v>
      </c>
      <c r="Y19" s="40">
        <f t="shared" si="4"/>
        <v>0</v>
      </c>
      <c r="Z19" s="40">
        <f t="shared" si="6"/>
        <v>1706</v>
      </c>
    </row>
    <row r="20" spans="1:42" s="24" customFormat="1" ht="16.149999999999999" customHeight="1">
      <c r="A20" s="41">
        <f t="shared" si="5"/>
        <v>17</v>
      </c>
      <c r="B20" s="41" t="s">
        <v>93</v>
      </c>
      <c r="C20" s="41" t="s">
        <v>94</v>
      </c>
      <c r="D20" s="42" t="s">
        <v>99</v>
      </c>
      <c r="E20" s="41" t="s">
        <v>100</v>
      </c>
      <c r="F20" s="41" t="s">
        <v>62</v>
      </c>
      <c r="G20" s="41" t="s">
        <v>101</v>
      </c>
      <c r="H20" s="58" t="s">
        <v>46</v>
      </c>
      <c r="I20" s="56" t="s">
        <v>102</v>
      </c>
      <c r="J20" s="43">
        <v>22542</v>
      </c>
      <c r="K20" s="43">
        <v>23624</v>
      </c>
      <c r="L20" s="44">
        <f>K20-J20</f>
        <v>1082</v>
      </c>
      <c r="M20" s="43">
        <v>2594</v>
      </c>
      <c r="N20" s="43">
        <v>2727</v>
      </c>
      <c r="O20" s="44">
        <f t="shared" si="0"/>
        <v>133</v>
      </c>
      <c r="P20" s="43"/>
      <c r="Q20" s="43"/>
      <c r="R20" s="44">
        <f t="shared" si="2"/>
        <v>0</v>
      </c>
      <c r="S20" s="43"/>
      <c r="T20" s="43"/>
      <c r="U20" s="44">
        <f t="shared" si="3"/>
        <v>0</v>
      </c>
      <c r="V20" s="23">
        <f>K20+N20+Q20+T20</f>
        <v>26351</v>
      </c>
      <c r="W20" s="40"/>
      <c r="X20" s="40">
        <f>K20+N20</f>
        <v>26351</v>
      </c>
      <c r="Y20" s="40">
        <f t="shared" si="4"/>
        <v>0</v>
      </c>
      <c r="Z20" s="40">
        <f t="shared" si="6"/>
        <v>1215</v>
      </c>
    </row>
    <row r="21" spans="1:42" s="24" customFormat="1" ht="16.149999999999999" customHeight="1">
      <c r="A21" s="41">
        <f t="shared" si="5"/>
        <v>18</v>
      </c>
      <c r="B21" s="41" t="s">
        <v>103</v>
      </c>
      <c r="C21" s="41" t="s">
        <v>104</v>
      </c>
      <c r="D21" s="42" t="s">
        <v>42</v>
      </c>
      <c r="E21" s="41" t="s">
        <v>69</v>
      </c>
      <c r="F21" s="41" t="s">
        <v>62</v>
      </c>
      <c r="G21" s="41" t="s">
        <v>105</v>
      </c>
      <c r="H21" s="58" t="s">
        <v>46</v>
      </c>
      <c r="I21" s="56" t="s">
        <v>106</v>
      </c>
      <c r="J21" s="43">
        <v>19905</v>
      </c>
      <c r="K21" s="43">
        <v>20061</v>
      </c>
      <c r="L21" s="44">
        <f>K21-J21</f>
        <v>156</v>
      </c>
      <c r="M21" s="43">
        <v>1225</v>
      </c>
      <c r="N21" s="43">
        <v>1238</v>
      </c>
      <c r="O21" s="44">
        <f t="shared" si="0"/>
        <v>13</v>
      </c>
      <c r="P21" s="43"/>
      <c r="Q21" s="43"/>
      <c r="R21" s="44">
        <f t="shared" si="2"/>
        <v>0</v>
      </c>
      <c r="S21" s="43"/>
      <c r="T21" s="43"/>
      <c r="U21" s="44">
        <f t="shared" si="3"/>
        <v>0</v>
      </c>
      <c r="V21" s="23">
        <f>K21+N21+Q21+T21</f>
        <v>21299</v>
      </c>
      <c r="W21" s="40"/>
      <c r="X21" s="40">
        <f>K21+N21</f>
        <v>21299</v>
      </c>
      <c r="Y21" s="40">
        <f t="shared" si="4"/>
        <v>0</v>
      </c>
      <c r="Z21" s="40">
        <f t="shared" si="6"/>
        <v>169</v>
      </c>
    </row>
    <row r="22" spans="1:42" s="24" customFormat="1" ht="16.149999999999999" customHeight="1">
      <c r="A22" s="41">
        <f t="shared" si="5"/>
        <v>19</v>
      </c>
      <c r="B22" s="41" t="s">
        <v>103</v>
      </c>
      <c r="C22" s="41" t="s">
        <v>104</v>
      </c>
      <c r="D22" s="42" t="s">
        <v>42</v>
      </c>
      <c r="E22" s="41" t="s">
        <v>65</v>
      </c>
      <c r="F22" s="41" t="s">
        <v>62</v>
      </c>
      <c r="G22" s="41" t="s">
        <v>107</v>
      </c>
      <c r="H22" s="58" t="s">
        <v>46</v>
      </c>
      <c r="I22" s="56" t="s">
        <v>108</v>
      </c>
      <c r="J22" s="43">
        <v>104536</v>
      </c>
      <c r="K22" s="43">
        <v>106472</v>
      </c>
      <c r="L22" s="44">
        <f>K22-J22</f>
        <v>1936</v>
      </c>
      <c r="M22" s="43">
        <v>15388</v>
      </c>
      <c r="N22" s="43">
        <v>15541</v>
      </c>
      <c r="O22" s="44">
        <f t="shared" si="0"/>
        <v>153</v>
      </c>
      <c r="P22" s="43"/>
      <c r="Q22" s="43"/>
      <c r="R22" s="44">
        <f t="shared" si="2"/>
        <v>0</v>
      </c>
      <c r="S22" s="43"/>
      <c r="T22" s="43"/>
      <c r="U22" s="44">
        <f t="shared" si="3"/>
        <v>0</v>
      </c>
      <c r="V22" s="23">
        <f>K22+N22+Q22+T22</f>
        <v>122013</v>
      </c>
      <c r="W22" s="40"/>
      <c r="X22" s="40">
        <f>K22+N22</f>
        <v>122013</v>
      </c>
      <c r="Y22" s="40">
        <f t="shared" si="4"/>
        <v>0</v>
      </c>
      <c r="Z22" s="40">
        <f t="shared" si="6"/>
        <v>2089</v>
      </c>
    </row>
    <row r="23" spans="1:42" s="24" customFormat="1" ht="16.149999999999999" customHeight="1">
      <c r="A23" s="41">
        <f t="shared" si="5"/>
        <v>20</v>
      </c>
      <c r="B23" s="41" t="s">
        <v>109</v>
      </c>
      <c r="C23" s="41" t="s">
        <v>110</v>
      </c>
      <c r="D23" s="42" t="s">
        <v>42</v>
      </c>
      <c r="E23" s="41" t="s">
        <v>69</v>
      </c>
      <c r="F23" s="41" t="s">
        <v>62</v>
      </c>
      <c r="G23" s="41" t="s">
        <v>111</v>
      </c>
      <c r="H23" s="58" t="s">
        <v>46</v>
      </c>
      <c r="I23" s="56" t="s">
        <v>112</v>
      </c>
      <c r="J23" s="43">
        <v>30012</v>
      </c>
      <c r="K23" s="43">
        <v>30715</v>
      </c>
      <c r="L23" s="44">
        <f>K23-J23</f>
        <v>703</v>
      </c>
      <c r="M23" s="43">
        <v>3473</v>
      </c>
      <c r="N23" s="43">
        <v>3511</v>
      </c>
      <c r="O23" s="44">
        <f t="shared" si="0"/>
        <v>38</v>
      </c>
      <c r="P23" s="43"/>
      <c r="Q23" s="43"/>
      <c r="R23" s="44">
        <f t="shared" si="2"/>
        <v>0</v>
      </c>
      <c r="S23" s="43"/>
      <c r="T23" s="43"/>
      <c r="U23" s="44">
        <f>T23-S23</f>
        <v>0</v>
      </c>
      <c r="V23" s="23">
        <f>K23+N23+Q23+T23</f>
        <v>34226</v>
      </c>
      <c r="W23" s="40"/>
      <c r="X23" s="40">
        <f>K23+N23</f>
        <v>34226</v>
      </c>
      <c r="Y23" s="40">
        <f t="shared" si="4"/>
        <v>0</v>
      </c>
      <c r="Z23" s="40">
        <f t="shared" si="6"/>
        <v>741</v>
      </c>
    </row>
    <row r="24" spans="1:42" s="24" customFormat="1" ht="15.95" customHeight="1">
      <c r="A24" s="41">
        <f t="shared" si="5"/>
        <v>21</v>
      </c>
      <c r="B24" s="41" t="s">
        <v>109</v>
      </c>
      <c r="C24" s="41" t="s">
        <v>110</v>
      </c>
      <c r="D24" s="42" t="s">
        <v>42</v>
      </c>
      <c r="E24" s="41" t="s">
        <v>65</v>
      </c>
      <c r="F24" s="41" t="s">
        <v>62</v>
      </c>
      <c r="G24" s="41" t="s">
        <v>113</v>
      </c>
      <c r="H24" s="58" t="s">
        <v>46</v>
      </c>
      <c r="I24" s="56" t="s">
        <v>114</v>
      </c>
      <c r="J24" s="43">
        <v>9559</v>
      </c>
      <c r="K24" s="43">
        <v>10499</v>
      </c>
      <c r="L24" s="44">
        <f>K24-J24</f>
        <v>940</v>
      </c>
      <c r="M24" s="43">
        <v>4477</v>
      </c>
      <c r="N24" s="43">
        <v>4477</v>
      </c>
      <c r="O24" s="44">
        <f t="shared" si="0"/>
        <v>0</v>
      </c>
      <c r="P24" s="43"/>
      <c r="Q24" s="43"/>
      <c r="R24" s="44">
        <f t="shared" si="2"/>
        <v>0</v>
      </c>
      <c r="S24" s="43"/>
      <c r="T24" s="43"/>
      <c r="U24" s="44">
        <f t="shared" si="3"/>
        <v>0</v>
      </c>
      <c r="V24" s="23">
        <f>K24+N24+Q24+T24</f>
        <v>14976</v>
      </c>
      <c r="W24" s="40"/>
      <c r="X24" s="40">
        <f>K24+N24</f>
        <v>14976</v>
      </c>
      <c r="Y24" s="40"/>
      <c r="Z24" s="40">
        <f t="shared" si="6"/>
        <v>940</v>
      </c>
    </row>
    <row r="25" spans="1:42" s="24" customFormat="1" ht="16.149999999999999" customHeight="1">
      <c r="A25" s="41">
        <f t="shared" si="5"/>
        <v>22</v>
      </c>
      <c r="B25" s="41" t="s">
        <v>109</v>
      </c>
      <c r="C25" s="41" t="s">
        <v>110</v>
      </c>
      <c r="D25" s="42" t="s">
        <v>99</v>
      </c>
      <c r="E25" s="41" t="s">
        <v>65</v>
      </c>
      <c r="F25" s="41" t="s">
        <v>62</v>
      </c>
      <c r="G25" s="41" t="s">
        <v>115</v>
      </c>
      <c r="H25" s="58" t="s">
        <v>46</v>
      </c>
      <c r="I25" s="56" t="s">
        <v>116</v>
      </c>
      <c r="J25" s="43">
        <v>72844</v>
      </c>
      <c r="K25" s="43">
        <v>74823</v>
      </c>
      <c r="L25" s="44">
        <f>K25-J25</f>
        <v>1979</v>
      </c>
      <c r="M25" s="43">
        <v>8131</v>
      </c>
      <c r="N25" s="43">
        <v>8336</v>
      </c>
      <c r="O25" s="44">
        <f t="shared" si="0"/>
        <v>205</v>
      </c>
      <c r="P25" s="43"/>
      <c r="Q25" s="43"/>
      <c r="R25" s="44">
        <f t="shared" si="2"/>
        <v>0</v>
      </c>
      <c r="S25" s="43"/>
      <c r="T25" s="43"/>
      <c r="U25" s="44">
        <f t="shared" si="3"/>
        <v>0</v>
      </c>
      <c r="V25" s="23">
        <f>K25+N25+Q25+T25</f>
        <v>83159</v>
      </c>
      <c r="W25" s="40"/>
      <c r="X25" s="40">
        <f>K25+N25</f>
        <v>83159</v>
      </c>
      <c r="Y25" s="40">
        <f t="shared" si="4"/>
        <v>0</v>
      </c>
      <c r="Z25" s="40">
        <f t="shared" si="6"/>
        <v>2184</v>
      </c>
    </row>
    <row r="26" spans="1:42" s="24" customFormat="1" ht="16.149999999999999" customHeight="1">
      <c r="A26" s="41">
        <f t="shared" si="5"/>
        <v>23</v>
      </c>
      <c r="B26" s="41" t="s">
        <v>117</v>
      </c>
      <c r="C26" s="41" t="s">
        <v>118</v>
      </c>
      <c r="D26" s="42" t="s">
        <v>42</v>
      </c>
      <c r="E26" s="41" t="s">
        <v>69</v>
      </c>
      <c r="F26" s="41" t="s">
        <v>62</v>
      </c>
      <c r="G26" s="41" t="s">
        <v>119</v>
      </c>
      <c r="H26" s="58" t="s">
        <v>46</v>
      </c>
      <c r="I26" s="56" t="s">
        <v>120</v>
      </c>
      <c r="J26" s="43">
        <v>23745</v>
      </c>
      <c r="K26" s="43">
        <v>23979</v>
      </c>
      <c r="L26" s="44">
        <f>K26-J26</f>
        <v>234</v>
      </c>
      <c r="M26" s="43">
        <v>5695</v>
      </c>
      <c r="N26" s="43">
        <v>5696</v>
      </c>
      <c r="O26" s="44">
        <f t="shared" si="0"/>
        <v>1</v>
      </c>
      <c r="P26" s="43"/>
      <c r="Q26" s="43"/>
      <c r="R26" s="44">
        <f t="shared" si="2"/>
        <v>0</v>
      </c>
      <c r="S26" s="43"/>
      <c r="T26" s="43"/>
      <c r="U26" s="44">
        <f t="shared" si="3"/>
        <v>0</v>
      </c>
      <c r="V26" s="23">
        <f>K26+N26+Q26+T26</f>
        <v>29675</v>
      </c>
      <c r="W26" s="40"/>
      <c r="X26" s="40">
        <f>K26+N26</f>
        <v>29675</v>
      </c>
      <c r="Y26" s="40">
        <f t="shared" si="4"/>
        <v>0</v>
      </c>
      <c r="Z26" s="40">
        <f t="shared" si="6"/>
        <v>235</v>
      </c>
    </row>
    <row r="27" spans="1:42" s="24" customFormat="1" ht="16.149999999999999" customHeight="1">
      <c r="A27" s="41">
        <f t="shared" si="5"/>
        <v>24</v>
      </c>
      <c r="B27" s="41" t="s">
        <v>117</v>
      </c>
      <c r="C27" s="41" t="s">
        <v>118</v>
      </c>
      <c r="D27" s="42" t="s">
        <v>42</v>
      </c>
      <c r="E27" s="41" t="s">
        <v>121</v>
      </c>
      <c r="F27" s="41" t="s">
        <v>62</v>
      </c>
      <c r="G27" s="41" t="s">
        <v>122</v>
      </c>
      <c r="H27" s="58" t="s">
        <v>46</v>
      </c>
      <c r="I27" s="56" t="s">
        <v>123</v>
      </c>
      <c r="J27" s="43">
        <v>58126</v>
      </c>
      <c r="K27" s="43">
        <v>58136</v>
      </c>
      <c r="L27" s="44">
        <f>K27-J27</f>
        <v>10</v>
      </c>
      <c r="M27" s="43">
        <v>2762</v>
      </c>
      <c r="N27" s="43">
        <v>2762</v>
      </c>
      <c r="O27" s="44">
        <f t="shared" si="0"/>
        <v>0</v>
      </c>
      <c r="P27" s="43"/>
      <c r="Q27" s="43"/>
      <c r="R27" s="44">
        <f t="shared" si="2"/>
        <v>0</v>
      </c>
      <c r="S27" s="43"/>
      <c r="T27" s="43"/>
      <c r="U27" s="44">
        <f t="shared" si="3"/>
        <v>0</v>
      </c>
      <c r="V27" s="23">
        <f>K27+N27+Q27+T27</f>
        <v>60898</v>
      </c>
      <c r="W27" s="40"/>
      <c r="X27" s="40">
        <f>K27+N27</f>
        <v>60898</v>
      </c>
      <c r="Y27" s="40">
        <f t="shared" si="4"/>
        <v>0</v>
      </c>
      <c r="Z27" s="40">
        <f t="shared" si="6"/>
        <v>10</v>
      </c>
    </row>
    <row r="28" spans="1:42" s="24" customFormat="1" ht="16.149999999999999" customHeight="1">
      <c r="A28" s="41">
        <f t="shared" si="5"/>
        <v>25</v>
      </c>
      <c r="B28" s="41" t="s">
        <v>117</v>
      </c>
      <c r="C28" s="41" t="s">
        <v>118</v>
      </c>
      <c r="D28" s="42" t="s">
        <v>42</v>
      </c>
      <c r="E28" s="41" t="s">
        <v>65</v>
      </c>
      <c r="F28" s="41" t="s">
        <v>62</v>
      </c>
      <c r="G28" s="41" t="s">
        <v>124</v>
      </c>
      <c r="H28" s="58" t="s">
        <v>46</v>
      </c>
      <c r="I28" s="56" t="s">
        <v>125</v>
      </c>
      <c r="J28" s="43">
        <v>104734</v>
      </c>
      <c r="K28" s="43">
        <v>107948</v>
      </c>
      <c r="L28" s="44">
        <f>K28-J28</f>
        <v>3214</v>
      </c>
      <c r="M28" s="43">
        <v>17227</v>
      </c>
      <c r="N28" s="43">
        <v>17736</v>
      </c>
      <c r="O28" s="44">
        <f t="shared" si="0"/>
        <v>509</v>
      </c>
      <c r="P28" s="43"/>
      <c r="Q28" s="43"/>
      <c r="R28" s="44">
        <f t="shared" si="2"/>
        <v>0</v>
      </c>
      <c r="S28" s="43"/>
      <c r="T28" s="43"/>
      <c r="U28" s="44">
        <f>T28-S28</f>
        <v>0</v>
      </c>
      <c r="V28" s="23">
        <f>K28+N28+Q28+T28</f>
        <v>125684</v>
      </c>
      <c r="W28" s="40"/>
      <c r="X28" s="40">
        <f>K28+N28</f>
        <v>125684</v>
      </c>
      <c r="Y28" s="40">
        <f t="shared" si="4"/>
        <v>0</v>
      </c>
      <c r="Z28" s="40">
        <f t="shared" si="6"/>
        <v>3723</v>
      </c>
    </row>
    <row r="29" spans="1:42" s="24" customFormat="1" ht="16.149999999999999" customHeight="1">
      <c r="A29" s="41">
        <f t="shared" si="5"/>
        <v>26</v>
      </c>
      <c r="B29" s="41" t="s">
        <v>126</v>
      </c>
      <c r="C29" s="41" t="s">
        <v>127</v>
      </c>
      <c r="D29" s="42" t="s">
        <v>42</v>
      </c>
      <c r="E29" s="41" t="s">
        <v>69</v>
      </c>
      <c r="F29" s="41" t="s">
        <v>62</v>
      </c>
      <c r="G29" s="41" t="s">
        <v>128</v>
      </c>
      <c r="H29" s="58" t="s">
        <v>46</v>
      </c>
      <c r="I29" s="56" t="s">
        <v>129</v>
      </c>
      <c r="J29" s="43">
        <v>33595</v>
      </c>
      <c r="K29" s="43">
        <v>33595</v>
      </c>
      <c r="L29" s="44">
        <f>K29-J29</f>
        <v>0</v>
      </c>
      <c r="M29" s="43">
        <v>2099</v>
      </c>
      <c r="N29" s="43">
        <v>2099</v>
      </c>
      <c r="O29" s="44">
        <f t="shared" si="0"/>
        <v>0</v>
      </c>
      <c r="P29" s="43"/>
      <c r="Q29" s="43"/>
      <c r="R29" s="44">
        <f t="shared" si="2"/>
        <v>0</v>
      </c>
      <c r="S29" s="43"/>
      <c r="T29" s="43"/>
      <c r="U29" s="44">
        <f t="shared" si="3"/>
        <v>0</v>
      </c>
      <c r="V29" s="23">
        <f>K29+N29+Q29+T29</f>
        <v>35694</v>
      </c>
      <c r="W29" s="40"/>
      <c r="X29" s="40">
        <f>K29+N29</f>
        <v>35694</v>
      </c>
      <c r="Y29" s="40">
        <f t="shared" si="4"/>
        <v>0</v>
      </c>
      <c r="Z29" s="40">
        <f t="shared" si="6"/>
        <v>0</v>
      </c>
    </row>
    <row r="30" spans="1:42" s="24" customFormat="1" ht="16.149999999999999" customHeight="1">
      <c r="A30" s="41">
        <f t="shared" si="5"/>
        <v>27</v>
      </c>
      <c r="B30" s="41" t="s">
        <v>126</v>
      </c>
      <c r="C30" s="41" t="s">
        <v>127</v>
      </c>
      <c r="D30" s="42" t="s">
        <v>42</v>
      </c>
      <c r="E30" s="41" t="s">
        <v>65</v>
      </c>
      <c r="F30" s="41" t="s">
        <v>44</v>
      </c>
      <c r="G30" s="41" t="s">
        <v>130</v>
      </c>
      <c r="H30" s="58" t="s">
        <v>46</v>
      </c>
      <c r="I30" s="56" t="s">
        <v>131</v>
      </c>
      <c r="J30" s="43">
        <v>235020</v>
      </c>
      <c r="K30" s="43">
        <v>235020</v>
      </c>
      <c r="L30" s="44">
        <f>K30-J30</f>
        <v>0</v>
      </c>
      <c r="M30" s="43">
        <v>30302</v>
      </c>
      <c r="N30" s="43">
        <v>30588</v>
      </c>
      <c r="O30" s="44">
        <f t="shared" si="0"/>
        <v>286</v>
      </c>
      <c r="P30" s="43"/>
      <c r="Q30" s="43"/>
      <c r="R30" s="44">
        <f t="shared" si="2"/>
        <v>0</v>
      </c>
      <c r="S30" s="43"/>
      <c r="T30" s="43"/>
      <c r="U30" s="44">
        <f>T30-S30</f>
        <v>0</v>
      </c>
      <c r="V30" s="23">
        <f>K30+N30+Q30+T30</f>
        <v>265608</v>
      </c>
      <c r="W30" s="40"/>
      <c r="X30" s="40">
        <f>K30+N30</f>
        <v>265608</v>
      </c>
      <c r="Y30" s="40">
        <f t="shared" si="4"/>
        <v>0</v>
      </c>
      <c r="Z30" s="40">
        <f t="shared" si="6"/>
        <v>286</v>
      </c>
    </row>
    <row r="31" spans="1:42" s="59" customFormat="1" ht="16.149999999999999" customHeight="1">
      <c r="A31" s="41">
        <f t="shared" si="5"/>
        <v>28</v>
      </c>
      <c r="B31" s="41" t="s">
        <v>40</v>
      </c>
      <c r="C31" s="41" t="s">
        <v>41</v>
      </c>
      <c r="D31" s="42" t="s">
        <v>42</v>
      </c>
      <c r="E31" s="41" t="s">
        <v>132</v>
      </c>
      <c r="F31" s="41" t="s">
        <v>133</v>
      </c>
      <c r="G31" s="41" t="s">
        <v>134</v>
      </c>
      <c r="H31" s="58" t="s">
        <v>71</v>
      </c>
      <c r="I31" s="56" t="s">
        <v>135</v>
      </c>
      <c r="J31" s="43">
        <v>25507</v>
      </c>
      <c r="K31" s="43">
        <v>25675</v>
      </c>
      <c r="L31" s="44">
        <f>K31-J31</f>
        <v>168</v>
      </c>
      <c r="M31" s="43">
        <v>6074</v>
      </c>
      <c r="N31" s="43">
        <v>6104</v>
      </c>
      <c r="O31" s="44">
        <f t="shared" si="0"/>
        <v>30</v>
      </c>
      <c r="P31" s="43"/>
      <c r="Q31" s="43"/>
      <c r="R31" s="44">
        <f t="shared" si="2"/>
        <v>0</v>
      </c>
      <c r="S31" s="43"/>
      <c r="T31" s="43"/>
      <c r="U31" s="44">
        <v>0</v>
      </c>
      <c r="V31" s="23">
        <f>K31+N31+Q31+T31</f>
        <v>31779</v>
      </c>
      <c r="W31" s="40"/>
      <c r="X31" s="40">
        <f>K31+N31</f>
        <v>31779</v>
      </c>
      <c r="Y31" s="40"/>
      <c r="Z31" s="40">
        <f>L31+O31+R31+U31</f>
        <v>198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5"/>
        <v>29</v>
      </c>
      <c r="B32" s="41" t="s">
        <v>40</v>
      </c>
      <c r="C32" s="41" t="s">
        <v>41</v>
      </c>
      <c r="D32" s="42" t="s">
        <v>136</v>
      </c>
      <c r="E32" s="41" t="s">
        <v>137</v>
      </c>
      <c r="F32" s="41" t="s">
        <v>62</v>
      </c>
      <c r="G32" s="41" t="s">
        <v>138</v>
      </c>
      <c r="H32" s="58" t="s">
        <v>139</v>
      </c>
      <c r="I32" s="56" t="s">
        <v>140</v>
      </c>
      <c r="J32" s="43">
        <v>872</v>
      </c>
      <c r="K32" s="60">
        <v>872</v>
      </c>
      <c r="L32" s="44">
        <f>K32-J32</f>
        <v>0</v>
      </c>
      <c r="M32" s="43">
        <v>305</v>
      </c>
      <c r="N32" s="43">
        <v>305</v>
      </c>
      <c r="O32" s="44">
        <f t="shared" si="0"/>
        <v>0</v>
      </c>
      <c r="P32" s="43"/>
      <c r="Q32" s="43"/>
      <c r="R32" s="44">
        <f t="shared" si="2"/>
        <v>0</v>
      </c>
      <c r="S32" s="43"/>
      <c r="T32" s="43"/>
      <c r="U32" s="44">
        <v>0</v>
      </c>
      <c r="V32" s="23">
        <f>K32+N32+Q32+T32</f>
        <v>1177</v>
      </c>
      <c r="W32" s="40"/>
      <c r="X32" s="40"/>
      <c r="Y32" s="40"/>
      <c r="Z32" s="40">
        <f>L32+O32+R32+U32</f>
        <v>0</v>
      </c>
    </row>
    <row r="33" spans="1:26" s="24" customFormat="1" ht="16.149999999999999" customHeight="1">
      <c r="A33" s="41">
        <f t="shared" si="5"/>
        <v>30</v>
      </c>
      <c r="B33" s="41" t="s">
        <v>40</v>
      </c>
      <c r="C33" s="41" t="s">
        <v>41</v>
      </c>
      <c r="D33" s="42" t="s">
        <v>42</v>
      </c>
      <c r="E33" s="41" t="s">
        <v>65</v>
      </c>
      <c r="F33" s="41" t="s">
        <v>62</v>
      </c>
      <c r="G33" s="41" t="s">
        <v>141</v>
      </c>
      <c r="H33" s="58" t="s">
        <v>139</v>
      </c>
      <c r="I33" s="56" t="s">
        <v>142</v>
      </c>
      <c r="J33" s="43">
        <v>30434</v>
      </c>
      <c r="K33" s="43">
        <v>33861</v>
      </c>
      <c r="L33" s="44">
        <f>K33-J33</f>
        <v>3427</v>
      </c>
      <c r="M33" s="43">
        <v>2561</v>
      </c>
      <c r="N33" s="43">
        <v>2837</v>
      </c>
      <c r="O33" s="44">
        <f t="shared" ref="O33" si="11">N33-M33</f>
        <v>276</v>
      </c>
      <c r="P33" s="43"/>
      <c r="Q33" s="43"/>
      <c r="R33" s="44">
        <f t="shared" ref="R33" si="12">Q33-P33</f>
        <v>0</v>
      </c>
      <c r="S33" s="43"/>
      <c r="T33" s="43"/>
      <c r="U33" s="44">
        <v>0</v>
      </c>
      <c r="V33" s="23">
        <f>K33+N33+Q33+T33</f>
        <v>36698</v>
      </c>
      <c r="W33" s="40"/>
      <c r="X33" s="40"/>
      <c r="Y33" s="40"/>
      <c r="Z33" s="40">
        <f>L33+O33+R33+U33</f>
        <v>3703</v>
      </c>
    </row>
    <row r="34" spans="1:26" s="24" customFormat="1">
      <c r="A34" s="78" t="s">
        <v>39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46">
        <f>SUM(L4:L33)</f>
        <v>37626</v>
      </c>
      <c r="M34" s="46"/>
      <c r="N34" s="46"/>
      <c r="O34" s="46">
        <f>SUM(O4:O33)</f>
        <v>4907</v>
      </c>
      <c r="P34" s="46"/>
      <c r="Q34" s="46"/>
      <c r="R34" s="46">
        <f>SUM(R4:R33)</f>
        <v>1303</v>
      </c>
      <c r="S34" s="46"/>
      <c r="T34" s="46"/>
      <c r="U34" s="46">
        <f>SUM(U4:U33)</f>
        <v>118</v>
      </c>
      <c r="V34" s="50">
        <f>U34+R34+O34+L34</f>
        <v>43954</v>
      </c>
      <c r="W34" s="40"/>
      <c r="Z34" s="40">
        <f>L34+O34+R34+U34</f>
        <v>43954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79" t="s">
        <v>143</v>
      </c>
      <c r="C41" s="79"/>
      <c r="D41" s="79"/>
      <c r="E41" s="79"/>
      <c r="I41" s="81" t="s">
        <v>144</v>
      </c>
      <c r="J41" s="81"/>
      <c r="K41" s="81"/>
      <c r="L41" s="81"/>
      <c r="M41" s="17"/>
      <c r="N41" s="17"/>
      <c r="O41" s="17"/>
      <c r="P41" s="17"/>
      <c r="Q41" s="79" t="s">
        <v>145</v>
      </c>
      <c r="R41" s="79"/>
      <c r="S41" s="79"/>
      <c r="T41" s="79"/>
      <c r="U41" s="26"/>
      <c r="W41" s="40"/>
    </row>
    <row r="42" spans="1:26" s="19" customFormat="1" ht="28.5" customHeight="1">
      <c r="B42" s="73" t="s">
        <v>14</v>
      </c>
      <c r="C42" s="73"/>
      <c r="D42" s="73"/>
      <c r="E42" s="73"/>
      <c r="I42" s="75" t="s">
        <v>146</v>
      </c>
      <c r="J42" s="75"/>
      <c r="K42" s="75"/>
      <c r="L42" s="75"/>
      <c r="Q42" s="75" t="s">
        <v>20</v>
      </c>
      <c r="R42" s="75"/>
      <c r="S42" s="75"/>
      <c r="T42" s="75"/>
      <c r="U42" s="28"/>
      <c r="W42" s="40"/>
    </row>
    <row r="43" spans="1:26" s="19" customFormat="1" ht="18.75" customHeight="1">
      <c r="B43" s="76" t="s">
        <v>16</v>
      </c>
      <c r="C43" s="76"/>
      <c r="D43" s="76"/>
      <c r="E43" s="76"/>
      <c r="I43" s="76" t="s">
        <v>147</v>
      </c>
      <c r="J43" s="76"/>
      <c r="K43" s="76"/>
      <c r="L43" s="76"/>
      <c r="Q43" s="76" t="s">
        <v>21</v>
      </c>
      <c r="R43" s="76"/>
      <c r="S43" s="76"/>
      <c r="T43" s="76"/>
      <c r="U43" s="28"/>
      <c r="W43" s="40"/>
    </row>
    <row r="44" spans="1:26" s="19" customFormat="1" ht="15" customHeight="1">
      <c r="B44" s="76" t="s">
        <v>18</v>
      </c>
      <c r="C44" s="76"/>
      <c r="D44" s="76"/>
      <c r="E44" s="76"/>
      <c r="I44" s="80" t="s">
        <v>19</v>
      </c>
      <c r="J44" s="80"/>
      <c r="K44" s="80"/>
      <c r="L44" s="80"/>
      <c r="Q44" s="76" t="s">
        <v>19</v>
      </c>
      <c r="R44" s="76"/>
      <c r="S44" s="76"/>
      <c r="T44" s="76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5"/>
      <c r="H46" s="75"/>
      <c r="I46" s="75"/>
      <c r="J46" s="75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7"/>
      <c r="G47" s="77"/>
      <c r="H47" s="77"/>
      <c r="I47" s="77"/>
      <c r="J47" s="77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1" zoomScale="90" zoomScaleNormal="90" workbookViewId="0">
      <selection activeCell="L3" sqref="L3"/>
    </sheetView>
  </sheetViews>
  <sheetFormatPr defaultColWidth="11.42578125" defaultRowHeight="12.9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3" t="s">
        <v>148</v>
      </c>
      <c r="C1" s="83"/>
      <c r="D1" s="83"/>
      <c r="E1" s="83"/>
      <c r="F1" s="83"/>
      <c r="G1" s="83"/>
      <c r="H1" s="31"/>
    </row>
    <row r="2" spans="1:11">
      <c r="A2" s="82"/>
      <c r="B2" s="82"/>
      <c r="C2" s="82"/>
      <c r="D2" s="82"/>
      <c r="E2" s="82"/>
      <c r="F2" s="82"/>
      <c r="G2" s="82"/>
      <c r="H2" s="82"/>
    </row>
    <row r="3" spans="1:11" ht="220.5" customHeight="1">
      <c r="A3" s="82"/>
      <c r="B3" s="82"/>
      <c r="C3" s="82"/>
      <c r="D3" s="82"/>
      <c r="E3" s="82"/>
      <c r="F3" s="82"/>
      <c r="G3" s="82"/>
      <c r="H3" s="82"/>
    </row>
    <row r="4" spans="1:11">
      <c r="A4" s="82"/>
      <c r="B4" s="82"/>
      <c r="C4" s="82"/>
      <c r="D4" s="82"/>
      <c r="E4" s="82"/>
      <c r="F4" s="82"/>
      <c r="G4" s="82"/>
      <c r="H4" s="82"/>
    </row>
    <row r="5" spans="1:11" ht="26.1">
      <c r="A5" s="35" t="s">
        <v>149</v>
      </c>
      <c r="B5" s="36" t="s">
        <v>150</v>
      </c>
      <c r="C5" s="36" t="s">
        <v>151</v>
      </c>
      <c r="D5" s="36" t="s">
        <v>152</v>
      </c>
      <c r="E5" s="36" t="s">
        <v>153</v>
      </c>
      <c r="F5" s="36" t="s">
        <v>154</v>
      </c>
      <c r="G5" s="36" t="s">
        <v>155</v>
      </c>
      <c r="H5" s="37" t="s">
        <v>39</v>
      </c>
      <c r="J5" s="38" t="s">
        <v>156</v>
      </c>
      <c r="K5" s="38" t="s">
        <v>157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40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86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93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158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159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117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160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/>
</file>

<file path=customXml/itemProps2.xml><?xml version="1.0" encoding="utf-8"?>
<ds:datastoreItem xmlns:ds="http://schemas.openxmlformats.org/officeDocument/2006/customXml" ds:itemID="{478D099C-D8DD-4AFF-BD8D-C20D75BFF66A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2025-01-09T14:55:16Z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