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.ibarra\Downloads\FACTURACIÓN ENERO\COOP CENTRO\"/>
    </mc:Choice>
  </mc:AlternateContent>
  <xr:revisionPtr revIDLastSave="0" documentId="13_ncr:1_{8CAB1B12-1449-47C5-92EA-B9F88C47B0DB}" xr6:coauthVersionLast="47" xr6:coauthVersionMax="47" xr10:uidLastSave="{00000000-0000-0000-0000-000000000000}"/>
  <bookViews>
    <workbookView xWindow="-108" yWindow="-108" windowWidth="23256" windowHeight="12456" tabRatio="586" xr2:uid="{00000000-000D-0000-FFFF-FFFF00000000}"/>
  </bookViews>
  <sheets>
    <sheet name="Resumen " sheetId="4" r:id="rId1"/>
    <sheet name="REPORTE FACTURACIÓN" sheetId="7" r:id="rId2"/>
    <sheet name="Reporte de incidentes ENE" sheetId="11" r:id="rId3"/>
  </sheets>
  <definedNames>
    <definedName name="_xlnm._FilterDatabase" localSheetId="1" hidden="1">'REPORTE FACTURACIÓN'!$A$1:$U$31</definedName>
    <definedName name="_xlnm.Print_Area" localSheetId="1">'REPORTE FACTURACIÓN'!$A$1:$U$41</definedName>
    <definedName name="_xlnm.Print_Area" localSheetId="0">'Resumen '!$B$2:$E$34</definedName>
    <definedName name="TRM" localSheetId="0">'Resumen '!$F$10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1" i="7" l="1"/>
  <c r="C14" i="4" s="1"/>
  <c r="E14" i="4" s="1"/>
  <c r="T31" i="7"/>
  <c r="C16" i="4" s="1"/>
  <c r="E16" i="4" s="1"/>
  <c r="Q31" i="7"/>
  <c r="C15" i="4" s="1"/>
  <c r="E15" i="4" s="1"/>
  <c r="K31" i="7"/>
  <c r="C13" i="4" s="1"/>
  <c r="E13" i="4" s="1"/>
  <c r="E17" i="4" l="1"/>
</calcChain>
</file>

<file path=xl/sharedStrings.xml><?xml version="1.0" encoding="utf-8"?>
<sst xmlns="http://schemas.openxmlformats.org/spreadsheetml/2006/main" count="258" uniqueCount="136">
  <si>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</si>
  <si>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</si>
  <si>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</si>
  <si>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</si>
  <si>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</si>
  <si>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</si>
  <si>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</si>
  <si>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</si>
  <si>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</si>
  <si>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</si>
  <si>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</si>
  <si>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</si>
  <si>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</si>
  <si>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</si>
  <si>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</si>
  <si>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</si>
  <si>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</si>
  <si>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</si>
  <si>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</si>
  <si>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</si>
  <si>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</si>
  <si>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</si>
  <si>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</si>
  <si>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</si>
  <si>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</si>
  <si>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</si>
  <si>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</si>
  <si>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</si>
  <si>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</si>
  <si>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</si>
  <si>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</si>
  <si>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</si>
  <si>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</si>
  <si>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</si>
  <si>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</si>
  <si>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</si>
  <si>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</si>
  <si>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</si>
  <si>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</si>
  <si>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</si>
  <si>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</si>
  <si>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</si>
  <si>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</si>
  <si>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</si>
  <si>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</si>
  <si>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</si>
  <si>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</si>
  <si>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</si>
  <si>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</si>
  <si>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</si>
  <si>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</si>
  <si>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</si>
  <si>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</si>
  <si>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</si>
  <si>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</si>
  <si>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</si>
  <si>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</si>
  <si>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</si>
  <si>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</si>
  <si>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</si>
  <si>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</si>
  <si>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</si>
  <si>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</si>
  <si>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</si>
  <si>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</si>
  <si>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</si>
  <si>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</si>
  <si>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</si>
  <si>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</si>
  <si>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</si>
  <si>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</si>
  <si>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</si>
  <si>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</si>
  <si>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</si>
  <si>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</si>
  <si>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</si>
  <si>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</si>
  <si>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</si>
  <si>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</si>
  <si>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</si>
  <si>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</si>
  <si>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</si>
  <si>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</si>
  <si>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</si>
  <si>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</si>
  <si>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</si>
  <si>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</si>
  <si>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</si>
  <si>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</si>
  <si>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</si>
  <si>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</si>
  <si>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</si>
  <si>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</si>
  <si>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</si>
  <si>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</si>
  <si>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</si>
  <si>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</si>
  <si>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</si>
  <si>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</si>
  <si>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</si>
  <si>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</si>
  <si>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</si>
  <si>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</si>
  <si>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</si>
  <si>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</si>
  <si>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</si>
  <si>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</si>
  <si>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</si>
  <si>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</si>
  <si>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</si>
  <si>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</si>
  <si>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</si>
  <si>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</si>
  <si>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Akros Cia. Ltda. 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</si>
  <si>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</si>
  <si>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</si>
  <si>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</si>
  <si>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</si>
  <si>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</si>
  <si>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</si>
  <si>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</si>
  <si>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</si>
  <si>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</si>
  <si>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</si>
  <si>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</si>
  <si>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</si>
  <si>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</si>
  <si>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</si>
  <si>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</si>
  <si>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</si>
  <si>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Andrés Vela</t>
  </si>
  <si>
    <t xml:space="preserve">Coord. Mesa Outsourcing Akros Cia. Ltda. </t>
  </si>
  <si>
    <t>REPORTE DE CONSUMO NOVIEMBRE 2022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</si>
  <si>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NOVIEMBRE 2022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</si>
  <si>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ENERO 2023</t>
  </si>
  <si>
    <t>QUITO, 31 DE ENERO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</si>
</sst>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98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7" borderId="1" xfId="3" applyFont="1" applyFill="1" applyBorder="1" applyAlignment="1">
      <alignment horizontal="center" vertical="center"/>
    </xf>
    <xf numFmtId="168" fontId="8" fillId="7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7" borderId="10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/>
    </xf>
    <xf numFmtId="165" fontId="23" fillId="7" borderId="11" xfId="8" applyFont="1" applyFill="1" applyBorder="1" applyAlignment="1">
      <alignment horizontal="center" vertical="center" wrapText="1"/>
    </xf>
    <xf numFmtId="165" fontId="23" fillId="7" borderId="12" xfId="8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vertical="center" wrapText="1"/>
    </xf>
    <xf numFmtId="0" fontId="24" fillId="5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3" fontId="24" fillId="0" borderId="4" xfId="0" applyNumberFormat="1" applyFont="1" applyBorder="1" applyAlignment="1">
      <alignment horizontal="center" vertical="center"/>
    </xf>
    <xf numFmtId="3" fontId="25" fillId="0" borderId="4" xfId="0" applyNumberFormat="1" applyFont="1" applyBorder="1" applyAlignment="1">
      <alignment horizontal="center" vertical="center" wrapText="1"/>
    </xf>
    <xf numFmtId="3" fontId="25" fillId="6" borderId="4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0" fontId="24" fillId="5" borderId="15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3" fontId="24" fillId="0" borderId="1" xfId="0" applyNumberFormat="1" applyFont="1" applyBorder="1" applyAlignment="1">
      <alignment horizontal="center" vertical="center"/>
    </xf>
    <xf numFmtId="3" fontId="25" fillId="0" borderId="1" xfId="0" applyNumberFormat="1" applyFont="1" applyBorder="1" applyAlignment="1">
      <alignment horizontal="center" vertical="center" wrapText="1"/>
    </xf>
    <xf numFmtId="3" fontId="25" fillId="6" borderId="1" xfId="0" applyNumberFormat="1" applyFont="1" applyFill="1" applyBorder="1" applyAlignment="1">
      <alignment horizontal="center" vertical="center" wrapText="1"/>
    </xf>
    <xf numFmtId="3" fontId="25" fillId="0" borderId="16" xfId="0" applyNumberFormat="1" applyFont="1" applyBorder="1" applyAlignment="1">
      <alignment horizontal="center" vertical="center" wrapText="1"/>
    </xf>
    <xf numFmtId="3" fontId="2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5" borderId="17" xfId="0" applyFont="1" applyFill="1" applyBorder="1" applyAlignment="1">
      <alignment vertical="center" wrapText="1"/>
    </xf>
    <xf numFmtId="0" fontId="24" fillId="5" borderId="17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 wrapText="1"/>
    </xf>
    <xf numFmtId="3" fontId="25" fillId="0" borderId="17" xfId="0" applyNumberFormat="1" applyFont="1" applyBorder="1" applyAlignment="1">
      <alignment horizontal="center" vertical="center" wrapText="1"/>
    </xf>
    <xf numFmtId="3" fontId="25" fillId="6" borderId="17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 wrapText="1"/>
    </xf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7" borderId="1" xfId="3" applyFont="1" applyFill="1" applyBorder="1" applyAlignment="1">
      <alignment horizontal="center" vertical="center"/>
    </xf>
    <xf numFmtId="165" fontId="29" fillId="0" borderId="0" xfId="3" applyFont="1" applyAlignment="1">
      <alignment horizont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ENE'!$J$6:$J$12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ENE'!$K$6:$K$12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39704</xdr:rowOff>
    </xdr:from>
    <xdr:to>
      <xdr:col>1</xdr:col>
      <xdr:colOff>1538626</xdr:colOff>
      <xdr:row>6</xdr:row>
      <xdr:rowOff>63501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317500" y="39704"/>
          <a:ext cx="1348126" cy="870464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367395</xdr:colOff>
      <xdr:row>30</xdr:row>
      <xdr:rowOff>201497</xdr:rowOff>
    </xdr:from>
    <xdr:to>
      <xdr:col>4</xdr:col>
      <xdr:colOff>231320</xdr:colOff>
      <xdr:row>33</xdr:row>
      <xdr:rowOff>10994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294D9-A488-BA0F-F134-EB75A2E2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2" y="7807890"/>
          <a:ext cx="2041068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80" zoomScaleNormal="80" zoomScaleSheetLayoutView="85" workbookViewId="0">
      <selection activeCell="G1" sqref="G1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84" t="s">
        <v>0</v>
      </c>
      <c r="C7" s="84"/>
      <c r="D7" s="84"/>
      <c r="E7" s="84"/>
      <c r="F7" s="4"/>
      <c r="G7" s="4"/>
    </row>
    <row r="8" spans="2:7" ht="15.75" customHeight="1" x14ac:dyDescent="0.3">
      <c r="B8" s="85" t="s">
        <v>135</v>
      </c>
      <c r="C8" s="85"/>
      <c r="D8" s="85"/>
      <c r="E8" s="85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86" t="s">
        <v>132</v>
      </c>
      <c r="C10" s="86"/>
      <c r="D10" s="86"/>
      <c r="E10" s="86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FACTURACIÓN'!K31</f>
        <v>35843</v>
      </c>
      <c r="D13" s="7">
        <v>8.0000000000000002E-3</v>
      </c>
      <c r="E13" s="18">
        <f>ROUNDDOWN(D13*C13,2)</f>
        <v>286.74</v>
      </c>
      <c r="F13" s="4"/>
      <c r="G13" s="4"/>
    </row>
    <row r="14" spans="2:7" ht="14.4" x14ac:dyDescent="0.3">
      <c r="B14" s="17" t="s">
        <v>6</v>
      </c>
      <c r="C14" s="12">
        <f>+'REPORTE FACTURACIÓN'!N31</f>
        <v>4331</v>
      </c>
      <c r="D14" s="7">
        <v>8.0000000000000002E-3</v>
      </c>
      <c r="E14" s="18">
        <f t="shared" ref="E14:E16" si="0">ROUNDDOWN(D14*C14,2)</f>
        <v>34.64</v>
      </c>
      <c r="F14" s="4"/>
      <c r="G14" s="4"/>
    </row>
    <row r="15" spans="2:7" ht="17.25" customHeight="1" x14ac:dyDescent="0.3">
      <c r="B15" s="17" t="s">
        <v>7</v>
      </c>
      <c r="C15" s="12">
        <f>+'REPORTE FACTURACIÓN'!Q31</f>
        <v>1601</v>
      </c>
      <c r="D15" s="9">
        <v>5.8000000000000003E-2</v>
      </c>
      <c r="E15" s="18">
        <f t="shared" si="0"/>
        <v>92.85</v>
      </c>
      <c r="F15" s="5"/>
      <c r="G15" s="4"/>
    </row>
    <row r="16" spans="2:7" ht="14.4" x14ac:dyDescent="0.3">
      <c r="B16" s="17" t="s">
        <v>8</v>
      </c>
      <c r="C16" s="12">
        <f>+'REPORTE FACTURACIÓN'!T31</f>
        <v>150</v>
      </c>
      <c r="D16" s="9">
        <v>5.8000000000000003E-2</v>
      </c>
      <c r="E16" s="18">
        <f t="shared" si="0"/>
        <v>8.6999999999999993</v>
      </c>
      <c r="F16" s="5"/>
      <c r="G16" s="4"/>
    </row>
    <row r="17" spans="2:5" ht="16.8" customHeight="1" x14ac:dyDescent="0.3">
      <c r="D17" s="10"/>
      <c r="E17" s="6">
        <f>SUM(E12:E16)</f>
        <v>1487.43</v>
      </c>
    </row>
    <row r="18" spans="2:5" ht="13.05" customHeight="1" x14ac:dyDescent="0.3">
      <c r="E18" s="3"/>
    </row>
    <row r="19" spans="2:5" ht="15.75" customHeight="1" x14ac:dyDescent="0.3">
      <c r="B19" s="79"/>
      <c r="C19" s="79"/>
      <c r="D19" s="80"/>
      <c r="E19" s="80"/>
    </row>
    <row r="20" spans="2:5" ht="13.05" customHeight="1" x14ac:dyDescent="0.3">
      <c r="B20" s="80"/>
      <c r="C20" s="80"/>
      <c r="D20" s="80"/>
      <c r="E20" s="80"/>
    </row>
    <row r="21" spans="2:5" ht="13.05" customHeight="1" x14ac:dyDescent="0.3">
      <c r="B21" s="80"/>
      <c r="C21" s="80"/>
      <c r="D21" s="80"/>
      <c r="E21" s="80"/>
    </row>
    <row r="22" spans="2:5" ht="21" customHeight="1" x14ac:dyDescent="0.3">
      <c r="B22" s="82"/>
      <c r="C22" s="82"/>
      <c r="D22" s="82"/>
      <c r="E22" s="82"/>
    </row>
    <row r="24" spans="2:5" ht="13.05" customHeight="1" x14ac:dyDescent="0.3">
      <c r="B24" s="81"/>
      <c r="C24" s="81"/>
      <c r="D24" s="81"/>
      <c r="E24" s="81"/>
    </row>
    <row r="25" spans="2:5" ht="13.05" customHeight="1" x14ac:dyDescent="0.3">
      <c r="B25" s="14" t="s">
        <v>9</v>
      </c>
      <c r="C25" s="14"/>
      <c r="D25" s="83" t="s">
        <v>10</v>
      </c>
      <c r="E25" s="83"/>
    </row>
    <row r="26" spans="2:5" ht="13.05" customHeight="1" x14ac:dyDescent="0.3">
      <c r="B26" s="13" t="s">
        <v>130</v>
      </c>
      <c r="C26" s="13"/>
      <c r="D26" s="78" t="s">
        <v>11</v>
      </c>
      <c r="E26" s="78"/>
    </row>
    <row r="27" spans="2:5" ht="11.25" customHeight="1" x14ac:dyDescent="0.3">
      <c r="B27" s="13" t="s">
        <v>131</v>
      </c>
      <c r="C27" s="13"/>
      <c r="D27" s="78" t="s">
        <v>12</v>
      </c>
      <c r="E27" s="78"/>
    </row>
    <row r="28" spans="2:5" ht="13.05" customHeight="1" x14ac:dyDescent="0.3">
      <c r="D28" s="78" t="s">
        <v>13</v>
      </c>
      <c r="E28" s="78"/>
    </row>
    <row r="29" spans="2:5" ht="13.05" customHeight="1" x14ac:dyDescent="0.3">
      <c r="D29" s="78"/>
      <c r="E29" s="78"/>
    </row>
    <row r="30" spans="2:5" ht="21.75" customHeight="1" x14ac:dyDescent="0.3">
      <c r="B30" s="2"/>
      <c r="C30" s="2"/>
      <c r="D30" s="78"/>
      <c r="E30" s="78"/>
    </row>
    <row r="31" spans="2:5" ht="24" customHeight="1" x14ac:dyDescent="0.3">
      <c r="B31" s="14" t="s">
        <v>9</v>
      </c>
      <c r="C31" s="14"/>
      <c r="D31" s="78"/>
      <c r="E31" s="78"/>
    </row>
    <row r="32" spans="2:5" ht="13.05" customHeight="1" x14ac:dyDescent="0.3">
      <c r="B32" s="13" t="s">
        <v>14</v>
      </c>
      <c r="C32" s="13"/>
      <c r="D32" s="78"/>
      <c r="E32" s="78"/>
    </row>
    <row r="33" spans="2:5" ht="13.05" customHeight="1" x14ac:dyDescent="0.3">
      <c r="B33" s="13" t="s">
        <v>15</v>
      </c>
      <c r="C33" s="13"/>
      <c r="D33" s="78"/>
      <c r="E33" s="78"/>
    </row>
    <row r="34" spans="2:5" ht="13.05" customHeight="1" x14ac:dyDescent="0.3">
      <c r="B34" s="13" t="s">
        <v>13</v>
      </c>
      <c r="C34" s="13"/>
      <c r="D34" s="78"/>
      <c r="E34" s="78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1"/>
  <sheetViews>
    <sheetView topLeftCell="E1" zoomScale="70" zoomScaleNormal="70" zoomScalePageLayoutView="55" workbookViewId="0">
      <selection activeCell="L10" sqref="L10"/>
    </sheetView>
  </sheetViews>
  <sheetFormatPr baseColWidth="10" defaultColWidth="11.44140625" defaultRowHeight="17.399999999999999" x14ac:dyDescent="0.3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60" bestFit="1" customWidth="1"/>
    <col min="9" max="20" width="13.77734375" style="60" customWidth="1"/>
    <col min="21" max="21" width="22.21875" style="60" customWidth="1"/>
    <col min="22" max="22" width="11.5546875" style="21" bestFit="1" customWidth="1"/>
    <col min="23" max="16384" width="11.44140625" style="19"/>
  </cols>
  <sheetData>
    <row r="1" spans="1:25" ht="94.5" customHeight="1" x14ac:dyDescent="0.3">
      <c r="B1" s="20"/>
      <c r="C1" s="20"/>
      <c r="D1" s="20"/>
      <c r="E1" s="92" t="s">
        <v>134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20"/>
      <c r="Q1" s="20"/>
      <c r="R1" s="20"/>
      <c r="S1" s="20"/>
      <c r="T1" s="20"/>
      <c r="U1" s="20"/>
    </row>
    <row r="2" spans="1:25" s="24" customFormat="1" ht="18" thickBot="1" x14ac:dyDescent="0.35">
      <c r="A2" s="22"/>
      <c r="B2" s="22"/>
      <c r="C2" s="22"/>
      <c r="D2" s="22"/>
      <c r="E2" s="22"/>
      <c r="F2" s="22"/>
      <c r="G2" s="22"/>
      <c r="H2" s="23"/>
      <c r="I2" s="90" t="s">
        <v>16</v>
      </c>
      <c r="J2" s="90"/>
      <c r="K2" s="90"/>
      <c r="L2" s="90" t="s">
        <v>17</v>
      </c>
      <c r="M2" s="90"/>
      <c r="N2" s="90"/>
      <c r="O2" s="90" t="s">
        <v>18</v>
      </c>
      <c r="P2" s="90"/>
      <c r="Q2" s="90"/>
      <c r="R2" s="90" t="s">
        <v>8</v>
      </c>
      <c r="S2" s="90"/>
      <c r="T2" s="90"/>
      <c r="U2" s="23"/>
    </row>
    <row r="3" spans="1:25" s="24" customFormat="1" ht="39.75" customHeight="1" thickBot="1" x14ac:dyDescent="0.35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127</v>
      </c>
    </row>
    <row r="4" spans="1:25" s="38" customFormat="1" ht="16.05" customHeight="1" x14ac:dyDescent="0.3">
      <c r="A4" s="29">
        <v>1</v>
      </c>
      <c r="B4" s="30" t="s">
        <v>33</v>
      </c>
      <c r="C4" s="30" t="s">
        <v>34</v>
      </c>
      <c r="D4" s="31" t="s">
        <v>35</v>
      </c>
      <c r="E4" s="30" t="s">
        <v>36</v>
      </c>
      <c r="F4" s="30" t="s">
        <v>37</v>
      </c>
      <c r="G4" s="32" t="s">
        <v>38</v>
      </c>
      <c r="H4" s="33">
        <v>192168102184</v>
      </c>
      <c r="I4" s="34">
        <v>122672</v>
      </c>
      <c r="J4" s="34">
        <v>126146</v>
      </c>
      <c r="K4" s="35">
        <f>J4-I4</f>
        <v>3474</v>
      </c>
      <c r="L4" s="34">
        <v>16543</v>
      </c>
      <c r="M4" s="34">
        <v>16822</v>
      </c>
      <c r="N4" s="35">
        <f>M4-L4</f>
        <v>279</v>
      </c>
      <c r="O4" s="34">
        <v>0</v>
      </c>
      <c r="P4" s="34"/>
      <c r="Q4" s="35">
        <f>P4-O4</f>
        <v>0</v>
      </c>
      <c r="R4" s="34">
        <v>0</v>
      </c>
      <c r="S4" s="34"/>
      <c r="T4" s="35">
        <f>S4-R4</f>
        <v>0</v>
      </c>
      <c r="U4" s="36"/>
      <c r="V4" s="37">
        <f>J4+M4+P4+S4</f>
        <v>142968</v>
      </c>
      <c r="X4" s="77">
        <f>J4+M4</f>
        <v>142968</v>
      </c>
      <c r="Y4" s="77">
        <f>P4+S4</f>
        <v>0</v>
      </c>
    </row>
    <row r="5" spans="1:25" s="38" customFormat="1" ht="16.05" customHeight="1" x14ac:dyDescent="0.3">
      <c r="A5" s="39">
        <v>2</v>
      </c>
      <c r="B5" s="40" t="s">
        <v>33</v>
      </c>
      <c r="C5" s="40" t="s">
        <v>34</v>
      </c>
      <c r="D5" s="41" t="s">
        <v>39</v>
      </c>
      <c r="E5" s="42" t="s">
        <v>40</v>
      </c>
      <c r="F5" s="40" t="s">
        <v>37</v>
      </c>
      <c r="G5" s="43" t="s">
        <v>41</v>
      </c>
      <c r="H5" s="44">
        <v>192168102185</v>
      </c>
      <c r="I5" s="45">
        <v>29034</v>
      </c>
      <c r="J5" s="34">
        <v>30012</v>
      </c>
      <c r="K5" s="46">
        <f t="shared" ref="K5:K29" si="0">J5-I5</f>
        <v>978</v>
      </c>
      <c r="L5" s="45">
        <v>8369</v>
      </c>
      <c r="M5" s="34">
        <v>8480</v>
      </c>
      <c r="N5" s="46">
        <f t="shared" ref="N5:N29" si="1">M5-L5</f>
        <v>111</v>
      </c>
      <c r="O5" s="45">
        <v>0</v>
      </c>
      <c r="P5" s="34"/>
      <c r="Q5" s="46">
        <f t="shared" ref="Q5:Q29" si="2">P5-O5</f>
        <v>0</v>
      </c>
      <c r="R5" s="45">
        <v>0</v>
      </c>
      <c r="S5" s="34"/>
      <c r="T5" s="46">
        <f t="shared" ref="T5:T29" si="3">S5-R5</f>
        <v>0</v>
      </c>
      <c r="U5" s="47"/>
      <c r="V5" s="37">
        <f t="shared" ref="V5:V30" si="4">J5+M5+P5+S5</f>
        <v>38492</v>
      </c>
      <c r="X5" s="77">
        <f t="shared" ref="X5:X30" si="5">J5+M5</f>
        <v>38492</v>
      </c>
      <c r="Y5" s="77">
        <f t="shared" ref="Y5:Y30" si="6">P5+S5</f>
        <v>0</v>
      </c>
    </row>
    <row r="6" spans="1:25" s="38" customFormat="1" ht="16.05" customHeight="1" x14ac:dyDescent="0.3">
      <c r="A6" s="29">
        <v>3</v>
      </c>
      <c r="B6" s="40" t="s">
        <v>33</v>
      </c>
      <c r="C6" s="40" t="s">
        <v>34</v>
      </c>
      <c r="D6" s="41" t="s">
        <v>39</v>
      </c>
      <c r="E6" s="40" t="s">
        <v>42</v>
      </c>
      <c r="F6" s="40" t="s">
        <v>43</v>
      </c>
      <c r="G6" s="43" t="s">
        <v>44</v>
      </c>
      <c r="H6" s="44">
        <v>192168102187</v>
      </c>
      <c r="I6" s="45">
        <v>7448</v>
      </c>
      <c r="J6" s="34">
        <v>7795</v>
      </c>
      <c r="K6" s="46">
        <f t="shared" si="0"/>
        <v>347</v>
      </c>
      <c r="L6" s="45">
        <v>937</v>
      </c>
      <c r="M6" s="34">
        <v>952</v>
      </c>
      <c r="N6" s="46">
        <f t="shared" si="1"/>
        <v>15</v>
      </c>
      <c r="O6" s="45">
        <v>34376</v>
      </c>
      <c r="P6" s="34">
        <v>35977</v>
      </c>
      <c r="Q6" s="46">
        <f t="shared" si="2"/>
        <v>1601</v>
      </c>
      <c r="R6" s="45">
        <v>4051</v>
      </c>
      <c r="S6" s="45">
        <v>4201</v>
      </c>
      <c r="T6" s="46">
        <f t="shared" si="3"/>
        <v>150</v>
      </c>
      <c r="U6" s="47"/>
      <c r="V6" s="37">
        <f t="shared" si="4"/>
        <v>48925</v>
      </c>
      <c r="X6" s="77">
        <f t="shared" si="5"/>
        <v>8747</v>
      </c>
      <c r="Y6" s="77">
        <f t="shared" si="6"/>
        <v>40178</v>
      </c>
    </row>
    <row r="7" spans="1:25" s="38" customFormat="1" ht="16.05" customHeight="1" x14ac:dyDescent="0.3">
      <c r="A7" s="39">
        <v>4</v>
      </c>
      <c r="B7" s="40" t="s">
        <v>33</v>
      </c>
      <c r="C7" s="40" t="s">
        <v>34</v>
      </c>
      <c r="D7" s="41" t="s">
        <v>45</v>
      </c>
      <c r="E7" s="40" t="s">
        <v>46</v>
      </c>
      <c r="F7" s="40" t="s">
        <v>37</v>
      </c>
      <c r="G7" s="43" t="s">
        <v>47</v>
      </c>
      <c r="H7" s="44">
        <v>192168102186</v>
      </c>
      <c r="I7" s="45">
        <v>135858</v>
      </c>
      <c r="J7" s="34">
        <v>140888</v>
      </c>
      <c r="K7" s="46">
        <f t="shared" si="0"/>
        <v>5030</v>
      </c>
      <c r="L7" s="45">
        <v>19155</v>
      </c>
      <c r="M7" s="34">
        <v>19737</v>
      </c>
      <c r="N7" s="46">
        <f t="shared" si="1"/>
        <v>582</v>
      </c>
      <c r="O7" s="45">
        <v>0</v>
      </c>
      <c r="P7" s="34"/>
      <c r="Q7" s="46">
        <f t="shared" si="2"/>
        <v>0</v>
      </c>
      <c r="R7" s="45">
        <v>0</v>
      </c>
      <c r="S7" s="34"/>
      <c r="T7" s="46">
        <f t="shared" si="3"/>
        <v>0</v>
      </c>
      <c r="U7" s="47"/>
      <c r="V7" s="37">
        <f t="shared" si="4"/>
        <v>160625</v>
      </c>
      <c r="X7" s="77">
        <f t="shared" si="5"/>
        <v>160625</v>
      </c>
      <c r="Y7" s="77">
        <f t="shared" si="6"/>
        <v>0</v>
      </c>
    </row>
    <row r="8" spans="1:25" s="38" customFormat="1" ht="16.05" customHeight="1" x14ac:dyDescent="0.3">
      <c r="A8" s="29">
        <v>5</v>
      </c>
      <c r="B8" s="40" t="s">
        <v>33</v>
      </c>
      <c r="C8" s="40" t="s">
        <v>34</v>
      </c>
      <c r="D8" s="41" t="s">
        <v>48</v>
      </c>
      <c r="E8" s="40" t="s">
        <v>49</v>
      </c>
      <c r="F8" s="40" t="s">
        <v>50</v>
      </c>
      <c r="G8" s="43" t="s">
        <v>51</v>
      </c>
      <c r="H8" s="48">
        <v>192168102183</v>
      </c>
      <c r="I8" s="45">
        <v>31299</v>
      </c>
      <c r="J8" s="34">
        <v>32754</v>
      </c>
      <c r="K8" s="46">
        <f t="shared" si="0"/>
        <v>1455</v>
      </c>
      <c r="L8" s="45">
        <v>2354</v>
      </c>
      <c r="M8" s="34">
        <v>2405</v>
      </c>
      <c r="N8" s="46">
        <f t="shared" si="1"/>
        <v>51</v>
      </c>
      <c r="O8" s="45">
        <v>0</v>
      </c>
      <c r="P8" s="34"/>
      <c r="Q8" s="46">
        <f t="shared" si="2"/>
        <v>0</v>
      </c>
      <c r="R8" s="45">
        <v>0</v>
      </c>
      <c r="S8" s="34"/>
      <c r="T8" s="46">
        <f t="shared" si="3"/>
        <v>0</v>
      </c>
      <c r="U8" s="47"/>
      <c r="V8" s="37">
        <f t="shared" si="4"/>
        <v>35159</v>
      </c>
      <c r="X8" s="77">
        <f t="shared" si="5"/>
        <v>35159</v>
      </c>
      <c r="Y8" s="77">
        <f t="shared" si="6"/>
        <v>0</v>
      </c>
    </row>
    <row r="9" spans="1:25" s="38" customFormat="1" ht="16.05" customHeight="1" x14ac:dyDescent="0.3">
      <c r="A9" s="39">
        <v>6</v>
      </c>
      <c r="B9" s="43" t="s">
        <v>33</v>
      </c>
      <c r="C9" s="43" t="s">
        <v>34</v>
      </c>
      <c r="D9" s="49" t="s">
        <v>35</v>
      </c>
      <c r="E9" s="43" t="s">
        <v>57</v>
      </c>
      <c r="F9" s="43" t="s">
        <v>50</v>
      </c>
      <c r="G9" s="43" t="s">
        <v>58</v>
      </c>
      <c r="H9" s="48">
        <v>192168102182</v>
      </c>
      <c r="I9" s="45">
        <v>11621</v>
      </c>
      <c r="J9" s="34">
        <v>12629</v>
      </c>
      <c r="K9" s="46">
        <f>J9-I9</f>
        <v>1008</v>
      </c>
      <c r="L9" s="45">
        <v>1089</v>
      </c>
      <c r="M9" s="34">
        <v>1224</v>
      </c>
      <c r="N9" s="46">
        <f>M9-L9</f>
        <v>135</v>
      </c>
      <c r="O9" s="45">
        <v>0</v>
      </c>
      <c r="P9" s="34"/>
      <c r="Q9" s="46">
        <f>P9-O9</f>
        <v>0</v>
      </c>
      <c r="R9" s="45">
        <v>0</v>
      </c>
      <c r="S9" s="34"/>
      <c r="T9" s="46">
        <f>S9-R9</f>
        <v>0</v>
      </c>
      <c r="U9" s="47"/>
      <c r="V9" s="37">
        <f t="shared" si="4"/>
        <v>13853</v>
      </c>
      <c r="X9" s="77">
        <f t="shared" si="5"/>
        <v>13853</v>
      </c>
      <c r="Y9" s="77">
        <f t="shared" si="6"/>
        <v>0</v>
      </c>
    </row>
    <row r="10" spans="1:25" s="38" customFormat="1" ht="16.05" customHeight="1" x14ac:dyDescent="0.3">
      <c r="A10" s="29">
        <v>7</v>
      </c>
      <c r="B10" s="40" t="s">
        <v>33</v>
      </c>
      <c r="C10" s="40" t="s">
        <v>52</v>
      </c>
      <c r="D10" s="41" t="s">
        <v>35</v>
      </c>
      <c r="E10" s="40" t="s">
        <v>53</v>
      </c>
      <c r="F10" s="40" t="s">
        <v>50</v>
      </c>
      <c r="G10" s="43" t="s">
        <v>54</v>
      </c>
      <c r="H10" s="49" t="s">
        <v>55</v>
      </c>
      <c r="I10" s="45">
        <v>31793</v>
      </c>
      <c r="J10" s="34">
        <v>33181</v>
      </c>
      <c r="K10" s="46">
        <f t="shared" si="0"/>
        <v>1388</v>
      </c>
      <c r="L10" s="45">
        <v>1588</v>
      </c>
      <c r="M10" s="34">
        <v>1628</v>
      </c>
      <c r="N10" s="46">
        <f t="shared" si="1"/>
        <v>40</v>
      </c>
      <c r="O10" s="45">
        <v>0</v>
      </c>
      <c r="P10" s="34"/>
      <c r="Q10" s="46">
        <f t="shared" si="2"/>
        <v>0</v>
      </c>
      <c r="R10" s="45">
        <v>0</v>
      </c>
      <c r="S10" s="34"/>
      <c r="T10" s="46">
        <f t="shared" si="3"/>
        <v>0</v>
      </c>
      <c r="U10" s="47"/>
      <c r="V10" s="37">
        <f t="shared" si="4"/>
        <v>34809</v>
      </c>
      <c r="X10" s="77">
        <f t="shared" si="5"/>
        <v>34809</v>
      </c>
      <c r="Y10" s="77">
        <f t="shared" si="6"/>
        <v>0</v>
      </c>
    </row>
    <row r="11" spans="1:25" s="38" customFormat="1" ht="16.05" customHeight="1" x14ac:dyDescent="0.3">
      <c r="A11" s="39">
        <v>8</v>
      </c>
      <c r="B11" s="40" t="s">
        <v>33</v>
      </c>
      <c r="C11" s="40" t="s">
        <v>59</v>
      </c>
      <c r="D11" s="41" t="s">
        <v>35</v>
      </c>
      <c r="E11" s="40" t="s">
        <v>53</v>
      </c>
      <c r="F11" s="40" t="s">
        <v>50</v>
      </c>
      <c r="G11" s="43" t="s">
        <v>60</v>
      </c>
      <c r="H11" s="49" t="s">
        <v>61</v>
      </c>
      <c r="I11" s="45">
        <v>13740</v>
      </c>
      <c r="J11" s="34">
        <v>14032</v>
      </c>
      <c r="K11" s="46">
        <f t="shared" si="0"/>
        <v>292</v>
      </c>
      <c r="L11" s="45">
        <v>1748</v>
      </c>
      <c r="M11" s="34">
        <v>1809</v>
      </c>
      <c r="N11" s="46">
        <f t="shared" si="1"/>
        <v>61</v>
      </c>
      <c r="O11" s="45">
        <v>0</v>
      </c>
      <c r="P11" s="34"/>
      <c r="Q11" s="46">
        <f t="shared" si="2"/>
        <v>0</v>
      </c>
      <c r="R11" s="45">
        <v>0</v>
      </c>
      <c r="S11" s="34"/>
      <c r="T11" s="46">
        <f t="shared" si="3"/>
        <v>0</v>
      </c>
      <c r="U11" s="47"/>
      <c r="V11" s="37">
        <f t="shared" si="4"/>
        <v>15841</v>
      </c>
      <c r="X11" s="77">
        <f t="shared" si="5"/>
        <v>15841</v>
      </c>
      <c r="Y11" s="77">
        <f t="shared" si="6"/>
        <v>0</v>
      </c>
    </row>
    <row r="12" spans="1:25" s="38" customFormat="1" ht="16.05" customHeight="1" x14ac:dyDescent="0.3">
      <c r="A12" s="29">
        <v>9</v>
      </c>
      <c r="B12" s="40" t="s">
        <v>33</v>
      </c>
      <c r="C12" s="40" t="s">
        <v>59</v>
      </c>
      <c r="D12" s="41" t="s">
        <v>35</v>
      </c>
      <c r="E12" s="40" t="s">
        <v>57</v>
      </c>
      <c r="F12" s="40" t="s">
        <v>50</v>
      </c>
      <c r="G12" s="43" t="s">
        <v>62</v>
      </c>
      <c r="H12" s="49" t="s">
        <v>63</v>
      </c>
      <c r="I12" s="45">
        <v>73342</v>
      </c>
      <c r="J12" s="34">
        <v>75308</v>
      </c>
      <c r="K12" s="46">
        <f t="shared" si="0"/>
        <v>1966</v>
      </c>
      <c r="L12" s="45">
        <v>11023</v>
      </c>
      <c r="M12" s="34">
        <v>11212</v>
      </c>
      <c r="N12" s="46">
        <f t="shared" si="1"/>
        <v>189</v>
      </c>
      <c r="O12" s="45">
        <v>0</v>
      </c>
      <c r="P12" s="34"/>
      <c r="Q12" s="46">
        <f t="shared" si="2"/>
        <v>0</v>
      </c>
      <c r="R12" s="45">
        <v>0</v>
      </c>
      <c r="S12" s="34"/>
      <c r="T12" s="46">
        <f t="shared" si="3"/>
        <v>0</v>
      </c>
      <c r="U12" s="47"/>
      <c r="V12" s="37">
        <f t="shared" si="4"/>
        <v>86520</v>
      </c>
      <c r="X12" s="77">
        <f t="shared" si="5"/>
        <v>86520</v>
      </c>
      <c r="Y12" s="77">
        <f t="shared" si="6"/>
        <v>0</v>
      </c>
    </row>
    <row r="13" spans="1:25" s="38" customFormat="1" ht="16.05" customHeight="1" x14ac:dyDescent="0.3">
      <c r="A13" s="39">
        <v>10</v>
      </c>
      <c r="B13" s="40" t="s">
        <v>33</v>
      </c>
      <c r="C13" s="40" t="s">
        <v>64</v>
      </c>
      <c r="D13" s="41" t="s">
        <v>35</v>
      </c>
      <c r="E13" s="40" t="s">
        <v>53</v>
      </c>
      <c r="F13" s="40" t="s">
        <v>50</v>
      </c>
      <c r="G13" s="43" t="s">
        <v>65</v>
      </c>
      <c r="H13" s="49" t="s">
        <v>66</v>
      </c>
      <c r="I13" s="45">
        <v>10719</v>
      </c>
      <c r="J13" s="34">
        <v>11113</v>
      </c>
      <c r="K13" s="46">
        <f t="shared" si="0"/>
        <v>394</v>
      </c>
      <c r="L13" s="45">
        <v>1507</v>
      </c>
      <c r="M13" s="34">
        <v>1534</v>
      </c>
      <c r="N13" s="46">
        <f t="shared" si="1"/>
        <v>27</v>
      </c>
      <c r="O13" s="45">
        <v>0</v>
      </c>
      <c r="P13" s="34"/>
      <c r="Q13" s="46">
        <f t="shared" si="2"/>
        <v>0</v>
      </c>
      <c r="R13" s="45">
        <v>0</v>
      </c>
      <c r="S13" s="34"/>
      <c r="T13" s="46">
        <f t="shared" si="3"/>
        <v>0</v>
      </c>
      <c r="U13" s="47"/>
      <c r="V13" s="37">
        <f t="shared" si="4"/>
        <v>12647</v>
      </c>
      <c r="X13" s="77">
        <f t="shared" si="5"/>
        <v>12647</v>
      </c>
      <c r="Y13" s="77">
        <f t="shared" si="6"/>
        <v>0</v>
      </c>
    </row>
    <row r="14" spans="1:25" s="38" customFormat="1" ht="16.05" customHeight="1" x14ac:dyDescent="0.3">
      <c r="A14" s="29">
        <v>11</v>
      </c>
      <c r="B14" s="40" t="s">
        <v>33</v>
      </c>
      <c r="C14" s="40" t="s">
        <v>64</v>
      </c>
      <c r="D14" s="41" t="s">
        <v>35</v>
      </c>
      <c r="E14" s="40" t="s">
        <v>57</v>
      </c>
      <c r="F14" s="40" t="s">
        <v>50</v>
      </c>
      <c r="G14" s="43" t="s">
        <v>67</v>
      </c>
      <c r="H14" s="49" t="s">
        <v>68</v>
      </c>
      <c r="I14" s="45">
        <v>47536</v>
      </c>
      <c r="J14" s="34">
        <v>48410</v>
      </c>
      <c r="K14" s="46">
        <f t="shared" si="0"/>
        <v>874</v>
      </c>
      <c r="L14" s="45">
        <v>6464</v>
      </c>
      <c r="M14" s="34">
        <v>6738</v>
      </c>
      <c r="N14" s="46">
        <f t="shared" si="1"/>
        <v>274</v>
      </c>
      <c r="O14" s="45">
        <v>0</v>
      </c>
      <c r="P14" s="34"/>
      <c r="Q14" s="46">
        <f t="shared" si="2"/>
        <v>0</v>
      </c>
      <c r="R14" s="45">
        <v>0</v>
      </c>
      <c r="S14" s="34"/>
      <c r="T14" s="46">
        <f t="shared" si="3"/>
        <v>0</v>
      </c>
      <c r="U14" s="47"/>
      <c r="V14" s="37">
        <f t="shared" si="4"/>
        <v>55148</v>
      </c>
      <c r="X14" s="77">
        <f t="shared" si="5"/>
        <v>55148</v>
      </c>
      <c r="Y14" s="77">
        <f t="shared" si="6"/>
        <v>0</v>
      </c>
    </row>
    <row r="15" spans="1:25" s="38" customFormat="1" ht="16.05" customHeight="1" x14ac:dyDescent="0.3">
      <c r="A15" s="39">
        <v>12</v>
      </c>
      <c r="B15" s="40" t="s">
        <v>33</v>
      </c>
      <c r="C15" s="40" t="s">
        <v>64</v>
      </c>
      <c r="D15" s="41" t="s">
        <v>35</v>
      </c>
      <c r="E15" s="40" t="s">
        <v>57</v>
      </c>
      <c r="F15" s="40" t="s">
        <v>50</v>
      </c>
      <c r="G15" s="43" t="s">
        <v>70</v>
      </c>
      <c r="H15" s="49" t="s">
        <v>128</v>
      </c>
      <c r="I15" s="45">
        <v>54318</v>
      </c>
      <c r="J15" s="34">
        <v>55839</v>
      </c>
      <c r="K15" s="46">
        <f>J15-I15</f>
        <v>1521</v>
      </c>
      <c r="L15" s="45">
        <v>9377</v>
      </c>
      <c r="M15" s="34">
        <v>9670</v>
      </c>
      <c r="N15" s="46">
        <f>M15-L15</f>
        <v>293</v>
      </c>
      <c r="O15" s="45">
        <v>0</v>
      </c>
      <c r="P15" s="34"/>
      <c r="Q15" s="46">
        <f>P15-O15</f>
        <v>0</v>
      </c>
      <c r="R15" s="45">
        <v>0</v>
      </c>
      <c r="S15" s="34"/>
      <c r="T15" s="46">
        <f>S15-R15</f>
        <v>0</v>
      </c>
      <c r="U15" s="47"/>
      <c r="V15" s="37">
        <f t="shared" si="4"/>
        <v>65509</v>
      </c>
      <c r="X15" s="77">
        <f t="shared" si="5"/>
        <v>65509</v>
      </c>
      <c r="Y15" s="77">
        <f t="shared" si="6"/>
        <v>0</v>
      </c>
    </row>
    <row r="16" spans="1:25" s="38" customFormat="1" ht="16.05" customHeight="1" x14ac:dyDescent="0.3">
      <c r="A16" s="39">
        <v>14</v>
      </c>
      <c r="B16" s="40" t="s">
        <v>71</v>
      </c>
      <c r="C16" s="40" t="s">
        <v>72</v>
      </c>
      <c r="D16" s="41" t="s">
        <v>35</v>
      </c>
      <c r="E16" s="40" t="s">
        <v>53</v>
      </c>
      <c r="F16" s="40" t="s">
        <v>50</v>
      </c>
      <c r="G16" s="43" t="s">
        <v>73</v>
      </c>
      <c r="H16" s="49" t="s">
        <v>74</v>
      </c>
      <c r="I16" s="45">
        <v>6011</v>
      </c>
      <c r="J16" s="34">
        <v>6193</v>
      </c>
      <c r="K16" s="46">
        <f t="shared" si="0"/>
        <v>182</v>
      </c>
      <c r="L16" s="45">
        <v>3053</v>
      </c>
      <c r="M16" s="34">
        <v>3340</v>
      </c>
      <c r="N16" s="46">
        <f t="shared" si="1"/>
        <v>287</v>
      </c>
      <c r="O16" s="45">
        <v>0</v>
      </c>
      <c r="P16" s="34"/>
      <c r="Q16" s="46">
        <f t="shared" si="2"/>
        <v>0</v>
      </c>
      <c r="R16" s="45">
        <v>0</v>
      </c>
      <c r="S16" s="34"/>
      <c r="T16" s="46">
        <f t="shared" si="3"/>
        <v>0</v>
      </c>
      <c r="U16" s="47"/>
      <c r="V16" s="37">
        <f t="shared" si="4"/>
        <v>9533</v>
      </c>
      <c r="X16" s="77">
        <f t="shared" si="5"/>
        <v>9533</v>
      </c>
      <c r="Y16" s="77">
        <f t="shared" si="6"/>
        <v>0</v>
      </c>
    </row>
    <row r="17" spans="1:25" s="38" customFormat="1" ht="16.05" customHeight="1" x14ac:dyDescent="0.3">
      <c r="A17" s="29">
        <v>15</v>
      </c>
      <c r="B17" s="40" t="s">
        <v>71</v>
      </c>
      <c r="C17" s="40" t="s">
        <v>72</v>
      </c>
      <c r="D17" s="41" t="s">
        <v>35</v>
      </c>
      <c r="E17" s="40" t="s">
        <v>57</v>
      </c>
      <c r="F17" s="40" t="s">
        <v>50</v>
      </c>
      <c r="G17" s="43" t="s">
        <v>75</v>
      </c>
      <c r="H17" s="49" t="s">
        <v>76</v>
      </c>
      <c r="I17" s="45">
        <v>72906</v>
      </c>
      <c r="J17" s="34">
        <v>75521</v>
      </c>
      <c r="K17" s="46">
        <f t="shared" si="0"/>
        <v>2615</v>
      </c>
      <c r="L17" s="45">
        <v>13139</v>
      </c>
      <c r="M17" s="34">
        <v>13418</v>
      </c>
      <c r="N17" s="46">
        <f t="shared" si="1"/>
        <v>279</v>
      </c>
      <c r="O17" s="45">
        <v>0</v>
      </c>
      <c r="P17" s="34"/>
      <c r="Q17" s="46">
        <f t="shared" si="2"/>
        <v>0</v>
      </c>
      <c r="R17" s="45">
        <v>0</v>
      </c>
      <c r="S17" s="34"/>
      <c r="T17" s="46">
        <f t="shared" si="3"/>
        <v>0</v>
      </c>
      <c r="U17" s="47"/>
      <c r="V17" s="37">
        <f t="shared" si="4"/>
        <v>88939</v>
      </c>
      <c r="X17" s="77">
        <f t="shared" si="5"/>
        <v>88939</v>
      </c>
      <c r="Y17" s="77">
        <f t="shared" si="6"/>
        <v>0</v>
      </c>
    </row>
    <row r="18" spans="1:25" s="38" customFormat="1" ht="16.05" customHeight="1" x14ac:dyDescent="0.3">
      <c r="A18" s="39">
        <v>16</v>
      </c>
      <c r="B18" s="40" t="s">
        <v>77</v>
      </c>
      <c r="C18" s="30" t="s">
        <v>78</v>
      </c>
      <c r="D18" s="41" t="s">
        <v>35</v>
      </c>
      <c r="E18" s="40" t="s">
        <v>53</v>
      </c>
      <c r="F18" s="40" t="s">
        <v>50</v>
      </c>
      <c r="G18" s="43" t="s">
        <v>79</v>
      </c>
      <c r="H18" s="49" t="s">
        <v>80</v>
      </c>
      <c r="I18" s="45">
        <v>16048</v>
      </c>
      <c r="J18" s="34">
        <v>16427</v>
      </c>
      <c r="K18" s="46">
        <f t="shared" si="0"/>
        <v>379</v>
      </c>
      <c r="L18" s="45">
        <v>1887</v>
      </c>
      <c r="M18" s="34">
        <v>1954</v>
      </c>
      <c r="N18" s="46">
        <f t="shared" si="1"/>
        <v>67</v>
      </c>
      <c r="O18" s="45">
        <v>0</v>
      </c>
      <c r="P18" s="34"/>
      <c r="Q18" s="46">
        <f t="shared" si="2"/>
        <v>0</v>
      </c>
      <c r="R18" s="45">
        <v>0</v>
      </c>
      <c r="S18" s="34"/>
      <c r="T18" s="46">
        <f t="shared" si="3"/>
        <v>0</v>
      </c>
      <c r="U18" s="47"/>
      <c r="V18" s="37">
        <f t="shared" si="4"/>
        <v>18381</v>
      </c>
      <c r="X18" s="77">
        <f t="shared" si="5"/>
        <v>18381</v>
      </c>
      <c r="Y18" s="77">
        <f t="shared" si="6"/>
        <v>0</v>
      </c>
    </row>
    <row r="19" spans="1:25" s="38" customFormat="1" ht="16.05" customHeight="1" x14ac:dyDescent="0.3">
      <c r="A19" s="29">
        <v>17</v>
      </c>
      <c r="B19" s="40" t="s">
        <v>77</v>
      </c>
      <c r="C19" s="40" t="s">
        <v>78</v>
      </c>
      <c r="D19" s="41" t="s">
        <v>35</v>
      </c>
      <c r="E19" s="40" t="s">
        <v>57</v>
      </c>
      <c r="F19" s="40" t="s">
        <v>50</v>
      </c>
      <c r="G19" s="43" t="s">
        <v>81</v>
      </c>
      <c r="H19" s="49" t="s">
        <v>82</v>
      </c>
      <c r="I19" s="45">
        <v>58021</v>
      </c>
      <c r="J19" s="34">
        <v>59792</v>
      </c>
      <c r="K19" s="46">
        <f t="shared" si="0"/>
        <v>1771</v>
      </c>
      <c r="L19" s="45">
        <v>10837</v>
      </c>
      <c r="M19" s="34">
        <v>11006</v>
      </c>
      <c r="N19" s="46">
        <f t="shared" si="1"/>
        <v>169</v>
      </c>
      <c r="O19" s="45">
        <v>0</v>
      </c>
      <c r="P19" s="34"/>
      <c r="Q19" s="46">
        <f t="shared" si="2"/>
        <v>0</v>
      </c>
      <c r="R19" s="45">
        <v>0</v>
      </c>
      <c r="S19" s="34"/>
      <c r="T19" s="46">
        <f t="shared" si="3"/>
        <v>0</v>
      </c>
      <c r="U19" s="47"/>
      <c r="V19" s="37">
        <f t="shared" si="4"/>
        <v>70798</v>
      </c>
      <c r="X19" s="77">
        <f t="shared" si="5"/>
        <v>70798</v>
      </c>
      <c r="Y19" s="77">
        <f t="shared" si="6"/>
        <v>0</v>
      </c>
    </row>
    <row r="20" spans="1:25" s="38" customFormat="1" ht="16.05" customHeight="1" x14ac:dyDescent="0.3">
      <c r="A20" s="39">
        <v>18</v>
      </c>
      <c r="B20" s="40" t="s">
        <v>77</v>
      </c>
      <c r="C20" s="40" t="s">
        <v>78</v>
      </c>
      <c r="D20" s="41" t="s">
        <v>56</v>
      </c>
      <c r="E20" s="40" t="s">
        <v>83</v>
      </c>
      <c r="F20" s="40" t="s">
        <v>50</v>
      </c>
      <c r="G20" s="43" t="s">
        <v>84</v>
      </c>
      <c r="H20" s="49" t="s">
        <v>85</v>
      </c>
      <c r="I20" s="45">
        <v>14232</v>
      </c>
      <c r="J20" s="34">
        <v>14422</v>
      </c>
      <c r="K20" s="46">
        <f t="shared" si="0"/>
        <v>190</v>
      </c>
      <c r="L20" s="45">
        <v>525</v>
      </c>
      <c r="M20" s="34">
        <v>526</v>
      </c>
      <c r="N20" s="46">
        <f t="shared" si="1"/>
        <v>1</v>
      </c>
      <c r="O20" s="45">
        <v>0</v>
      </c>
      <c r="P20" s="34"/>
      <c r="Q20" s="46">
        <f t="shared" si="2"/>
        <v>0</v>
      </c>
      <c r="R20" s="45">
        <v>0</v>
      </c>
      <c r="S20" s="34"/>
      <c r="T20" s="46">
        <f t="shared" si="3"/>
        <v>0</v>
      </c>
      <c r="U20" s="47"/>
      <c r="V20" s="37">
        <f t="shared" si="4"/>
        <v>14948</v>
      </c>
      <c r="X20" s="77">
        <f t="shared" si="5"/>
        <v>14948</v>
      </c>
      <c r="Y20" s="77">
        <f t="shared" si="6"/>
        <v>0</v>
      </c>
    </row>
    <row r="21" spans="1:25" s="38" customFormat="1" ht="16.05" customHeight="1" x14ac:dyDescent="0.3">
      <c r="A21" s="29">
        <v>19</v>
      </c>
      <c r="B21" s="40" t="s">
        <v>86</v>
      </c>
      <c r="C21" s="40" t="s">
        <v>87</v>
      </c>
      <c r="D21" s="41" t="s">
        <v>35</v>
      </c>
      <c r="E21" s="40" t="s">
        <v>53</v>
      </c>
      <c r="F21" s="40" t="s">
        <v>50</v>
      </c>
      <c r="G21" s="43" t="s">
        <v>88</v>
      </c>
      <c r="H21" s="49" t="s">
        <v>89</v>
      </c>
      <c r="I21" s="45">
        <v>9657</v>
      </c>
      <c r="J21" s="34">
        <v>10021</v>
      </c>
      <c r="K21" s="46">
        <f t="shared" si="0"/>
        <v>364</v>
      </c>
      <c r="L21" s="45">
        <v>570</v>
      </c>
      <c r="M21" s="34">
        <v>578</v>
      </c>
      <c r="N21" s="46">
        <f t="shared" si="1"/>
        <v>8</v>
      </c>
      <c r="O21" s="45">
        <v>0</v>
      </c>
      <c r="P21" s="34"/>
      <c r="Q21" s="46">
        <f t="shared" si="2"/>
        <v>0</v>
      </c>
      <c r="R21" s="45">
        <v>0</v>
      </c>
      <c r="S21" s="34"/>
      <c r="T21" s="46">
        <f t="shared" si="3"/>
        <v>0</v>
      </c>
      <c r="U21" s="47"/>
      <c r="V21" s="37">
        <f t="shared" si="4"/>
        <v>10599</v>
      </c>
      <c r="X21" s="77">
        <f t="shared" si="5"/>
        <v>10599</v>
      </c>
      <c r="Y21" s="77">
        <f t="shared" si="6"/>
        <v>0</v>
      </c>
    </row>
    <row r="22" spans="1:25" s="38" customFormat="1" ht="16.05" customHeight="1" x14ac:dyDescent="0.3">
      <c r="A22" s="39">
        <v>20</v>
      </c>
      <c r="B22" s="40" t="s">
        <v>86</v>
      </c>
      <c r="C22" s="40" t="s">
        <v>87</v>
      </c>
      <c r="D22" s="41" t="s">
        <v>35</v>
      </c>
      <c r="E22" s="40" t="s">
        <v>57</v>
      </c>
      <c r="F22" s="40" t="s">
        <v>50</v>
      </c>
      <c r="G22" s="43" t="s">
        <v>90</v>
      </c>
      <c r="H22" s="49" t="s">
        <v>91</v>
      </c>
      <c r="I22" s="45">
        <v>50425</v>
      </c>
      <c r="J22" s="34">
        <v>52613</v>
      </c>
      <c r="K22" s="46">
        <f t="shared" si="0"/>
        <v>2188</v>
      </c>
      <c r="L22" s="45">
        <v>8626</v>
      </c>
      <c r="M22" s="34">
        <v>9060</v>
      </c>
      <c r="N22" s="46">
        <f t="shared" si="1"/>
        <v>434</v>
      </c>
      <c r="O22" s="45">
        <v>0</v>
      </c>
      <c r="P22" s="34"/>
      <c r="Q22" s="46">
        <f t="shared" si="2"/>
        <v>0</v>
      </c>
      <c r="R22" s="45">
        <v>0</v>
      </c>
      <c r="S22" s="34"/>
      <c r="T22" s="46">
        <f t="shared" si="3"/>
        <v>0</v>
      </c>
      <c r="U22" s="47"/>
      <c r="V22" s="37">
        <f t="shared" si="4"/>
        <v>61673</v>
      </c>
      <c r="X22" s="77">
        <f t="shared" si="5"/>
        <v>61673</v>
      </c>
      <c r="Y22" s="77">
        <f t="shared" si="6"/>
        <v>0</v>
      </c>
    </row>
    <row r="23" spans="1:25" s="38" customFormat="1" ht="16.05" customHeight="1" x14ac:dyDescent="0.3">
      <c r="A23" s="29">
        <v>21</v>
      </c>
      <c r="B23" s="43" t="s">
        <v>92</v>
      </c>
      <c r="C23" s="43" t="s">
        <v>93</v>
      </c>
      <c r="D23" s="49" t="s">
        <v>35</v>
      </c>
      <c r="E23" s="43" t="s">
        <v>53</v>
      </c>
      <c r="F23" s="43" t="s">
        <v>50</v>
      </c>
      <c r="G23" s="43" t="s">
        <v>94</v>
      </c>
      <c r="H23" s="49" t="s">
        <v>95</v>
      </c>
      <c r="I23" s="45">
        <v>16230</v>
      </c>
      <c r="J23" s="34">
        <v>17005</v>
      </c>
      <c r="K23" s="46">
        <f>J23-I23</f>
        <v>775</v>
      </c>
      <c r="L23" s="45">
        <v>1915</v>
      </c>
      <c r="M23" s="34">
        <v>2032</v>
      </c>
      <c r="N23" s="46">
        <f>M23-L23</f>
        <v>117</v>
      </c>
      <c r="O23" s="45">
        <v>0</v>
      </c>
      <c r="P23" s="34"/>
      <c r="Q23" s="46">
        <f>P23-O23</f>
        <v>0</v>
      </c>
      <c r="R23" s="45">
        <v>0</v>
      </c>
      <c r="S23" s="34"/>
      <c r="T23" s="46">
        <f>S23-R23</f>
        <v>0</v>
      </c>
      <c r="U23" s="47"/>
      <c r="V23" s="37">
        <f t="shared" si="4"/>
        <v>19037</v>
      </c>
      <c r="X23" s="77">
        <f t="shared" si="5"/>
        <v>19037</v>
      </c>
      <c r="Y23" s="77">
        <f t="shared" si="6"/>
        <v>0</v>
      </c>
    </row>
    <row r="24" spans="1:25" s="38" customFormat="1" ht="16.05" customHeight="1" x14ac:dyDescent="0.3">
      <c r="A24" s="39">
        <v>22</v>
      </c>
      <c r="B24" s="40" t="s">
        <v>92</v>
      </c>
      <c r="C24" s="40" t="s">
        <v>93</v>
      </c>
      <c r="D24" s="41" t="s">
        <v>35</v>
      </c>
      <c r="E24" s="40" t="s">
        <v>57</v>
      </c>
      <c r="F24" s="40" t="s">
        <v>50</v>
      </c>
      <c r="G24" s="43" t="s">
        <v>96</v>
      </c>
      <c r="H24" s="49" t="s">
        <v>97</v>
      </c>
      <c r="I24" s="45">
        <v>32764</v>
      </c>
      <c r="J24" s="34">
        <v>33527</v>
      </c>
      <c r="K24" s="46">
        <f t="shared" si="0"/>
        <v>763</v>
      </c>
      <c r="L24" s="45">
        <v>1541</v>
      </c>
      <c r="M24" s="34">
        <v>1550</v>
      </c>
      <c r="N24" s="46">
        <f t="shared" si="1"/>
        <v>9</v>
      </c>
      <c r="O24" s="45">
        <v>0</v>
      </c>
      <c r="P24" s="34"/>
      <c r="Q24" s="46">
        <f t="shared" si="2"/>
        <v>0</v>
      </c>
      <c r="R24" s="45">
        <v>0</v>
      </c>
      <c r="S24" s="34"/>
      <c r="T24" s="46">
        <f t="shared" si="3"/>
        <v>0</v>
      </c>
      <c r="U24" s="47"/>
      <c r="V24" s="37">
        <f t="shared" si="4"/>
        <v>35077</v>
      </c>
      <c r="X24" s="77">
        <f t="shared" si="5"/>
        <v>35077</v>
      </c>
      <c r="Y24" s="77">
        <f t="shared" si="6"/>
        <v>0</v>
      </c>
    </row>
    <row r="25" spans="1:25" s="38" customFormat="1" ht="16.05" customHeight="1" x14ac:dyDescent="0.3">
      <c r="A25" s="29">
        <v>23</v>
      </c>
      <c r="B25" s="40" t="s">
        <v>92</v>
      </c>
      <c r="C25" s="40" t="s">
        <v>93</v>
      </c>
      <c r="D25" s="41" t="s">
        <v>56</v>
      </c>
      <c r="E25" s="40" t="s">
        <v>36</v>
      </c>
      <c r="F25" s="40" t="s">
        <v>50</v>
      </c>
      <c r="G25" s="43" t="s">
        <v>98</v>
      </c>
      <c r="H25" s="49" t="s">
        <v>99</v>
      </c>
      <c r="I25" s="45">
        <v>36987</v>
      </c>
      <c r="J25" s="34">
        <v>38263</v>
      </c>
      <c r="K25" s="46">
        <f t="shared" si="0"/>
        <v>1276</v>
      </c>
      <c r="L25" s="45">
        <v>4877</v>
      </c>
      <c r="M25" s="34">
        <v>4977</v>
      </c>
      <c r="N25" s="46">
        <f t="shared" si="1"/>
        <v>100</v>
      </c>
      <c r="O25" s="45">
        <v>0</v>
      </c>
      <c r="P25" s="34"/>
      <c r="Q25" s="46">
        <f t="shared" si="2"/>
        <v>0</v>
      </c>
      <c r="R25" s="45">
        <v>0</v>
      </c>
      <c r="S25" s="34"/>
      <c r="T25" s="46">
        <f t="shared" si="3"/>
        <v>0</v>
      </c>
      <c r="U25" s="47"/>
      <c r="V25" s="37">
        <f t="shared" si="4"/>
        <v>43240</v>
      </c>
      <c r="X25" s="77">
        <f t="shared" si="5"/>
        <v>43240</v>
      </c>
      <c r="Y25" s="77">
        <f t="shared" si="6"/>
        <v>0</v>
      </c>
    </row>
    <row r="26" spans="1:25" s="38" customFormat="1" ht="16.05" customHeight="1" x14ac:dyDescent="0.3">
      <c r="A26" s="39">
        <v>24</v>
      </c>
      <c r="B26" s="40" t="s">
        <v>100</v>
      </c>
      <c r="C26" s="40" t="s">
        <v>101</v>
      </c>
      <c r="D26" s="41" t="s">
        <v>35</v>
      </c>
      <c r="E26" s="40" t="s">
        <v>53</v>
      </c>
      <c r="F26" s="40" t="s">
        <v>50</v>
      </c>
      <c r="G26" s="43" t="s">
        <v>102</v>
      </c>
      <c r="H26" s="49" t="s">
        <v>103</v>
      </c>
      <c r="I26" s="45">
        <v>15226</v>
      </c>
      <c r="J26" s="34">
        <v>15699</v>
      </c>
      <c r="K26" s="46">
        <f t="shared" si="0"/>
        <v>473</v>
      </c>
      <c r="L26" s="45">
        <v>4745</v>
      </c>
      <c r="M26" s="34">
        <v>4774</v>
      </c>
      <c r="N26" s="46">
        <f t="shared" si="1"/>
        <v>29</v>
      </c>
      <c r="O26" s="45">
        <v>0</v>
      </c>
      <c r="P26" s="34"/>
      <c r="Q26" s="46">
        <f t="shared" si="2"/>
        <v>0</v>
      </c>
      <c r="R26" s="45">
        <v>0</v>
      </c>
      <c r="S26" s="34"/>
      <c r="T26" s="46">
        <f t="shared" si="3"/>
        <v>0</v>
      </c>
      <c r="U26" s="47"/>
      <c r="V26" s="37">
        <f t="shared" si="4"/>
        <v>20473</v>
      </c>
      <c r="X26" s="77">
        <f t="shared" si="5"/>
        <v>20473</v>
      </c>
      <c r="Y26" s="77">
        <f t="shared" si="6"/>
        <v>0</v>
      </c>
    </row>
    <row r="27" spans="1:25" s="38" customFormat="1" ht="16.05" customHeight="1" x14ac:dyDescent="0.3">
      <c r="A27" s="29">
        <v>25</v>
      </c>
      <c r="B27" s="40" t="s">
        <v>100</v>
      </c>
      <c r="C27" s="40" t="s">
        <v>101</v>
      </c>
      <c r="D27" s="41" t="s">
        <v>35</v>
      </c>
      <c r="E27" s="40" t="s">
        <v>57</v>
      </c>
      <c r="F27" s="40" t="s">
        <v>50</v>
      </c>
      <c r="G27" s="43" t="s">
        <v>104</v>
      </c>
      <c r="H27" s="49" t="s">
        <v>105</v>
      </c>
      <c r="I27" s="45">
        <v>43655</v>
      </c>
      <c r="J27" s="34">
        <v>44133</v>
      </c>
      <c r="K27" s="46">
        <f t="shared" si="0"/>
        <v>478</v>
      </c>
      <c r="L27" s="45">
        <v>1786</v>
      </c>
      <c r="M27" s="34">
        <v>1799</v>
      </c>
      <c r="N27" s="46">
        <f t="shared" si="1"/>
        <v>13</v>
      </c>
      <c r="O27" s="45">
        <v>0</v>
      </c>
      <c r="P27" s="34"/>
      <c r="Q27" s="46">
        <f t="shared" si="2"/>
        <v>0</v>
      </c>
      <c r="R27" s="45">
        <v>0</v>
      </c>
      <c r="S27" s="34"/>
      <c r="T27" s="46">
        <f t="shared" si="3"/>
        <v>0</v>
      </c>
      <c r="U27" s="47"/>
      <c r="V27" s="37">
        <f t="shared" si="4"/>
        <v>45932</v>
      </c>
      <c r="X27" s="77">
        <f t="shared" si="5"/>
        <v>45932</v>
      </c>
      <c r="Y27" s="77">
        <f t="shared" si="6"/>
        <v>0</v>
      </c>
    </row>
    <row r="28" spans="1:25" s="38" customFormat="1" ht="16.05" customHeight="1" x14ac:dyDescent="0.3">
      <c r="A28" s="29">
        <v>13</v>
      </c>
      <c r="B28" s="40" t="s">
        <v>100</v>
      </c>
      <c r="C28" s="40" t="s">
        <v>101</v>
      </c>
      <c r="D28" s="41" t="s">
        <v>35</v>
      </c>
      <c r="E28" s="40" t="s">
        <v>53</v>
      </c>
      <c r="F28" s="40" t="s">
        <v>50</v>
      </c>
      <c r="G28" s="43" t="s">
        <v>69</v>
      </c>
      <c r="H28" s="49" t="s">
        <v>129</v>
      </c>
      <c r="I28" s="45">
        <v>44730</v>
      </c>
      <c r="J28" s="34">
        <v>46126</v>
      </c>
      <c r="K28" s="46">
        <f>J28-I28</f>
        <v>1396</v>
      </c>
      <c r="L28" s="45">
        <v>7561</v>
      </c>
      <c r="M28" s="34">
        <v>7894</v>
      </c>
      <c r="N28" s="46">
        <f>M28-L28</f>
        <v>333</v>
      </c>
      <c r="O28" s="45">
        <v>0</v>
      </c>
      <c r="P28" s="34"/>
      <c r="Q28" s="46">
        <f>P28-O28</f>
        <v>0</v>
      </c>
      <c r="R28" s="45">
        <v>0</v>
      </c>
      <c r="S28" s="34"/>
      <c r="T28" s="46">
        <f>S28-R28</f>
        <v>0</v>
      </c>
      <c r="U28" s="47"/>
      <c r="V28" s="37">
        <f t="shared" si="4"/>
        <v>54020</v>
      </c>
      <c r="X28" s="77">
        <f t="shared" si="5"/>
        <v>54020</v>
      </c>
      <c r="Y28" s="77">
        <f t="shared" si="6"/>
        <v>0</v>
      </c>
    </row>
    <row r="29" spans="1:25" s="38" customFormat="1" ht="16.05" customHeight="1" x14ac:dyDescent="0.3">
      <c r="A29" s="39">
        <v>26</v>
      </c>
      <c r="B29" s="40" t="s">
        <v>106</v>
      </c>
      <c r="C29" s="40" t="s">
        <v>107</v>
      </c>
      <c r="D29" s="41" t="s">
        <v>35</v>
      </c>
      <c r="E29" s="40" t="s">
        <v>53</v>
      </c>
      <c r="F29" s="40" t="s">
        <v>50</v>
      </c>
      <c r="G29" s="43" t="s">
        <v>108</v>
      </c>
      <c r="H29" s="49" t="s">
        <v>109</v>
      </c>
      <c r="I29" s="45">
        <v>18411</v>
      </c>
      <c r="J29" s="34">
        <v>18962</v>
      </c>
      <c r="K29" s="46">
        <f t="shared" si="0"/>
        <v>551</v>
      </c>
      <c r="L29" s="45">
        <v>1180</v>
      </c>
      <c r="M29" s="34">
        <v>1190</v>
      </c>
      <c r="N29" s="46">
        <f t="shared" si="1"/>
        <v>10</v>
      </c>
      <c r="O29" s="45">
        <v>0</v>
      </c>
      <c r="P29" s="34"/>
      <c r="Q29" s="46">
        <f t="shared" si="2"/>
        <v>0</v>
      </c>
      <c r="R29" s="45">
        <v>0</v>
      </c>
      <c r="S29" s="34"/>
      <c r="T29" s="46">
        <f t="shared" si="3"/>
        <v>0</v>
      </c>
      <c r="U29" s="47"/>
      <c r="V29" s="37">
        <f t="shared" si="4"/>
        <v>20152</v>
      </c>
      <c r="X29" s="77">
        <f t="shared" si="5"/>
        <v>20152</v>
      </c>
      <c r="Y29" s="77">
        <f t="shared" si="6"/>
        <v>0</v>
      </c>
    </row>
    <row r="30" spans="1:25" s="38" customFormat="1" ht="16.05" customHeight="1" thickBot="1" x14ac:dyDescent="0.35">
      <c r="A30" s="29">
        <v>27</v>
      </c>
      <c r="B30" s="50" t="s">
        <v>106</v>
      </c>
      <c r="C30" s="50" t="s">
        <v>107</v>
      </c>
      <c r="D30" s="51" t="s">
        <v>35</v>
      </c>
      <c r="E30" s="50" t="s">
        <v>57</v>
      </c>
      <c r="F30" s="50" t="s">
        <v>37</v>
      </c>
      <c r="G30" s="52" t="s">
        <v>110</v>
      </c>
      <c r="H30" s="53" t="s">
        <v>111</v>
      </c>
      <c r="I30" s="54">
        <v>118641</v>
      </c>
      <c r="J30" s="34">
        <v>122356</v>
      </c>
      <c r="K30" s="55">
        <f>J30-I30</f>
        <v>3715</v>
      </c>
      <c r="L30" s="54">
        <v>17524</v>
      </c>
      <c r="M30" s="34">
        <v>17942</v>
      </c>
      <c r="N30" s="55">
        <f>M30-L30</f>
        <v>418</v>
      </c>
      <c r="O30" s="54">
        <v>0</v>
      </c>
      <c r="P30" s="34"/>
      <c r="Q30" s="55">
        <f>P30-O30</f>
        <v>0</v>
      </c>
      <c r="R30" s="54">
        <v>0</v>
      </c>
      <c r="S30" s="34"/>
      <c r="T30" s="55">
        <f>S30-R30</f>
        <v>0</v>
      </c>
      <c r="U30" s="56"/>
      <c r="V30" s="37">
        <f t="shared" si="4"/>
        <v>140298</v>
      </c>
      <c r="X30" s="77">
        <f t="shared" si="5"/>
        <v>140298</v>
      </c>
      <c r="Y30" s="77">
        <f t="shared" si="6"/>
        <v>0</v>
      </c>
    </row>
    <row r="31" spans="1:25" s="38" customFormat="1" x14ac:dyDescent="0.3">
      <c r="A31" s="91" t="s">
        <v>32</v>
      </c>
      <c r="B31" s="91"/>
      <c r="C31" s="91"/>
      <c r="D31" s="91"/>
      <c r="E31" s="91"/>
      <c r="F31" s="91"/>
      <c r="G31" s="91"/>
      <c r="H31" s="91"/>
      <c r="I31" s="91"/>
      <c r="J31" s="91"/>
      <c r="K31" s="57">
        <f>SUM(K4:K30)</f>
        <v>35843</v>
      </c>
      <c r="L31" s="58"/>
      <c r="M31" s="58"/>
      <c r="N31" s="57">
        <f>SUM(N4:N30)</f>
        <v>4331</v>
      </c>
      <c r="O31" s="58"/>
      <c r="P31" s="58"/>
      <c r="Q31" s="57">
        <f>SUM(Q4:Q30)</f>
        <v>1601</v>
      </c>
      <c r="R31" s="58"/>
      <c r="S31" s="58"/>
      <c r="T31" s="57">
        <f>SUM(T4:T30)</f>
        <v>150</v>
      </c>
      <c r="U31" s="59"/>
      <c r="V31" s="21"/>
    </row>
    <row r="32" spans="1:25" ht="92.25" customHeight="1" x14ac:dyDescent="0.3">
      <c r="B32" s="93"/>
      <c r="C32" s="93"/>
      <c r="D32" s="93"/>
      <c r="E32" s="93"/>
      <c r="K32" s="61"/>
      <c r="L32" s="94"/>
      <c r="M32" s="94"/>
      <c r="N32" s="94"/>
      <c r="O32" s="61"/>
      <c r="P32" s="61"/>
      <c r="Q32" s="61"/>
      <c r="R32" s="61"/>
      <c r="S32" s="61"/>
      <c r="T32" s="61"/>
    </row>
    <row r="33" spans="2:21" s="21" customFormat="1" ht="39" customHeight="1" x14ac:dyDescent="0.3">
      <c r="B33" s="95" t="s">
        <v>130</v>
      </c>
      <c r="C33" s="95"/>
      <c r="D33" s="95"/>
      <c r="E33" s="95"/>
      <c r="H33" s="62"/>
      <c r="I33" s="62"/>
      <c r="J33" s="62"/>
      <c r="K33" s="62"/>
      <c r="L33" s="87" t="s">
        <v>112</v>
      </c>
      <c r="M33" s="87"/>
      <c r="N33" s="87"/>
      <c r="O33" s="63"/>
      <c r="P33" s="63"/>
      <c r="Q33" s="63"/>
      <c r="R33" s="63"/>
      <c r="S33" s="63"/>
      <c r="T33" s="63"/>
      <c r="U33" s="62"/>
    </row>
    <row r="34" spans="2:21" s="21" customFormat="1" ht="15.75" customHeight="1" x14ac:dyDescent="0.3">
      <c r="B34" s="88" t="s">
        <v>113</v>
      </c>
      <c r="C34" s="88"/>
      <c r="D34" s="88"/>
      <c r="E34" s="88"/>
      <c r="H34" s="62"/>
      <c r="I34" s="62"/>
      <c r="J34" s="62"/>
      <c r="K34" s="62"/>
      <c r="L34" s="87" t="s">
        <v>114</v>
      </c>
      <c r="M34" s="87"/>
      <c r="N34" s="87"/>
      <c r="O34" s="63"/>
      <c r="P34" s="63"/>
      <c r="Q34" s="63"/>
      <c r="R34" s="63"/>
      <c r="S34" s="63"/>
      <c r="T34" s="63"/>
      <c r="U34" s="62"/>
    </row>
    <row r="35" spans="2:21" s="21" customFormat="1" ht="15" customHeight="1" x14ac:dyDescent="0.3">
      <c r="H35" s="62"/>
      <c r="I35" s="62"/>
      <c r="J35" s="62"/>
      <c r="K35" s="62"/>
      <c r="L35" s="88" t="s">
        <v>13</v>
      </c>
      <c r="M35" s="88"/>
      <c r="N35" s="88"/>
      <c r="O35" s="63"/>
      <c r="P35" s="63"/>
      <c r="Q35" s="63"/>
      <c r="R35" s="63"/>
      <c r="S35" s="63"/>
      <c r="T35" s="63"/>
      <c r="U35" s="62"/>
    </row>
    <row r="36" spans="2:21" s="21" customFormat="1" ht="15.75" customHeight="1" x14ac:dyDescent="0.3"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</row>
    <row r="37" spans="2:21" s="21" customFormat="1" x14ac:dyDescent="0.3">
      <c r="G37" s="89"/>
      <c r="H37" s="89"/>
      <c r="I37" s="89"/>
      <c r="J37" s="64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</row>
    <row r="38" spans="2:21" s="21" customFormat="1" x14ac:dyDescent="0.3">
      <c r="B38" s="65"/>
      <c r="C38" s="65"/>
      <c r="D38" s="65"/>
      <c r="E38" s="65"/>
      <c r="G38" s="87"/>
      <c r="H38" s="87"/>
      <c r="I38" s="87"/>
      <c r="J38" s="66"/>
      <c r="K38" s="62"/>
      <c r="L38" s="67"/>
      <c r="M38" s="67"/>
      <c r="N38" s="67"/>
      <c r="O38" s="62"/>
      <c r="P38" s="62"/>
      <c r="Q38" s="62"/>
      <c r="R38" s="62"/>
      <c r="S38" s="62"/>
      <c r="T38" s="62"/>
      <c r="U38" s="62"/>
    </row>
    <row r="39" spans="2:21" s="21" customFormat="1" ht="15" customHeight="1" x14ac:dyDescent="0.3">
      <c r="B39" s="87" t="s">
        <v>14</v>
      </c>
      <c r="C39" s="87"/>
      <c r="D39" s="87"/>
      <c r="E39" s="87"/>
      <c r="G39" s="89"/>
      <c r="H39" s="89"/>
      <c r="I39" s="89"/>
      <c r="J39" s="64"/>
      <c r="K39" s="62"/>
      <c r="L39" s="64"/>
      <c r="M39" s="64"/>
      <c r="N39" s="64"/>
      <c r="O39" s="63"/>
      <c r="P39" s="63"/>
      <c r="Q39" s="63"/>
      <c r="R39" s="63"/>
      <c r="S39" s="63"/>
      <c r="T39" s="63"/>
      <c r="U39" s="62"/>
    </row>
    <row r="40" spans="2:21" s="21" customFormat="1" x14ac:dyDescent="0.3">
      <c r="B40" s="87" t="s">
        <v>15</v>
      </c>
      <c r="C40" s="87"/>
      <c r="D40" s="87"/>
      <c r="E40" s="87"/>
      <c r="G40" s="89"/>
      <c r="H40" s="89"/>
      <c r="I40" s="89"/>
      <c r="J40" s="64"/>
      <c r="K40" s="62"/>
      <c r="L40" s="87"/>
      <c r="M40" s="87"/>
      <c r="N40" s="87"/>
      <c r="O40" s="63"/>
      <c r="P40" s="63"/>
      <c r="Q40" s="63"/>
      <c r="R40" s="63"/>
      <c r="S40" s="63"/>
      <c r="T40" s="63"/>
      <c r="U40" s="62"/>
    </row>
    <row r="41" spans="2:21" s="21" customFormat="1" x14ac:dyDescent="0.3">
      <c r="B41" s="88" t="s">
        <v>13</v>
      </c>
      <c r="C41" s="88"/>
      <c r="D41" s="88"/>
      <c r="E41" s="88"/>
      <c r="H41" s="62"/>
      <c r="I41" s="62"/>
      <c r="J41" s="62"/>
      <c r="K41" s="62"/>
      <c r="L41" s="87"/>
      <c r="M41" s="87"/>
      <c r="N41" s="87"/>
      <c r="O41" s="63"/>
      <c r="P41" s="63"/>
      <c r="Q41" s="63"/>
      <c r="R41" s="63"/>
      <c r="S41" s="63"/>
      <c r="T41" s="63"/>
      <c r="U41" s="62"/>
    </row>
  </sheetData>
  <autoFilter ref="A1:U31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3:N33"/>
    <mergeCell ref="B32:E32"/>
    <mergeCell ref="L32:N32"/>
    <mergeCell ref="B33:E33"/>
    <mergeCell ref="O2:Q2"/>
    <mergeCell ref="R2:T2"/>
    <mergeCell ref="A31:J31"/>
    <mergeCell ref="I2:K2"/>
    <mergeCell ref="L2:N2"/>
    <mergeCell ref="E1:O1"/>
    <mergeCell ref="B40:E40"/>
    <mergeCell ref="B34:E34"/>
    <mergeCell ref="B41:E41"/>
    <mergeCell ref="L40:N40"/>
    <mergeCell ref="L41:N41"/>
    <mergeCell ref="G40:I40"/>
    <mergeCell ref="G38:I38"/>
    <mergeCell ref="G39:I39"/>
    <mergeCell ref="G37:I37"/>
    <mergeCell ref="L34:N34"/>
    <mergeCell ref="L35:N35"/>
    <mergeCell ref="B39:E39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38"/>
    <col min="5" max="6" width="17" style="38" bestFit="1" customWidth="1"/>
    <col min="7" max="7" width="50.5546875" style="38" customWidth="1"/>
    <col min="8" max="9" width="11.44140625" style="38"/>
    <col min="10" max="10" width="13.21875" style="38" bestFit="1" customWidth="1"/>
    <col min="11" max="16384" width="11.44140625" style="38"/>
  </cols>
  <sheetData>
    <row r="1" spans="1:11" ht="66.75" customHeight="1" x14ac:dyDescent="0.25">
      <c r="B1" s="97" t="s">
        <v>133</v>
      </c>
      <c r="C1" s="97"/>
      <c r="D1" s="97"/>
      <c r="E1" s="97"/>
      <c r="F1" s="97"/>
      <c r="G1" s="97"/>
      <c r="H1" s="68"/>
    </row>
    <row r="2" spans="1:11" x14ac:dyDescent="0.25">
      <c r="A2" s="96"/>
      <c r="B2" s="96"/>
      <c r="C2" s="96"/>
      <c r="D2" s="96"/>
      <c r="E2" s="96"/>
      <c r="F2" s="96"/>
      <c r="G2" s="96"/>
      <c r="H2" s="96"/>
    </row>
    <row r="3" spans="1:11" ht="220.5" customHeight="1" x14ac:dyDescent="0.25">
      <c r="A3" s="96"/>
      <c r="B3" s="96"/>
      <c r="C3" s="96"/>
      <c r="D3" s="96"/>
      <c r="E3" s="96"/>
      <c r="F3" s="96"/>
      <c r="G3" s="96"/>
      <c r="H3" s="96"/>
    </row>
    <row r="4" spans="1:11" x14ac:dyDescent="0.25">
      <c r="A4" s="96"/>
      <c r="B4" s="96"/>
      <c r="C4" s="96"/>
      <c r="D4" s="96"/>
      <c r="E4" s="96"/>
      <c r="F4" s="96"/>
      <c r="G4" s="96"/>
      <c r="H4" s="96"/>
    </row>
    <row r="5" spans="1:11" ht="26.4" x14ac:dyDescent="0.25">
      <c r="A5" s="72" t="s">
        <v>115</v>
      </c>
      <c r="B5" s="73" t="s">
        <v>116</v>
      </c>
      <c r="C5" s="73" t="s">
        <v>117</v>
      </c>
      <c r="D5" s="73" t="s">
        <v>118</v>
      </c>
      <c r="E5" s="73" t="s">
        <v>119</v>
      </c>
      <c r="F5" s="73" t="s">
        <v>120</v>
      </c>
      <c r="G5" s="73" t="s">
        <v>121</v>
      </c>
      <c r="H5" s="74" t="s">
        <v>32</v>
      </c>
      <c r="J5" s="75" t="s">
        <v>122</v>
      </c>
      <c r="K5" s="75" t="s">
        <v>123</v>
      </c>
    </row>
    <row r="6" spans="1:11" x14ac:dyDescent="0.25">
      <c r="A6" s="69"/>
      <c r="B6" s="69"/>
      <c r="C6" s="69"/>
      <c r="D6" s="70"/>
      <c r="E6" s="71"/>
      <c r="F6" s="71"/>
      <c r="G6" s="69"/>
      <c r="H6" s="69"/>
      <c r="J6" s="76" t="s">
        <v>33</v>
      </c>
      <c r="K6" s="76">
        <v>0</v>
      </c>
    </row>
    <row r="7" spans="1:11" x14ac:dyDescent="0.25">
      <c r="A7" s="69"/>
      <c r="B7" s="69"/>
      <c r="C7" s="69"/>
      <c r="D7" s="70"/>
      <c r="E7" s="71"/>
      <c r="F7" s="71"/>
      <c r="G7" s="69"/>
      <c r="H7" s="69"/>
      <c r="J7" s="76" t="s">
        <v>71</v>
      </c>
      <c r="K7" s="76">
        <v>0</v>
      </c>
    </row>
    <row r="8" spans="1:11" x14ac:dyDescent="0.25">
      <c r="A8" s="69"/>
      <c r="B8" s="69"/>
      <c r="C8" s="69"/>
      <c r="D8" s="70"/>
      <c r="E8" s="71"/>
      <c r="F8" s="71"/>
      <c r="G8" s="69"/>
      <c r="H8" s="69"/>
      <c r="J8" s="76" t="s">
        <v>77</v>
      </c>
      <c r="K8" s="76">
        <v>0</v>
      </c>
    </row>
    <row r="9" spans="1:11" x14ac:dyDescent="0.25">
      <c r="A9" s="76"/>
      <c r="B9" s="76"/>
      <c r="C9" s="76"/>
      <c r="D9" s="69"/>
      <c r="E9" s="76"/>
      <c r="F9" s="76"/>
      <c r="G9" s="76"/>
      <c r="H9" s="76"/>
      <c r="J9" s="76" t="s">
        <v>124</v>
      </c>
      <c r="K9" s="76">
        <v>0</v>
      </c>
    </row>
    <row r="10" spans="1:11" x14ac:dyDescent="0.25">
      <c r="A10" s="76"/>
      <c r="B10" s="76"/>
      <c r="C10" s="76"/>
      <c r="D10" s="76"/>
      <c r="E10" s="76"/>
      <c r="F10" s="76"/>
      <c r="G10" s="76"/>
      <c r="H10" s="76"/>
      <c r="J10" s="76" t="s">
        <v>125</v>
      </c>
      <c r="K10" s="76">
        <v>0</v>
      </c>
    </row>
    <row r="11" spans="1:11" x14ac:dyDescent="0.25">
      <c r="A11" s="76"/>
      <c r="B11" s="76"/>
      <c r="C11" s="76"/>
      <c r="D11" s="76"/>
      <c r="E11" s="76"/>
      <c r="F11" s="76"/>
      <c r="G11" s="76"/>
      <c r="H11" s="76"/>
      <c r="J11" s="76" t="s">
        <v>100</v>
      </c>
      <c r="K11" s="76">
        <v>0</v>
      </c>
    </row>
    <row r="12" spans="1:11" x14ac:dyDescent="0.25">
      <c r="A12" s="76"/>
      <c r="B12" s="76"/>
      <c r="C12" s="76"/>
      <c r="D12" s="76"/>
      <c r="E12" s="76"/>
      <c r="F12" s="76"/>
      <c r="G12" s="76"/>
      <c r="H12" s="76"/>
      <c r="J12" s="76" t="s">
        <v>126</v>
      </c>
      <c r="K12" s="76">
        <v>0</v>
      </c>
    </row>
    <row r="13" spans="1:11" x14ac:dyDescent="0.25">
      <c r="A13" s="76"/>
      <c r="B13" s="76"/>
      <c r="C13" s="76"/>
      <c r="D13" s="76"/>
      <c r="E13" s="76"/>
      <c r="F13" s="76"/>
      <c r="G13" s="76"/>
      <c r="H13" s="76"/>
      <c r="J13" s="76"/>
      <c r="K13" s="76">
        <f>SUM(K6:K12)</f>
        <v>0</v>
      </c>
    </row>
    <row r="14" spans="1:11" x14ac:dyDescent="0.25">
      <c r="A14" s="76"/>
      <c r="B14" s="76"/>
      <c r="C14" s="76"/>
      <c r="D14" s="76"/>
      <c r="E14" s="76"/>
      <c r="F14" s="76"/>
      <c r="G14" s="76"/>
      <c r="H14" s="76"/>
    </row>
    <row r="15" spans="1:11" x14ac:dyDescent="0.25">
      <c r="A15" s="76"/>
      <c r="B15" s="76"/>
      <c r="C15" s="76"/>
      <c r="D15" s="76"/>
      <c r="E15" s="76"/>
      <c r="F15" s="76"/>
      <c r="G15" s="76"/>
      <c r="H15" s="76"/>
    </row>
    <row r="16" spans="1:11" x14ac:dyDescent="0.25">
      <c r="A16" s="76"/>
      <c r="B16" s="76"/>
      <c r="C16" s="76"/>
      <c r="D16" s="76"/>
      <c r="E16" s="76"/>
      <c r="F16" s="76"/>
      <c r="G16" s="76"/>
      <c r="H16" s="76"/>
    </row>
    <row r="17" spans="1:8" x14ac:dyDescent="0.25">
      <c r="A17" s="76"/>
      <c r="B17" s="76"/>
      <c r="C17" s="76"/>
      <c r="D17" s="76"/>
      <c r="E17" s="76"/>
      <c r="F17" s="76"/>
      <c r="G17" s="76"/>
      <c r="H17" s="76"/>
    </row>
    <row r="18" spans="1:8" x14ac:dyDescent="0.25">
      <c r="A18" s="76"/>
      <c r="B18" s="76"/>
      <c r="C18" s="76"/>
      <c r="D18" s="76"/>
      <c r="E18" s="76"/>
      <c r="F18" s="76"/>
      <c r="G18" s="76"/>
      <c r="H18" s="76"/>
    </row>
    <row r="19" spans="1:8" x14ac:dyDescent="0.25">
      <c r="A19" s="76"/>
      <c r="B19" s="76"/>
      <c r="C19" s="76"/>
      <c r="D19" s="76"/>
      <c r="E19" s="76"/>
      <c r="F19" s="76"/>
      <c r="G19" s="76"/>
      <c r="H19" s="76"/>
    </row>
    <row r="20" spans="1:8" x14ac:dyDescent="0.25">
      <c r="A20" s="76"/>
      <c r="B20" s="76"/>
      <c r="C20" s="76"/>
      <c r="D20" s="76"/>
      <c r="E20" s="76"/>
      <c r="F20" s="76"/>
      <c r="G20" s="76"/>
      <c r="H20" s="76"/>
    </row>
    <row r="21" spans="1:8" x14ac:dyDescent="0.25">
      <c r="A21" s="76"/>
      <c r="B21" s="76"/>
      <c r="C21" s="76"/>
      <c r="D21" s="76"/>
      <c r="E21" s="76"/>
      <c r="F21" s="76"/>
      <c r="G21" s="76"/>
      <c r="H21" s="76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Props1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</vt:lpstr>
      <vt:lpstr>REPORTE FACTURACIÓN</vt:lpstr>
      <vt:lpstr>Reporte de incidentes ENE</vt:lpstr>
      <vt:lpstr>'REPORTE FACTURACIÓN'!Área_de_impresión</vt:lpstr>
      <vt:lpstr>'Resumen '!Área_de_impresión</vt:lpstr>
      <vt:lpstr>'Resumen '!TRM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2023-02-02T16:31:39Z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