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akrosonline-my.sharepoint.com/personal/andrea_ibarra_akroscorp_com/Documents/A QUITO ANDREA DAYANA IBARRA MERCHÁN/FACTURACIONES QUITO/FACTURACIÓN FEBRERO/COOP CENTRO/"/>
    </mc:Choice>
  </mc:AlternateContent>
  <xr:revisionPtr revIDLastSave="192" documentId="13_ncr:1_{8CAB1B12-1449-47C5-92EA-B9F88C47B0DB}" xr6:coauthVersionLast="47" xr6:coauthVersionMax="47" xr10:uidLastSave="{70DA6413-71FC-4B5F-9833-FD52B3FA589B}"/>
  <bookViews>
    <workbookView xWindow="-108" yWindow="-108" windowWidth="23256" windowHeight="12456" tabRatio="586" activeTab="2" xr2:uid="{00000000-000D-0000-FFFF-FFFF00000000}"/>
  </bookViews>
  <sheets>
    <sheet name="Resumen " sheetId="4" r:id="rId1"/>
    <sheet name="REPORTE FACTURACIÓN" sheetId="7" r:id="rId2"/>
    <sheet name="Reporte de incidentes ENE" sheetId="11" r:id="rId3"/>
  </sheets>
  <definedNames>
    <definedName name="_xlnm._FilterDatabase" localSheetId="1" hidden="1">'REPORTE FACTURACIÓN'!$A$1:$U$31</definedName>
    <definedName name="_xlnm.Print_Area" localSheetId="1">'REPORTE FACTURACIÓN'!$A$1:$U$41</definedName>
    <definedName name="_xlnm.Print_Area" localSheetId="0">'Resumen '!$B$2:$E$34</definedName>
    <definedName name="TRM" localSheetId="0">'Resumen '!$F$10</definedName>
    <definedName name="TRM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X5" i="7" l="1"/>
  <c r="Y5" i="7"/>
  <c r="X6" i="7"/>
  <c r="Y6" i="7"/>
  <c r="X7" i="7"/>
  <c r="Y7" i="7"/>
  <c r="X8" i="7"/>
  <c r="Y8" i="7"/>
  <c r="X9" i="7"/>
  <c r="Y9" i="7"/>
  <c r="X10" i="7"/>
  <c r="Y10" i="7"/>
  <c r="X11" i="7"/>
  <c r="Y11" i="7"/>
  <c r="X12" i="7"/>
  <c r="Y12" i="7"/>
  <c r="X13" i="7"/>
  <c r="Y13" i="7"/>
  <c r="X14" i="7"/>
  <c r="Y14" i="7"/>
  <c r="X15" i="7"/>
  <c r="Y15" i="7"/>
  <c r="X16" i="7"/>
  <c r="Y16" i="7"/>
  <c r="X17" i="7"/>
  <c r="Y17" i="7"/>
  <c r="X18" i="7"/>
  <c r="Y18" i="7"/>
  <c r="X19" i="7"/>
  <c r="Y19" i="7"/>
  <c r="X20" i="7"/>
  <c r="Y20" i="7"/>
  <c r="X21" i="7"/>
  <c r="Y21" i="7"/>
  <c r="X22" i="7"/>
  <c r="Y22" i="7"/>
  <c r="X23" i="7"/>
  <c r="Y23" i="7"/>
  <c r="X24" i="7"/>
  <c r="Y24" i="7"/>
  <c r="X25" i="7"/>
  <c r="Y25" i="7"/>
  <c r="X26" i="7"/>
  <c r="Y26" i="7"/>
  <c r="X27" i="7"/>
  <c r="Y27" i="7"/>
  <c r="X28" i="7"/>
  <c r="Y28" i="7"/>
  <c r="X29" i="7"/>
  <c r="Y29" i="7"/>
  <c r="X30" i="7"/>
  <c r="Y30" i="7"/>
  <c r="Y4" i="7"/>
  <c r="X4" i="7"/>
  <c r="K13" i="11"/>
  <c r="V5" i="7"/>
  <c r="V6" i="7"/>
  <c r="V7" i="7"/>
  <c r="V8" i="7"/>
  <c r="V9" i="7"/>
  <c r="V10" i="7"/>
  <c r="V11" i="7"/>
  <c r="V12" i="7"/>
  <c r="V13" i="7"/>
  <c r="V14" i="7"/>
  <c r="V15" i="7"/>
  <c r="V16" i="7"/>
  <c r="V17" i="7"/>
  <c r="V18" i="7"/>
  <c r="V19" i="7"/>
  <c r="V20" i="7"/>
  <c r="V21" i="7"/>
  <c r="V22" i="7"/>
  <c r="V23" i="7"/>
  <c r="V24" i="7"/>
  <c r="V25" i="7"/>
  <c r="V26" i="7"/>
  <c r="V27" i="7"/>
  <c r="V28" i="7"/>
  <c r="V29" i="7"/>
  <c r="V30" i="7"/>
  <c r="V4" i="7"/>
  <c r="E12" i="4"/>
  <c r="K23" i="7" l="1"/>
  <c r="N23" i="7"/>
  <c r="Q23" i="7"/>
  <c r="T23" i="7"/>
  <c r="K30" i="7" l="1"/>
  <c r="K5" i="7" l="1"/>
  <c r="N5" i="7"/>
  <c r="T5" i="7" l="1"/>
  <c r="T6" i="7"/>
  <c r="T7" i="7"/>
  <c r="T8" i="7"/>
  <c r="T10" i="7"/>
  <c r="T9" i="7"/>
  <c r="T11" i="7"/>
  <c r="T12" i="7"/>
  <c r="T13" i="7"/>
  <c r="T14" i="7"/>
  <c r="T28" i="7"/>
  <c r="T15" i="7"/>
  <c r="T16" i="7"/>
  <c r="T17" i="7"/>
  <c r="T18" i="7"/>
  <c r="T19" i="7"/>
  <c r="T20" i="7"/>
  <c r="T21" i="7"/>
  <c r="T22" i="7"/>
  <c r="T24" i="7"/>
  <c r="T25" i="7"/>
  <c r="T26" i="7"/>
  <c r="T27" i="7"/>
  <c r="T29" i="7"/>
  <c r="T30" i="7"/>
  <c r="T4" i="7"/>
  <c r="Q5" i="7"/>
  <c r="Q6" i="7"/>
  <c r="Q7" i="7"/>
  <c r="Q8" i="7"/>
  <c r="Q10" i="7"/>
  <c r="Q9" i="7"/>
  <c r="Q11" i="7"/>
  <c r="Q12" i="7"/>
  <c r="Q13" i="7"/>
  <c r="Q14" i="7"/>
  <c r="Q28" i="7"/>
  <c r="Q15" i="7"/>
  <c r="Q16" i="7"/>
  <c r="Q17" i="7"/>
  <c r="Q18" i="7"/>
  <c r="Q19" i="7"/>
  <c r="Q20" i="7"/>
  <c r="Q21" i="7"/>
  <c r="Q22" i="7"/>
  <c r="Q24" i="7"/>
  <c r="Q25" i="7"/>
  <c r="Q26" i="7"/>
  <c r="Q27" i="7"/>
  <c r="Q29" i="7"/>
  <c r="Q30" i="7"/>
  <c r="Q4" i="7"/>
  <c r="N6" i="7"/>
  <c r="N7" i="7"/>
  <c r="N8" i="7"/>
  <c r="N10" i="7"/>
  <c r="N9" i="7"/>
  <c r="N11" i="7"/>
  <c r="N12" i="7"/>
  <c r="N13" i="7"/>
  <c r="N14" i="7"/>
  <c r="N28" i="7"/>
  <c r="N15" i="7"/>
  <c r="N16" i="7"/>
  <c r="N17" i="7"/>
  <c r="N18" i="7"/>
  <c r="N19" i="7"/>
  <c r="N20" i="7"/>
  <c r="N21" i="7"/>
  <c r="N22" i="7"/>
  <c r="N24" i="7"/>
  <c r="N25" i="7"/>
  <c r="N26" i="7"/>
  <c r="N27" i="7"/>
  <c r="N29" i="7"/>
  <c r="N30" i="7"/>
  <c r="N4" i="7"/>
  <c r="K6" i="7"/>
  <c r="K7" i="7"/>
  <c r="K8" i="7"/>
  <c r="K10" i="7"/>
  <c r="K9" i="7"/>
  <c r="K11" i="7"/>
  <c r="K12" i="7"/>
  <c r="K13" i="7"/>
  <c r="K14" i="7"/>
  <c r="K28" i="7"/>
  <c r="K15" i="7"/>
  <c r="K16" i="7"/>
  <c r="K17" i="7"/>
  <c r="K18" i="7"/>
  <c r="K19" i="7"/>
  <c r="K20" i="7"/>
  <c r="K21" i="7"/>
  <c r="K22" i="7"/>
  <c r="K24" i="7"/>
  <c r="K25" i="7"/>
  <c r="K26" i="7"/>
  <c r="K27" i="7"/>
  <c r="K29" i="7"/>
  <c r="K4" i="7"/>
  <c r="N31" i="7" l="1"/>
  <c r="C14" i="4" s="1"/>
  <c r="E14" i="4" s="1"/>
  <c r="T31" i="7"/>
  <c r="C16" i="4" s="1"/>
  <c r="E16" i="4" s="1"/>
  <c r="Q31" i="7"/>
  <c r="C15" i="4" s="1"/>
  <c r="E15" i="4" s="1"/>
  <c r="K31" i="7"/>
  <c r="C13" i="4" s="1"/>
  <c r="E13" i="4" s="1"/>
  <c r="E17" i="4" l="1"/>
</calcChain>
</file>

<file path=xl/sharedStrings.xml><?xml version="1.0" encoding="utf-8"?>
<sst xmlns="http://schemas.openxmlformats.org/spreadsheetml/2006/main" count="258" uniqueCount="136">
  <si>
    <t xml:space="preserve">CONTRATO DE SERVICIOS TÉCNICOS ESPECIALIZADOS INTEGRALES DE IMPRESIÓN COPIADO Y ESCANEO                         </t>
  </si>
  <si>
    <t>SERVICIOS</t>
  </si>
  <si>
    <t>PREC. UNIT</t>
  </si>
  <si>
    <t>SUBTOTAL</t>
  </si>
  <si>
    <t xml:space="preserve">Valor Fijo Mensual </t>
  </si>
  <si>
    <t>IMPRESIONES MONO</t>
  </si>
  <si>
    <t>COPIAS MONO</t>
  </si>
  <si>
    <t>IMPRESIONES COLOR</t>
  </si>
  <si>
    <t>COPIAS COLOR</t>
  </si>
  <si>
    <t>-----------------------------------------------------------------</t>
  </si>
  <si>
    <t>--------------------------------------------------------------</t>
  </si>
  <si>
    <t>Revisado Por: William Chiluiza</t>
  </si>
  <si>
    <t xml:space="preserve">Técnico Sistemas </t>
  </si>
  <si>
    <t>COAC CORPORACIÓN CENTRO LTDA.</t>
  </si>
  <si>
    <t xml:space="preserve">Aprobado por: Ing. Juan Freire </t>
  </si>
  <si>
    <t xml:space="preserve">Jefe de Sistemas </t>
  </si>
  <si>
    <t xml:space="preserve">IMPRESIONES B/N </t>
  </si>
  <si>
    <t xml:space="preserve">COPIAS B/N </t>
  </si>
  <si>
    <t xml:space="preserve">IMPRESIONES COLOR </t>
  </si>
  <si>
    <t>N°</t>
  </si>
  <si>
    <t>Ciudad</t>
  </si>
  <si>
    <t>AGENCIA</t>
  </si>
  <si>
    <t>Ubicación</t>
  </si>
  <si>
    <t>Departamento</t>
  </si>
  <si>
    <t>Modelo</t>
  </si>
  <si>
    <t>Serial</t>
  </si>
  <si>
    <t>IP</t>
  </si>
  <si>
    <t>Contador Inicial</t>
  </si>
  <si>
    <t>Contador Final</t>
  </si>
  <si>
    <t xml:space="preserve">TOTAL </t>
  </si>
  <si>
    <t xml:space="preserve">Contador Incial </t>
  </si>
  <si>
    <t xml:space="preserve">Contador Final </t>
  </si>
  <si>
    <t>TOTAL</t>
  </si>
  <si>
    <t>Quito</t>
  </si>
  <si>
    <t>MATRIZ</t>
  </si>
  <si>
    <t>PB</t>
  </si>
  <si>
    <t xml:space="preserve">OPERATIVO SOCIOS </t>
  </si>
  <si>
    <t>Lexmark MX622</t>
  </si>
  <si>
    <t>7018922305C6X</t>
  </si>
  <si>
    <t>PP</t>
  </si>
  <si>
    <t>AREA ADMINISTRATIVA</t>
  </si>
  <si>
    <t>7018922305C70</t>
  </si>
  <si>
    <t xml:space="preserve">IMPRESORA DE COLOR </t>
  </si>
  <si>
    <t>Lexmark CX820</t>
  </si>
  <si>
    <t>75639490F0VYG</t>
  </si>
  <si>
    <t>SP</t>
  </si>
  <si>
    <t>CONTABILIDAD</t>
  </si>
  <si>
    <t>7018922305C8N</t>
  </si>
  <si>
    <t>TP</t>
  </si>
  <si>
    <t>FABRICA DE CREDITOS</t>
  </si>
  <si>
    <t>Lexmark MX522</t>
  </si>
  <si>
    <t>7017846106RPZ</t>
  </si>
  <si>
    <t>LA ROLDÓS</t>
  </si>
  <si>
    <t>CAJA</t>
  </si>
  <si>
    <t>7017846106RKZ</t>
  </si>
  <si>
    <t>192.168.101.22</t>
  </si>
  <si>
    <t>P1</t>
  </si>
  <si>
    <t>CREDITO</t>
  </si>
  <si>
    <t>7017846106RLK</t>
  </si>
  <si>
    <t>COTOCOLLAO</t>
  </si>
  <si>
    <t>7017846106RM1</t>
  </si>
  <si>
    <t>192.168.20.22</t>
  </si>
  <si>
    <t>7017846106RLW</t>
  </si>
  <si>
    <t>192.168.20.23</t>
  </si>
  <si>
    <t>VILLAFLORA</t>
  </si>
  <si>
    <t>7017846106RWF</t>
  </si>
  <si>
    <t>192.168.7.22</t>
  </si>
  <si>
    <t>7017846106RT6</t>
  </si>
  <si>
    <t>192.168.7.23</t>
  </si>
  <si>
    <t>7017846106RPK</t>
  </si>
  <si>
    <t>7017846106RWZ</t>
  </si>
  <si>
    <t>Latacunga</t>
  </si>
  <si>
    <t>LATACUNGA</t>
  </si>
  <si>
    <t>7017846106RV3</t>
  </si>
  <si>
    <t>192.168.12.22</t>
  </si>
  <si>
    <t>7017846106RTY</t>
  </si>
  <si>
    <t>192.168.12.23</t>
  </si>
  <si>
    <t>Ambato</t>
  </si>
  <si>
    <t>AMBATO</t>
  </si>
  <si>
    <t>701784710726V</t>
  </si>
  <si>
    <t>192.168.14.22</t>
  </si>
  <si>
    <t>7017846106RPT</t>
  </si>
  <si>
    <t>192.168.14.23</t>
  </si>
  <si>
    <t>FABRICA CREDITOS</t>
  </si>
  <si>
    <t>7017846106RP1</t>
  </si>
  <si>
    <t>192.168.14.24</t>
  </si>
  <si>
    <t>Pelileo</t>
  </si>
  <si>
    <t>PELILEO</t>
  </si>
  <si>
    <t>7017846106RW9</t>
  </si>
  <si>
    <t>192.168.32.22</t>
  </si>
  <si>
    <t>7017846106RX4</t>
  </si>
  <si>
    <t>192.168.32.23</t>
  </si>
  <si>
    <t>Baños</t>
  </si>
  <si>
    <t>BAÑOS</t>
  </si>
  <si>
    <t>7017846106RR3</t>
  </si>
  <si>
    <t>192.168.15.22</t>
  </si>
  <si>
    <t>7017846106RPN</t>
  </si>
  <si>
    <t>192.168.15.23</t>
  </si>
  <si>
    <t>7017846106RVC</t>
  </si>
  <si>
    <t>192.168.15.24</t>
  </si>
  <si>
    <t>Riobamba</t>
  </si>
  <si>
    <t>RIOBAMBA</t>
  </si>
  <si>
    <t>7017846106RPH</t>
  </si>
  <si>
    <t>192.168.16.22</t>
  </si>
  <si>
    <t>7017846106RP9</t>
  </si>
  <si>
    <t>192.168.16.23</t>
  </si>
  <si>
    <t>Sto Domingo</t>
  </si>
  <si>
    <t>SANTO DOMINGO</t>
  </si>
  <si>
    <t>7017846106RPR</t>
  </si>
  <si>
    <t>192.168.42.22</t>
  </si>
  <si>
    <t>7018922305C6V</t>
  </si>
  <si>
    <t>192.168.42.23</t>
  </si>
  <si>
    <t>Revisado por: William Chiluisa</t>
  </si>
  <si>
    <t xml:space="preserve">Akros Cia. Ltda. </t>
  </si>
  <si>
    <t xml:space="preserve">Sistemas </t>
  </si>
  <si>
    <t>TICKET</t>
  </si>
  <si>
    <t>PRIORIDAD</t>
  </si>
  <si>
    <t>ESTADO</t>
  </si>
  <si>
    <t>FECHA DE SOLICITUD</t>
  </si>
  <si>
    <t>HORA DE APERTURA</t>
  </si>
  <si>
    <t>HORA DE CIERRE</t>
  </si>
  <si>
    <t>DESCRIPCIÓN</t>
  </si>
  <si>
    <t>Localidad</t>
  </si>
  <si>
    <t xml:space="preserve">Total Incidentes </t>
  </si>
  <si>
    <t xml:space="preserve">Pelileo </t>
  </si>
  <si>
    <t xml:space="preserve">Baños </t>
  </si>
  <si>
    <t xml:space="preserve">Sto. Domingo </t>
  </si>
  <si>
    <t xml:space="preserve">OBSERVACIONES </t>
  </si>
  <si>
    <t>192.168.7.24</t>
  </si>
  <si>
    <t>192.168.16.24</t>
  </si>
  <si>
    <t>Realizado Por: Andrés Vela</t>
  </si>
  <si>
    <t xml:space="preserve">Coord. Mesa Outsourcing Akros Cia. Ltda. </t>
  </si>
  <si>
    <t>REPORTE DE CONSUMO NOVIEMBRE 2022</t>
  </si>
  <si>
    <t xml:space="preserve">CONTRATO DE SERVICIOS TÉCNICOS ESPECIALIZADOS INTEGRALES                                                                                                                                                                 DE IMPRESIÓN COPIADO Y ESCANEO REPORTE TICKETS MESA DE AYUDA NOVIEMBRE 2022                                                                                                                                                                                        </t>
  </si>
  <si>
    <t>CONTRATO DE SERVICIOS TÉCNICOS ESPECIALIZADOS INTEGRALES DE IMPRESIÓN COPIADO Y ESCANEO REPORTE DE PRODUCCION MENSUAL PERIODO FEBRERO 2023</t>
  </si>
  <si>
    <t>QUITO, 28 DE FEBRERO del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</si>
</sst>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 &quot;$&quot;* #,##0.00_ ;_ &quot;$&quot;* \-#,##0.00_ ;_ &quot;$&quot;* &quot;-&quot;??_ ;_ @_ "/>
    <numFmt numFmtId="165" formatCode="[$USD]\ #,##0.0000"/>
    <numFmt numFmtId="166" formatCode="_(&quot;$&quot;\ * #,##0.00_);_(&quot;$&quot;\ * \(#,##0.00\);_(&quot;$&quot;\ * &quot;-&quot;??_);_(@_)"/>
    <numFmt numFmtId="167" formatCode="[$USD]\ #,##0.00"/>
    <numFmt numFmtId="168" formatCode="[$$-45C]#,##0.00"/>
    <numFmt numFmtId="169" formatCode="_ &quot;$&quot;* #,##0.000_ ;_ &quot;$&quot;* \-#,##0.000_ ;_ &quot;$&quot;* &quot;-&quot;??_ ;_ @_ "/>
    <numFmt numFmtId="170" formatCode="[$-F400]h:mm:ss\ AM/PM"/>
  </numFmts>
  <fonts count="33" x14ac:knownFonts="1">
    <font>
      <sz val="11"/>
      <color theme="1"/>
      <name val="Calibri"/>
      <family val="2"/>
      <scheme val="minor"/>
    </font>
    <font>
      <sz val="10"/>
      <color rgb="FF000000"/>
      <name val="Calibri"/>
      <family val="2"/>
    </font>
    <font>
      <sz val="10"/>
      <color rgb="FF000000"/>
      <name val="Arial"/>
      <family val="2"/>
    </font>
    <font>
      <b/>
      <sz val="10"/>
      <color rgb="FF000000"/>
      <name val="Calibri"/>
      <family val="2"/>
    </font>
    <font>
      <b/>
      <sz val="11"/>
      <color theme="1"/>
      <name val="Calibri"/>
      <family val="2"/>
    </font>
    <font>
      <sz val="10"/>
      <color rgb="FF000000"/>
      <name val="Arial"/>
      <family val="2"/>
    </font>
    <font>
      <b/>
      <sz val="12"/>
      <color theme="1"/>
      <name val="Calibri"/>
      <family val="2"/>
    </font>
    <font>
      <b/>
      <sz val="10"/>
      <color theme="1"/>
      <name val="Calibri"/>
      <family val="2"/>
    </font>
    <font>
      <b/>
      <sz val="11"/>
      <color theme="0"/>
      <name val="Calibri"/>
      <family val="2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sz val="10"/>
      <color rgb="FFFF0000"/>
      <name val="Calibri"/>
      <family val="2"/>
    </font>
    <font>
      <sz val="10"/>
      <color rgb="FFFF0000"/>
      <name val="Arial"/>
      <family val="2"/>
    </font>
    <font>
      <b/>
      <sz val="12"/>
      <color rgb="FF000000"/>
      <name val="Calibri"/>
      <family val="2"/>
    </font>
    <font>
      <b/>
      <sz val="13"/>
      <color rgb="FF000000"/>
      <name val="Calibri"/>
      <family val="2"/>
    </font>
    <font>
      <b/>
      <sz val="11"/>
      <name val="Calibri"/>
      <family val="2"/>
    </font>
    <font>
      <sz val="11"/>
      <color theme="1"/>
      <name val="Bierstadt"/>
      <family val="2"/>
    </font>
    <font>
      <b/>
      <sz val="20"/>
      <color theme="1"/>
      <name val="Bierstadt"/>
      <family val="2"/>
    </font>
    <font>
      <b/>
      <sz val="18"/>
      <color theme="1"/>
      <name val="Bierstadt"/>
      <family val="2"/>
    </font>
    <font>
      <sz val="14"/>
      <color theme="1"/>
      <name val="Bierstadt"/>
      <family val="2"/>
    </font>
    <font>
      <b/>
      <sz val="14"/>
      <color theme="1"/>
      <name val="Bierstadt"/>
      <family val="2"/>
    </font>
    <font>
      <b/>
      <sz val="14"/>
      <color theme="0"/>
      <name val="Bierstadt"/>
      <family val="2"/>
    </font>
    <font>
      <sz val="12"/>
      <color rgb="FF000000"/>
      <name val="Bierstadt"/>
      <family val="2"/>
    </font>
    <font>
      <sz val="12"/>
      <name val="Bierstadt"/>
      <family val="2"/>
    </font>
    <font>
      <sz val="10"/>
      <color theme="1"/>
      <name val="Bierstadt"/>
      <family val="2"/>
    </font>
    <font>
      <b/>
      <sz val="12"/>
      <color theme="1"/>
      <name val="Bierstadt"/>
      <family val="2"/>
    </font>
    <font>
      <sz val="12"/>
      <color theme="1"/>
      <name val="Bierstadt"/>
      <family val="2"/>
    </font>
    <font>
      <sz val="14"/>
      <color rgb="FF000000"/>
      <name val="Bierstadt"/>
      <family val="2"/>
    </font>
    <font>
      <b/>
      <sz val="14"/>
      <color rgb="FF000000"/>
      <name val="Bierstadt"/>
      <family val="2"/>
    </font>
    <font>
      <b/>
      <sz val="10"/>
      <color theme="1"/>
      <name val="Bierstadt"/>
      <family val="2"/>
    </font>
    <font>
      <b/>
      <sz val="10"/>
      <color theme="0"/>
      <name val="Bierstadt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 tint="0.59999389629810485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7">
    <xf numFmtId="0" fontId="0" fillId="0" borderId="0"/>
    <xf numFmtId="165" fontId="2" fillId="0" borderId="0"/>
    <xf numFmtId="166" fontId="5" fillId="0" borderId="0" applyFont="0" applyFill="0" applyBorder="0" applyAlignment="0" applyProtection="0"/>
    <xf numFmtId="165" fontId="5" fillId="0" borderId="0"/>
    <xf numFmtId="166" fontId="2" fillId="0" borderId="0" applyFont="0" applyFill="0" applyBorder="0" applyAlignment="0" applyProtection="0"/>
    <xf numFmtId="165" fontId="10" fillId="0" borderId="0"/>
    <xf numFmtId="166" fontId="2" fillId="0" borderId="0" applyFont="0" applyFill="0" applyBorder="0" applyAlignment="0" applyProtection="0"/>
    <xf numFmtId="164" fontId="9" fillId="0" borderId="0" applyFont="0" applyFill="0" applyBorder="0" applyAlignment="0" applyProtection="0"/>
    <xf numFmtId="165" fontId="2" fillId="0" borderId="0"/>
    <xf numFmtId="165" fontId="11" fillId="0" borderId="0"/>
    <xf numFmtId="9" fontId="2" fillId="0" borderId="0" applyFont="0" applyFill="0" applyBorder="0" applyAlignment="0" applyProtection="0"/>
    <xf numFmtId="165" fontId="9" fillId="0" borderId="0"/>
    <xf numFmtId="165" fontId="12" fillId="0" borderId="0"/>
    <xf numFmtId="166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5" fontId="2" fillId="0" borderId="0"/>
    <xf numFmtId="164" fontId="9" fillId="0" borderId="0" applyFont="0" applyFill="0" applyBorder="0" applyAlignment="0" applyProtection="0"/>
  </cellStyleXfs>
  <cellXfs count="100">
    <xf numFmtId="0" fontId="0" fillId="0" borderId="0" xfId="0"/>
    <xf numFmtId="165" fontId="1" fillId="0" borderId="0" xfId="3" applyFont="1" applyAlignment="1">
      <alignment wrapText="1"/>
    </xf>
    <xf numFmtId="165" fontId="1" fillId="0" borderId="0" xfId="3" quotePrefix="1" applyFont="1" applyAlignment="1">
      <alignment wrapText="1"/>
    </xf>
    <xf numFmtId="167" fontId="1" fillId="0" borderId="0" xfId="3" applyNumberFormat="1" applyFont="1" applyAlignment="1">
      <alignment wrapText="1"/>
    </xf>
    <xf numFmtId="165" fontId="13" fillId="0" borderId="0" xfId="3" applyFont="1" applyAlignment="1">
      <alignment wrapText="1"/>
    </xf>
    <xf numFmtId="165" fontId="14" fillId="0" borderId="0" xfId="3" applyFont="1" applyAlignment="1">
      <alignment wrapText="1"/>
    </xf>
    <xf numFmtId="168" fontId="8" fillId="3" borderId="1" xfId="2" applyNumberFormat="1" applyFont="1" applyFill="1" applyBorder="1" applyAlignment="1">
      <alignment horizontal="center" vertical="center"/>
    </xf>
    <xf numFmtId="169" fontId="4" fillId="0" borderId="1" xfId="14" applyNumberFormat="1" applyFont="1" applyFill="1" applyBorder="1" applyAlignment="1">
      <alignment horizontal="center" vertical="center"/>
    </xf>
    <xf numFmtId="164" fontId="7" fillId="0" borderId="1" xfId="14" applyFont="1" applyFill="1" applyBorder="1" applyAlignment="1">
      <alignment horizontal="center" vertical="center" wrapText="1"/>
    </xf>
    <xf numFmtId="169" fontId="4" fillId="0" borderId="1" xfId="14" applyNumberFormat="1" applyFont="1" applyFill="1" applyBorder="1" applyAlignment="1">
      <alignment horizontal="center" vertical="center" wrapText="1"/>
    </xf>
    <xf numFmtId="166" fontId="6" fillId="2" borderId="7" xfId="2" applyFont="1" applyFill="1" applyBorder="1" applyAlignment="1">
      <alignment horizontal="center" vertical="center"/>
    </xf>
    <xf numFmtId="165" fontId="17" fillId="0" borderId="2" xfId="3" applyFont="1" applyBorder="1" applyAlignment="1">
      <alignment horizontal="center" vertical="center"/>
    </xf>
    <xf numFmtId="3" fontId="17" fillId="0" borderId="1" xfId="3" applyNumberFormat="1" applyFont="1" applyBorder="1" applyAlignment="1">
      <alignment horizontal="center" vertical="center"/>
    </xf>
    <xf numFmtId="165" fontId="1" fillId="0" borderId="0" xfId="3" applyFont="1" applyAlignment="1">
      <alignment horizontal="center" wrapText="1"/>
    </xf>
    <xf numFmtId="165" fontId="1" fillId="0" borderId="0" xfId="3" quotePrefix="1" applyFont="1" applyAlignment="1">
      <alignment horizontal="center" wrapText="1"/>
    </xf>
    <xf numFmtId="165" fontId="16" fillId="2" borderId="0" xfId="3" applyFont="1" applyFill="1" applyAlignment="1">
      <alignment vertical="center" wrapText="1"/>
    </xf>
    <xf numFmtId="165" fontId="15" fillId="0" borderId="0" xfId="3" applyFont="1" applyAlignment="1">
      <alignment horizontal="center" vertical="center" wrapText="1"/>
    </xf>
    <xf numFmtId="165" fontId="8" fillId="7" borderId="1" xfId="3" applyFont="1" applyFill="1" applyBorder="1" applyAlignment="1">
      <alignment horizontal="center" vertical="center"/>
    </xf>
    <xf numFmtId="168" fontId="8" fillId="7" borderId="1" xfId="2" applyNumberFormat="1" applyFont="1" applyFill="1" applyBorder="1" applyAlignment="1">
      <alignment horizontal="center" vertical="center"/>
    </xf>
    <xf numFmtId="0" fontId="18" fillId="0" borderId="0" xfId="0" applyFont="1"/>
    <xf numFmtId="0" fontId="19" fillId="2" borderId="0" xfId="0" applyFont="1" applyFill="1" applyAlignment="1">
      <alignment vertical="center" wrapText="1"/>
    </xf>
    <xf numFmtId="0" fontId="21" fillId="0" borderId="0" xfId="0" applyFont="1"/>
    <xf numFmtId="0" fontId="22" fillId="2" borderId="0" xfId="0" applyFont="1" applyFill="1"/>
    <xf numFmtId="0" fontId="22" fillId="2" borderId="0" xfId="0" applyFont="1" applyFill="1" applyAlignment="1">
      <alignment horizontal="center" vertical="center"/>
    </xf>
    <xf numFmtId="0" fontId="22" fillId="0" borderId="0" xfId="0" applyFont="1"/>
    <xf numFmtId="165" fontId="23" fillId="7" borderId="10" xfId="8" applyFont="1" applyFill="1" applyBorder="1" applyAlignment="1">
      <alignment horizontal="center" vertical="center"/>
    </xf>
    <xf numFmtId="165" fontId="23" fillId="7" borderId="11" xfId="8" applyFont="1" applyFill="1" applyBorder="1" applyAlignment="1">
      <alignment horizontal="center" vertical="center"/>
    </xf>
    <xf numFmtId="165" fontId="23" fillId="7" borderId="11" xfId="8" applyFont="1" applyFill="1" applyBorder="1" applyAlignment="1">
      <alignment horizontal="center" vertical="center" wrapText="1"/>
    </xf>
    <xf numFmtId="165" fontId="23" fillId="7" borderId="12" xfId="8" applyFont="1" applyFill="1" applyBorder="1" applyAlignment="1">
      <alignment horizontal="center" vertical="center" wrapText="1"/>
    </xf>
    <xf numFmtId="0" fontId="24" fillId="5" borderId="13" xfId="0" applyFont="1" applyFill="1" applyBorder="1" applyAlignment="1">
      <alignment vertical="center" wrapText="1"/>
    </xf>
    <xf numFmtId="0" fontId="24" fillId="5" borderId="4" xfId="0" applyFont="1" applyFill="1" applyBorder="1" applyAlignment="1">
      <alignment vertical="center" wrapText="1"/>
    </xf>
    <xf numFmtId="0" fontId="24" fillId="5" borderId="4" xfId="0" applyFont="1" applyFill="1" applyBorder="1" applyAlignment="1">
      <alignment horizontal="center" vertical="center" wrapText="1"/>
    </xf>
    <xf numFmtId="3" fontId="25" fillId="0" borderId="4" xfId="0" applyNumberFormat="1" applyFont="1" applyBorder="1" applyAlignment="1">
      <alignment horizontal="center" vertical="center" wrapText="1"/>
    </xf>
    <xf numFmtId="3" fontId="25" fillId="6" borderId="4" xfId="0" applyNumberFormat="1" applyFont="1" applyFill="1" applyBorder="1" applyAlignment="1">
      <alignment horizontal="center" vertical="center" wrapText="1"/>
    </xf>
    <xf numFmtId="3" fontId="25" fillId="0" borderId="14" xfId="0" applyNumberFormat="1" applyFont="1" applyBorder="1" applyAlignment="1">
      <alignment horizontal="center" vertical="center" wrapText="1"/>
    </xf>
    <xf numFmtId="3" fontId="21" fillId="0" borderId="0" xfId="0" applyNumberFormat="1" applyFont="1"/>
    <xf numFmtId="0" fontId="26" fillId="0" borderId="0" xfId="0" applyFont="1"/>
    <xf numFmtId="0" fontId="24" fillId="5" borderId="15" xfId="0" applyFont="1" applyFill="1" applyBorder="1" applyAlignment="1">
      <alignment vertical="center" wrapText="1"/>
    </xf>
    <xf numFmtId="0" fontId="24" fillId="5" borderId="1" xfId="0" applyFont="1" applyFill="1" applyBorder="1" applyAlignment="1">
      <alignment vertical="center" wrapText="1"/>
    </xf>
    <xf numFmtId="0" fontId="24" fillId="5" borderId="1" xfId="0" applyFont="1" applyFill="1" applyBorder="1" applyAlignment="1">
      <alignment horizontal="center" vertical="center" wrapText="1"/>
    </xf>
    <xf numFmtId="0" fontId="24" fillId="5" borderId="1" xfId="0" applyFont="1" applyFill="1" applyBorder="1" applyAlignment="1">
      <alignment vertical="center"/>
    </xf>
    <xf numFmtId="0" fontId="24" fillId="0" borderId="1" xfId="0" applyFont="1" applyBorder="1" applyAlignment="1">
      <alignment vertical="center" wrapText="1"/>
    </xf>
    <xf numFmtId="3" fontId="25" fillId="6" borderId="1" xfId="0" applyNumberFormat="1" applyFont="1" applyFill="1" applyBorder="1" applyAlignment="1">
      <alignment horizontal="center" vertical="center" wrapText="1"/>
    </xf>
    <xf numFmtId="3" fontId="25" fillId="0" borderId="16" xfId="0" applyNumberFormat="1" applyFont="1" applyBorder="1" applyAlignment="1">
      <alignment horizontal="center" vertical="center" wrapText="1"/>
    </xf>
    <xf numFmtId="0" fontId="24" fillId="0" borderId="1" xfId="0" applyFont="1" applyBorder="1" applyAlignment="1">
      <alignment horizontal="center" vertical="center" wrapText="1"/>
    </xf>
    <xf numFmtId="0" fontId="24" fillId="5" borderId="17" xfId="0" applyFont="1" applyFill="1" applyBorder="1" applyAlignment="1">
      <alignment vertical="center" wrapText="1"/>
    </xf>
    <xf numFmtId="0" fontId="24" fillId="5" borderId="17" xfId="0" applyFont="1" applyFill="1" applyBorder="1" applyAlignment="1">
      <alignment horizontal="center" vertical="center" wrapText="1"/>
    </xf>
    <xf numFmtId="3" fontId="25" fillId="6" borderId="17" xfId="0" applyNumberFormat="1" applyFont="1" applyFill="1" applyBorder="1" applyAlignment="1">
      <alignment horizontal="center" vertical="center" wrapText="1"/>
    </xf>
    <xf numFmtId="3" fontId="25" fillId="0" borderId="18" xfId="0" applyNumberFormat="1" applyFont="1" applyBorder="1" applyAlignment="1">
      <alignment horizontal="center" vertical="center" wrapText="1"/>
    </xf>
    <xf numFmtId="3" fontId="28" fillId="0" borderId="4" xfId="0" applyNumberFormat="1" applyFont="1" applyBorder="1" applyAlignment="1">
      <alignment horizontal="center" vertical="center"/>
    </xf>
    <xf numFmtId="3" fontId="28" fillId="0" borderId="0" xfId="0" applyNumberFormat="1" applyFont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3" fontId="18" fillId="0" borderId="0" xfId="0" applyNumberFormat="1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165" fontId="29" fillId="0" borderId="0" xfId="3" applyFont="1" applyAlignment="1">
      <alignment horizontal="center" wrapText="1"/>
    </xf>
    <xf numFmtId="0" fontId="21" fillId="0" borderId="0" xfId="0" applyFont="1" applyAlignment="1">
      <alignment vertical="center"/>
    </xf>
    <xf numFmtId="0" fontId="21" fillId="0" borderId="5" xfId="0" applyFont="1" applyBorder="1"/>
    <xf numFmtId="165" fontId="29" fillId="0" borderId="0" xfId="3" applyFont="1" applyAlignment="1">
      <alignment wrapText="1"/>
    </xf>
    <xf numFmtId="0" fontId="21" fillId="0" borderId="5" xfId="0" applyFont="1" applyBorder="1" applyAlignment="1">
      <alignment horizontal="center" vertical="center"/>
    </xf>
    <xf numFmtId="0" fontId="31" fillId="2" borderId="20" xfId="0" applyFont="1" applyFill="1" applyBorder="1" applyAlignment="1">
      <alignment vertical="center" wrapText="1"/>
    </xf>
    <xf numFmtId="0" fontId="26" fillId="0" borderId="4" xfId="0" applyFont="1" applyBorder="1"/>
    <xf numFmtId="14" fontId="26" fillId="0" borderId="4" xfId="0" applyNumberFormat="1" applyFont="1" applyBorder="1"/>
    <xf numFmtId="170" fontId="26" fillId="0" borderId="4" xfId="0" applyNumberFormat="1" applyFont="1" applyBorder="1"/>
    <xf numFmtId="0" fontId="32" fillId="4" borderId="8" xfId="0" applyFont="1" applyFill="1" applyBorder="1" applyAlignment="1" applyProtection="1">
      <alignment horizontal="center" vertical="center" wrapText="1" readingOrder="1"/>
      <protection locked="0"/>
    </xf>
    <xf numFmtId="0" fontId="32" fillId="4" borderId="3" xfId="0" applyFont="1" applyFill="1" applyBorder="1" applyAlignment="1" applyProtection="1">
      <alignment horizontal="center" vertical="center" wrapText="1" readingOrder="1"/>
      <protection locked="0"/>
    </xf>
    <xf numFmtId="0" fontId="32" fillId="4" borderId="9" xfId="0" applyFont="1" applyFill="1" applyBorder="1" applyAlignment="1" applyProtection="1">
      <alignment horizontal="center" vertical="center" wrapText="1" readingOrder="1"/>
      <protection locked="0"/>
    </xf>
    <xf numFmtId="0" fontId="32" fillId="4" borderId="1" xfId="0" applyFont="1" applyFill="1" applyBorder="1" applyAlignment="1" applyProtection="1">
      <alignment horizontal="center" vertical="center" wrapText="1" readingOrder="1"/>
      <protection locked="0"/>
    </xf>
    <xf numFmtId="0" fontId="26" fillId="0" borderId="1" xfId="0" applyFont="1" applyBorder="1"/>
    <xf numFmtId="3" fontId="26" fillId="0" borderId="0" xfId="0" applyNumberFormat="1" applyFont="1"/>
    <xf numFmtId="165" fontId="1" fillId="0" borderId="0" xfId="3" applyFont="1" applyAlignment="1">
      <alignment horizontal="center" wrapText="1"/>
    </xf>
    <xf numFmtId="165" fontId="3" fillId="0" borderId="0" xfId="3" applyFont="1" applyAlignment="1">
      <alignment horizontal="left" wrapText="1"/>
    </xf>
    <xf numFmtId="165" fontId="1" fillId="0" borderId="0" xfId="3" applyFont="1" applyAlignment="1">
      <alignment horizontal="left" wrapText="1"/>
    </xf>
    <xf numFmtId="20" fontId="1" fillId="0" borderId="0" xfId="3" applyNumberFormat="1" applyFont="1" applyAlignment="1">
      <alignment horizontal="left" wrapText="1"/>
    </xf>
    <xf numFmtId="165" fontId="1" fillId="0" borderId="0" xfId="3" applyFont="1" applyAlignment="1">
      <alignment horizontal="left" vertical="top" wrapText="1"/>
    </xf>
    <xf numFmtId="165" fontId="1" fillId="0" borderId="0" xfId="3" quotePrefix="1" applyFont="1" applyAlignment="1">
      <alignment horizontal="center" wrapText="1"/>
    </xf>
    <xf numFmtId="165" fontId="16" fillId="2" borderId="0" xfId="3" applyFont="1" applyFill="1" applyAlignment="1">
      <alignment horizontal="center" vertical="center" wrapText="1"/>
    </xf>
    <xf numFmtId="165" fontId="15" fillId="0" borderId="0" xfId="3" applyFont="1" applyAlignment="1">
      <alignment horizontal="right" vertical="center" wrapText="1"/>
    </xf>
    <xf numFmtId="165" fontId="8" fillId="7" borderId="1" xfId="3" applyFont="1" applyFill="1" applyBorder="1" applyAlignment="1">
      <alignment horizontal="center" vertical="center"/>
    </xf>
    <xf numFmtId="165" fontId="29" fillId="0" borderId="0" xfId="3" applyFont="1" applyAlignment="1">
      <alignment horizontal="center" wrapText="1"/>
    </xf>
    <xf numFmtId="165" fontId="30" fillId="0" borderId="0" xfId="3" applyFont="1" applyAlignment="1">
      <alignment horizontal="center" wrapText="1"/>
    </xf>
    <xf numFmtId="0" fontId="21" fillId="0" borderId="0" xfId="0" applyFont="1" applyAlignment="1">
      <alignment horizontal="center" vertical="center"/>
    </xf>
    <xf numFmtId="0" fontId="22" fillId="2" borderId="2" xfId="0" applyFont="1" applyFill="1" applyBorder="1" applyAlignment="1">
      <alignment horizontal="center" vertical="center"/>
    </xf>
    <xf numFmtId="0" fontId="27" fillId="0" borderId="4" xfId="0" applyFont="1" applyBorder="1" applyAlignment="1">
      <alignment horizontal="right"/>
    </xf>
    <xf numFmtId="0" fontId="20" fillId="2" borderId="0" xfId="0" applyFont="1" applyFill="1" applyAlignment="1">
      <alignment horizontal="center" vertical="center" wrapText="1"/>
    </xf>
    <xf numFmtId="0" fontId="18" fillId="0" borderId="5" xfId="0" applyFont="1" applyBorder="1" applyAlignment="1">
      <alignment horizontal="center"/>
    </xf>
    <xf numFmtId="3" fontId="18" fillId="0" borderId="5" xfId="0" applyNumberFormat="1" applyFont="1" applyBorder="1" applyAlignment="1">
      <alignment horizontal="center" vertical="center"/>
    </xf>
    <xf numFmtId="165" fontId="29" fillId="0" borderId="6" xfId="3" applyFont="1" applyBorder="1" applyAlignment="1">
      <alignment horizontal="center"/>
    </xf>
    <xf numFmtId="0" fontId="26" fillId="0" borderId="1" xfId="0" applyFont="1" applyBorder="1" applyAlignment="1">
      <alignment horizontal="center"/>
    </xf>
    <xf numFmtId="0" fontId="31" fillId="2" borderId="19" xfId="0" applyFont="1" applyFill="1" applyBorder="1" applyAlignment="1">
      <alignment horizontal="center" vertical="center" wrapText="1"/>
    </xf>
    <xf numFmtId="0" fontId="24" fillId="8" borderId="1" xfId="0" applyFont="1" applyFill="1" applyBorder="1" applyAlignment="1">
      <alignment vertical="center" wrapText="1"/>
    </xf>
    <xf numFmtId="0" fontId="24" fillId="8" borderId="1" xfId="0" applyFont="1" applyFill="1" applyBorder="1" applyAlignment="1">
      <alignment horizontal="center" vertical="center" wrapText="1"/>
    </xf>
    <xf numFmtId="3" fontId="25" fillId="8" borderId="4" xfId="0" applyNumberFormat="1" applyFont="1" applyFill="1" applyBorder="1" applyAlignment="1">
      <alignment horizontal="center" vertical="center" wrapText="1"/>
    </xf>
    <xf numFmtId="0" fontId="24" fillId="8" borderId="4" xfId="0" applyFont="1" applyFill="1" applyBorder="1" applyAlignment="1">
      <alignment vertical="center" wrapText="1"/>
    </xf>
    <xf numFmtId="3" fontId="24" fillId="8" borderId="4" xfId="0" applyNumberFormat="1" applyFont="1" applyFill="1" applyBorder="1" applyAlignment="1">
      <alignment horizontal="center" vertical="center"/>
    </xf>
    <xf numFmtId="3" fontId="24" fillId="8" borderId="1" xfId="0" applyNumberFormat="1" applyFont="1" applyFill="1" applyBorder="1" applyAlignment="1">
      <alignment horizontal="center" vertical="center"/>
    </xf>
    <xf numFmtId="3" fontId="25" fillId="8" borderId="1" xfId="0" applyNumberFormat="1" applyFont="1" applyFill="1" applyBorder="1" applyAlignment="1">
      <alignment horizontal="center" vertical="center" wrapText="1"/>
    </xf>
    <xf numFmtId="3" fontId="24" fillId="8" borderId="1" xfId="0" applyNumberFormat="1" applyFont="1" applyFill="1" applyBorder="1" applyAlignment="1">
      <alignment horizontal="center" vertical="center" wrapText="1"/>
    </xf>
    <xf numFmtId="0" fontId="24" fillId="8" borderId="17" xfId="0" applyFont="1" applyFill="1" applyBorder="1" applyAlignment="1">
      <alignment vertical="center" wrapText="1"/>
    </xf>
    <xf numFmtId="0" fontId="24" fillId="8" borderId="17" xfId="0" applyFont="1" applyFill="1" applyBorder="1" applyAlignment="1">
      <alignment horizontal="center" vertical="center" wrapText="1"/>
    </xf>
  </cellXfs>
  <cellStyles count="17">
    <cellStyle name="Moneda" xfId="14" builtinId="4"/>
    <cellStyle name="Moneda 2" xfId="2" xr:uid="{00000000-0005-0000-0000-000001000000}"/>
    <cellStyle name="Moneda 2 2" xfId="6" xr:uid="{00000000-0005-0000-0000-000002000000}"/>
    <cellStyle name="Moneda 2 3" xfId="13" xr:uid="{00000000-0005-0000-0000-000003000000}"/>
    <cellStyle name="Moneda 3" xfId="4" xr:uid="{00000000-0005-0000-0000-000004000000}"/>
    <cellStyle name="Moneda 4" xfId="7" xr:uid="{00000000-0005-0000-0000-000005000000}"/>
    <cellStyle name="Moneda 4 2" xfId="16" xr:uid="{B781ADB6-44D1-4630-BD86-E9DB74D9BB18}"/>
    <cellStyle name="Normal" xfId="0" builtinId="0"/>
    <cellStyle name="Normal 2" xfId="1" xr:uid="{00000000-0005-0000-0000-000007000000}"/>
    <cellStyle name="Normal 2 10 2" xfId="9" xr:uid="{00000000-0005-0000-0000-000008000000}"/>
    <cellStyle name="Normal 2 2" xfId="12" xr:uid="{00000000-0005-0000-0000-000009000000}"/>
    <cellStyle name="Normal 3" xfId="3" xr:uid="{00000000-0005-0000-0000-00000A000000}"/>
    <cellStyle name="Normal 3 2" xfId="8" xr:uid="{00000000-0005-0000-0000-00000B000000}"/>
    <cellStyle name="Normal 3 3" xfId="11" xr:uid="{00000000-0005-0000-0000-00000C000000}"/>
    <cellStyle name="Normal 4" xfId="5" xr:uid="{00000000-0005-0000-0000-00000D000000}"/>
    <cellStyle name="Normal 4 2" xfId="15" xr:uid="{FF66E1B0-8310-4CD6-A783-1F2DE5036736}"/>
    <cellStyle name="Porcentaje 2" xfId="10" xr:uid="{00000000-0005-0000-0000-00000E000000}"/>
  </cellStyles>
  <dxfs count="0"/>
  <tableStyles count="0" defaultTableStyle="TableStyleMedium2" defaultPivotStyle="PivotStyleLight16"/>
  <colors>
    <mruColors>
      <color rgb="FFCCECFF"/>
      <color rgb="FF1E7BBA"/>
      <color rgb="FFD21506"/>
      <color rgb="FF0F68B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'Reporte de incidentes ENE'!$J$6:$J$12</c:f>
              <c:strCache>
                <c:ptCount val="7"/>
                <c:pt idx="0">
                  <c:v>Quito</c:v>
                </c:pt>
                <c:pt idx="1">
                  <c:v>Latacunga</c:v>
                </c:pt>
                <c:pt idx="2">
                  <c:v>Ambato</c:v>
                </c:pt>
                <c:pt idx="3">
                  <c:v>Pelileo </c:v>
                </c:pt>
                <c:pt idx="4">
                  <c:v>Baños </c:v>
                </c:pt>
                <c:pt idx="5">
                  <c:v>Riobamba</c:v>
                </c:pt>
                <c:pt idx="6">
                  <c:v>Sto. Domingo </c:v>
                </c:pt>
              </c:strCache>
            </c:strRef>
          </c:cat>
          <c:val>
            <c:numRef>
              <c:f>'Reporte de incidentes ENE'!$K$6:$K$12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FB-4916-A791-70E529D64F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88118015"/>
        <c:axId val="656864688"/>
        <c:axId val="0"/>
      </c:bar3DChart>
      <c:catAx>
        <c:axId val="788118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56864688"/>
        <c:crosses val="autoZero"/>
        <c:auto val="1"/>
        <c:lblAlgn val="ctr"/>
        <c:lblOffset val="100"/>
        <c:noMultiLvlLbl val="0"/>
      </c:catAx>
      <c:valAx>
        <c:axId val="65686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88118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1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190500</xdr:colOff>
      <xdr:row>1</xdr:row>
      <xdr:rowOff>39704</xdr:rowOff>
    </xdr:from>
    <xdr:to>
      <xdr:col>1</xdr:col>
      <xdr:colOff>1538626</xdr:colOff>
      <xdr:row>6</xdr:row>
      <xdr:rowOff>63501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3A1E8333-0417-462E-B518-CA6902E7552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15958" b="8511"/>
        <a:stretch/>
      </xdr:blipFill>
      <xdr:spPr>
        <a:xfrm>
          <a:off x="317500" y="39704"/>
          <a:ext cx="1348126" cy="870464"/>
        </a:xfrm>
        <a:prstGeom prst="rect">
          <a:avLst/>
        </a:prstGeom>
      </xdr:spPr>
    </xdr:pic>
    <xdr:clientData/>
  </xdr:twoCellAnchor>
  <xdr:twoCellAnchor editAs="oneCell">
    <xdr:from>
      <xdr:col>3</xdr:col>
      <xdr:colOff>872484</xdr:colOff>
      <xdr:row>2</xdr:row>
      <xdr:rowOff>128340</xdr:rowOff>
    </xdr:from>
    <xdr:to>
      <xdr:col>5</xdr:col>
      <xdr:colOff>9750</xdr:colOff>
      <xdr:row>5</xdr:row>
      <xdr:rowOff>127000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EAFE3658-A951-48F0-907D-4FBAF89497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642797" y="453778"/>
          <a:ext cx="1645516" cy="49872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487135</xdr:colOff>
      <xdr:row>0</xdr:row>
      <xdr:rowOff>203884</xdr:rowOff>
    </xdr:from>
    <xdr:to>
      <xdr:col>3</xdr:col>
      <xdr:colOff>435679</xdr:colOff>
      <xdr:row>0</xdr:row>
      <xdr:rowOff>1102177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5C6F75C-3649-4037-A84B-CCE3B419FD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87135" y="203884"/>
          <a:ext cx="2629151" cy="898293"/>
        </a:xfrm>
        <a:prstGeom prst="rect">
          <a:avLst/>
        </a:prstGeom>
      </xdr:spPr>
    </xdr:pic>
    <xdr:clientData/>
  </xdr:twoCellAnchor>
  <xdr:twoCellAnchor editAs="oneCell">
    <xdr:from>
      <xdr:col>15</xdr:col>
      <xdr:colOff>437801</xdr:colOff>
      <xdr:row>0</xdr:row>
      <xdr:rowOff>0</xdr:rowOff>
    </xdr:from>
    <xdr:to>
      <xdr:col>17</xdr:col>
      <xdr:colOff>295492</xdr:colOff>
      <xdr:row>0</xdr:row>
      <xdr:rowOff>1047750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B7A947AF-D2F8-4B07-80B2-F1640304810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t="14634" b="8537"/>
        <a:stretch/>
      </xdr:blipFill>
      <xdr:spPr>
        <a:xfrm>
          <a:off x="15650587" y="0"/>
          <a:ext cx="1708262" cy="1047750"/>
        </a:xfrm>
        <a:prstGeom prst="rect">
          <a:avLst/>
        </a:prstGeom>
      </xdr:spPr>
    </xdr:pic>
    <xdr:clientData/>
  </xdr:twoCellAnchor>
  <xdr:twoCellAnchor editAs="oneCell">
    <xdr:from>
      <xdr:col>2</xdr:col>
      <xdr:colOff>367395</xdr:colOff>
      <xdr:row>30</xdr:row>
      <xdr:rowOff>201497</xdr:rowOff>
    </xdr:from>
    <xdr:to>
      <xdr:col>4</xdr:col>
      <xdr:colOff>231320</xdr:colOff>
      <xdr:row>33</xdr:row>
      <xdr:rowOff>10994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A69294D9-A488-BA0F-F134-EB75A2E2C4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2" y="7807890"/>
          <a:ext cx="2041068" cy="171449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292099</xdr:colOff>
      <xdr:row>0</xdr:row>
      <xdr:rowOff>158751</xdr:rowOff>
    </xdr:from>
    <xdr:to>
      <xdr:col>2</xdr:col>
      <xdr:colOff>85146</xdr:colOff>
      <xdr:row>0</xdr:row>
      <xdr:rowOff>668939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552E8633-B33E-4300-BEAE-DA7C17A6B8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2099" y="158751"/>
          <a:ext cx="1317047" cy="510188"/>
        </a:xfrm>
        <a:prstGeom prst="rect">
          <a:avLst/>
        </a:prstGeom>
      </xdr:spPr>
    </xdr:pic>
    <xdr:clientData/>
  </xdr:twoCellAnchor>
  <xdr:twoCellAnchor editAs="oneCell">
    <xdr:from>
      <xdr:col>6</xdr:col>
      <xdr:colOff>2645835</xdr:colOff>
      <xdr:row>0</xdr:row>
      <xdr:rowOff>0</xdr:rowOff>
    </xdr:from>
    <xdr:to>
      <xdr:col>7</xdr:col>
      <xdr:colOff>243416</xdr:colOff>
      <xdr:row>1</xdr:row>
      <xdr:rowOff>3495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FFDFF99-5D5A-4DE9-A2E2-2942238F9C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958668" y="0"/>
          <a:ext cx="973665" cy="850162"/>
        </a:xfrm>
        <a:prstGeom prst="rect">
          <a:avLst/>
        </a:prstGeom>
      </xdr:spPr>
    </xdr:pic>
    <xdr:clientData/>
  </xdr:twoCellAnchor>
  <xdr:twoCellAnchor>
    <xdr:from>
      <xdr:col>2</xdr:col>
      <xdr:colOff>421216</xdr:colOff>
      <xdr:row>1</xdr:row>
      <xdr:rowOff>114828</xdr:rowOff>
    </xdr:from>
    <xdr:to>
      <xdr:col>6</xdr:col>
      <xdr:colOff>2106084</xdr:colOff>
      <xdr:row>3</xdr:row>
      <xdr:rowOff>84665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6B030C97-6615-4A75-9F71-453D885A02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1">
    <pageSetUpPr fitToPage="1"/>
  </sheetPr>
  <dimension ref="B2:G38"/>
  <sheetViews>
    <sheetView showGridLines="0" topLeftCell="A4" zoomScale="80" zoomScaleNormal="80" zoomScaleSheetLayoutView="85" workbookViewId="0">
      <selection activeCell="G7" sqref="G7"/>
    </sheetView>
  </sheetViews>
  <sheetFormatPr baseColWidth="10" defaultColWidth="11.44140625" defaultRowHeight="13.05" customHeight="1" x14ac:dyDescent="0.3"/>
  <cols>
    <col min="1" max="1" width="3.77734375" style="1" customWidth="1"/>
    <col min="2" max="2" width="40.77734375" style="1" bestFit="1" customWidth="1"/>
    <col min="3" max="3" width="9.44140625" style="1" customWidth="1"/>
    <col min="4" max="5" width="17.88671875" style="1" customWidth="1"/>
    <col min="6" max="6" width="16.44140625" style="1" bestFit="1" customWidth="1"/>
    <col min="7" max="16384" width="11.44140625" style="1"/>
  </cols>
  <sheetData>
    <row r="2" spans="2:7" ht="12.6" customHeight="1" x14ac:dyDescent="0.3">
      <c r="C2" s="15"/>
      <c r="D2" s="15"/>
      <c r="E2" s="15"/>
    </row>
    <row r="3" spans="2:7" ht="13.05" customHeight="1" x14ac:dyDescent="0.3">
      <c r="B3" s="15"/>
      <c r="C3" s="15"/>
      <c r="D3" s="15"/>
      <c r="E3" s="15"/>
    </row>
    <row r="4" spans="2:7" ht="13.05" customHeight="1" x14ac:dyDescent="0.3">
      <c r="B4" s="15"/>
      <c r="C4" s="15"/>
      <c r="D4" s="15"/>
      <c r="E4" s="15"/>
    </row>
    <row r="5" spans="2:7" ht="13.05" customHeight="1" x14ac:dyDescent="0.3">
      <c r="B5" s="15"/>
      <c r="C5" s="15"/>
      <c r="D5" s="15"/>
      <c r="E5" s="15"/>
    </row>
    <row r="6" spans="2:7" ht="17.399999999999999" x14ac:dyDescent="0.3">
      <c r="B6" s="15"/>
      <c r="C6" s="15"/>
      <c r="D6" s="15"/>
      <c r="E6" s="15"/>
      <c r="F6" s="4"/>
      <c r="G6" s="4"/>
    </row>
    <row r="7" spans="2:7" ht="33.75" customHeight="1" x14ac:dyDescent="0.3">
      <c r="B7" s="76" t="s">
        <v>0</v>
      </c>
      <c r="C7" s="76"/>
      <c r="D7" s="76"/>
      <c r="E7" s="76"/>
      <c r="F7" s="4"/>
      <c r="G7" s="4"/>
    </row>
    <row r="8" spans="2:7" ht="15.75" customHeight="1" x14ac:dyDescent="0.3">
      <c r="B8" s="77" t="s">
        <v>135</v>
      </c>
      <c r="C8" s="77"/>
      <c r="D8" s="77"/>
      <c r="E8" s="77"/>
      <c r="F8" s="4"/>
      <c r="G8" s="4"/>
    </row>
    <row r="9" spans="2:7" ht="15.75" customHeight="1" x14ac:dyDescent="0.3">
      <c r="B9" s="16"/>
      <c r="C9" s="16"/>
      <c r="D9" s="16"/>
      <c r="E9" s="16"/>
      <c r="F9" s="4"/>
      <c r="G9" s="4"/>
    </row>
    <row r="10" spans="2:7" ht="13.05" customHeight="1" x14ac:dyDescent="0.3">
      <c r="B10" s="78" t="s">
        <v>132</v>
      </c>
      <c r="C10" s="78"/>
      <c r="D10" s="78"/>
      <c r="E10" s="78"/>
      <c r="F10" s="4"/>
      <c r="G10" s="4"/>
    </row>
    <row r="11" spans="2:7" ht="14.4" x14ac:dyDescent="0.3">
      <c r="B11" s="17" t="s">
        <v>1</v>
      </c>
      <c r="C11" s="17"/>
      <c r="D11" s="17" t="s">
        <v>2</v>
      </c>
      <c r="E11" s="17" t="s">
        <v>3</v>
      </c>
      <c r="F11" s="4"/>
      <c r="G11" s="4"/>
    </row>
    <row r="12" spans="2:7" ht="13.05" customHeight="1" x14ac:dyDescent="0.3">
      <c r="B12" s="17" t="s">
        <v>4</v>
      </c>
      <c r="C12" s="11"/>
      <c r="D12" s="8">
        <v>1064.5</v>
      </c>
      <c r="E12" s="18">
        <f>D12</f>
        <v>1064.5</v>
      </c>
      <c r="F12" s="4"/>
      <c r="G12" s="4"/>
    </row>
    <row r="13" spans="2:7" ht="14.4" x14ac:dyDescent="0.3">
      <c r="B13" s="17" t="s">
        <v>5</v>
      </c>
      <c r="C13" s="12">
        <f>+'REPORTE FACTURACIÓN'!K31</f>
        <v>32596</v>
      </c>
      <c r="D13" s="7">
        <v>8.0000000000000002E-3</v>
      </c>
      <c r="E13" s="18">
        <f>ROUNDDOWN(D13*C13,2)</f>
        <v>260.76</v>
      </c>
      <c r="F13" s="4"/>
      <c r="G13" s="4"/>
    </row>
    <row r="14" spans="2:7" ht="14.4" x14ac:dyDescent="0.3">
      <c r="B14" s="17" t="s">
        <v>6</v>
      </c>
      <c r="C14" s="12">
        <f>+'REPORTE FACTURACIÓN'!N31</f>
        <v>3860</v>
      </c>
      <c r="D14" s="7">
        <v>8.0000000000000002E-3</v>
      </c>
      <c r="E14" s="18">
        <f t="shared" ref="E14:E16" si="0">ROUNDDOWN(D14*C14,2)</f>
        <v>30.88</v>
      </c>
      <c r="F14" s="4"/>
      <c r="G14" s="4"/>
    </row>
    <row r="15" spans="2:7" ht="17.25" customHeight="1" x14ac:dyDescent="0.3">
      <c r="B15" s="17" t="s">
        <v>7</v>
      </c>
      <c r="C15" s="12">
        <f>+'REPORTE FACTURACIÓN'!Q31</f>
        <v>554</v>
      </c>
      <c r="D15" s="9">
        <v>5.8000000000000003E-2</v>
      </c>
      <c r="E15" s="18">
        <f t="shared" si="0"/>
        <v>32.130000000000003</v>
      </c>
      <c r="F15" s="5"/>
      <c r="G15" s="4"/>
    </row>
    <row r="16" spans="2:7" ht="14.4" x14ac:dyDescent="0.3">
      <c r="B16" s="17" t="s">
        <v>8</v>
      </c>
      <c r="C16" s="12">
        <f>+'REPORTE FACTURACIÓN'!T31</f>
        <v>53</v>
      </c>
      <c r="D16" s="9">
        <v>5.8000000000000003E-2</v>
      </c>
      <c r="E16" s="18">
        <f t="shared" si="0"/>
        <v>3.07</v>
      </c>
      <c r="F16" s="5"/>
      <c r="G16" s="4"/>
    </row>
    <row r="17" spans="2:5" ht="16.8" customHeight="1" x14ac:dyDescent="0.3">
      <c r="D17" s="10"/>
      <c r="E17" s="6">
        <f>SUM(E12:E16)</f>
        <v>1391.3400000000001</v>
      </c>
    </row>
    <row r="18" spans="2:5" ht="13.05" customHeight="1" x14ac:dyDescent="0.3">
      <c r="E18" s="3"/>
    </row>
    <row r="19" spans="2:5" ht="15.75" customHeight="1" x14ac:dyDescent="0.3">
      <c r="B19" s="71"/>
      <c r="C19" s="71"/>
      <c r="D19" s="72"/>
      <c r="E19" s="72"/>
    </row>
    <row r="20" spans="2:5" ht="13.05" customHeight="1" x14ac:dyDescent="0.3">
      <c r="B20" s="72"/>
      <c r="C20" s="72"/>
      <c r="D20" s="72"/>
      <c r="E20" s="72"/>
    </row>
    <row r="21" spans="2:5" ht="13.05" customHeight="1" x14ac:dyDescent="0.3">
      <c r="B21" s="72"/>
      <c r="C21" s="72"/>
      <c r="D21" s="72"/>
      <c r="E21" s="72"/>
    </row>
    <row r="22" spans="2:5" ht="21" customHeight="1" x14ac:dyDescent="0.3">
      <c r="B22" s="74"/>
      <c r="C22" s="74"/>
      <c r="D22" s="74"/>
      <c r="E22" s="74"/>
    </row>
    <row r="24" spans="2:5" ht="13.05" customHeight="1" x14ac:dyDescent="0.3">
      <c r="B24" s="73"/>
      <c r="C24" s="73"/>
      <c r="D24" s="73"/>
      <c r="E24" s="73"/>
    </row>
    <row r="25" spans="2:5" ht="13.05" customHeight="1" x14ac:dyDescent="0.3">
      <c r="B25" s="14" t="s">
        <v>9</v>
      </c>
      <c r="C25" s="14"/>
      <c r="D25" s="75" t="s">
        <v>10</v>
      </c>
      <c r="E25" s="75"/>
    </row>
    <row r="26" spans="2:5" ht="13.05" customHeight="1" x14ac:dyDescent="0.3">
      <c r="B26" s="13" t="s">
        <v>130</v>
      </c>
      <c r="C26" s="13"/>
      <c r="D26" s="70" t="s">
        <v>11</v>
      </c>
      <c r="E26" s="70"/>
    </row>
    <row r="27" spans="2:5" ht="11.25" customHeight="1" x14ac:dyDescent="0.3">
      <c r="B27" s="13" t="s">
        <v>131</v>
      </c>
      <c r="C27" s="13"/>
      <c r="D27" s="70" t="s">
        <v>12</v>
      </c>
      <c r="E27" s="70"/>
    </row>
    <row r="28" spans="2:5" ht="13.05" customHeight="1" x14ac:dyDescent="0.3">
      <c r="D28" s="70" t="s">
        <v>13</v>
      </c>
      <c r="E28" s="70"/>
    </row>
    <row r="29" spans="2:5" ht="13.05" customHeight="1" x14ac:dyDescent="0.3">
      <c r="D29" s="70"/>
      <c r="E29" s="70"/>
    </row>
    <row r="30" spans="2:5" ht="21.75" customHeight="1" x14ac:dyDescent="0.3">
      <c r="B30" s="2"/>
      <c r="C30" s="2"/>
      <c r="D30" s="70"/>
      <c r="E30" s="70"/>
    </row>
    <row r="31" spans="2:5" ht="24" customHeight="1" x14ac:dyDescent="0.3">
      <c r="B31" s="14" t="s">
        <v>9</v>
      </c>
      <c r="C31" s="14"/>
      <c r="D31" s="70"/>
      <c r="E31" s="70"/>
    </row>
    <row r="32" spans="2:5" ht="13.05" customHeight="1" x14ac:dyDescent="0.3">
      <c r="B32" s="13" t="s">
        <v>14</v>
      </c>
      <c r="C32" s="13"/>
      <c r="D32" s="70"/>
      <c r="E32" s="70"/>
    </row>
    <row r="33" spans="2:5" ht="13.05" customHeight="1" x14ac:dyDescent="0.3">
      <c r="B33" s="13" t="s">
        <v>15</v>
      </c>
      <c r="C33" s="13"/>
      <c r="D33" s="70"/>
      <c r="E33" s="70"/>
    </row>
    <row r="34" spans="2:5" ht="13.05" customHeight="1" x14ac:dyDescent="0.3">
      <c r="B34" s="13" t="s">
        <v>13</v>
      </c>
      <c r="C34" s="13"/>
      <c r="D34" s="70"/>
      <c r="E34" s="70"/>
    </row>
    <row r="38" spans="2:5" ht="13.05" customHeight="1" x14ac:dyDescent="0.3">
      <c r="B38" s="2"/>
      <c r="C38" s="2"/>
    </row>
  </sheetData>
  <mergeCells count="17">
    <mergeCell ref="B7:E7"/>
    <mergeCell ref="B8:E8"/>
    <mergeCell ref="D32:E32"/>
    <mergeCell ref="B10:E10"/>
    <mergeCell ref="D33:E33"/>
    <mergeCell ref="D34:E34"/>
    <mergeCell ref="B19:E20"/>
    <mergeCell ref="B21:E21"/>
    <mergeCell ref="D28:E28"/>
    <mergeCell ref="D29:E29"/>
    <mergeCell ref="D30:E30"/>
    <mergeCell ref="B24:E24"/>
    <mergeCell ref="B22:E22"/>
    <mergeCell ref="D25:E25"/>
    <mergeCell ref="D26:E26"/>
    <mergeCell ref="D27:E27"/>
    <mergeCell ref="D31:E31"/>
  </mergeCells>
  <printOptions horizontalCentered="1" verticalCentered="1"/>
  <pageMargins left="0.70866141732283472" right="0.70866141732283472" top="0.55118110236220474" bottom="0.55118110236220474" header="0.31496062992125984" footer="0.31496062992125984"/>
  <pageSetup paperSize="9" fitToHeight="0" orientation="landscape" horizontalDpi="360" verticalDpi="360" r:id="rId1"/>
  <headerFooter>
    <oddHeader>&amp;CReporte de Servicios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8C9988-CB71-40B1-AE2A-B743439A6044}">
  <dimension ref="A1:Y41"/>
  <sheetViews>
    <sheetView zoomScale="70" zoomScaleNormal="70" zoomScalePageLayoutView="55" workbookViewId="0">
      <selection activeCell="P6" sqref="P6"/>
    </sheetView>
  </sheetViews>
  <sheetFormatPr baseColWidth="10" defaultColWidth="11.44140625" defaultRowHeight="17.399999999999999" x14ac:dyDescent="0.3"/>
  <cols>
    <col min="1" max="1" width="7.77734375" style="19" customWidth="1"/>
    <col min="2" max="2" width="13.5546875" style="19" bestFit="1" customWidth="1"/>
    <col min="3" max="3" width="18.5546875" style="19" bestFit="1" customWidth="1"/>
    <col min="4" max="4" width="14" style="19" bestFit="1" customWidth="1"/>
    <col min="5" max="5" width="23.44140625" style="19" bestFit="1" customWidth="1"/>
    <col min="6" max="7" width="18.5546875" style="19" bestFit="1" customWidth="1"/>
    <col min="8" max="8" width="19" style="52" bestFit="1" customWidth="1"/>
    <col min="9" max="20" width="13.77734375" style="52" customWidth="1"/>
    <col min="21" max="21" width="22.21875" style="52" customWidth="1"/>
    <col min="22" max="22" width="11.5546875" style="21" bestFit="1" customWidth="1"/>
    <col min="23" max="16384" width="11.44140625" style="19"/>
  </cols>
  <sheetData>
    <row r="1" spans="1:25" ht="94.5" customHeight="1" x14ac:dyDescent="0.3">
      <c r="B1" s="20"/>
      <c r="C1" s="20"/>
      <c r="D1" s="20"/>
      <c r="E1" s="84" t="s">
        <v>134</v>
      </c>
      <c r="F1" s="84"/>
      <c r="G1" s="84"/>
      <c r="H1" s="84"/>
      <c r="I1" s="84"/>
      <c r="J1" s="84"/>
      <c r="K1" s="84"/>
      <c r="L1" s="84"/>
      <c r="M1" s="84"/>
      <c r="N1" s="84"/>
      <c r="O1" s="84"/>
      <c r="P1" s="20"/>
      <c r="Q1" s="20"/>
      <c r="R1" s="20"/>
      <c r="S1" s="20"/>
      <c r="T1" s="20"/>
      <c r="U1" s="20"/>
    </row>
    <row r="2" spans="1:25" s="24" customFormat="1" ht="18" thickBot="1" x14ac:dyDescent="0.35">
      <c r="A2" s="22"/>
      <c r="B2" s="22"/>
      <c r="C2" s="22"/>
      <c r="D2" s="22"/>
      <c r="E2" s="22"/>
      <c r="F2" s="22"/>
      <c r="G2" s="22"/>
      <c r="H2" s="23"/>
      <c r="I2" s="82" t="s">
        <v>16</v>
      </c>
      <c r="J2" s="82"/>
      <c r="K2" s="82"/>
      <c r="L2" s="82" t="s">
        <v>17</v>
      </c>
      <c r="M2" s="82"/>
      <c r="N2" s="82"/>
      <c r="O2" s="82" t="s">
        <v>18</v>
      </c>
      <c r="P2" s="82"/>
      <c r="Q2" s="82"/>
      <c r="R2" s="82" t="s">
        <v>8</v>
      </c>
      <c r="S2" s="82"/>
      <c r="T2" s="82"/>
      <c r="U2" s="23"/>
    </row>
    <row r="3" spans="1:25" s="24" customFormat="1" ht="39.75" customHeight="1" thickBot="1" x14ac:dyDescent="0.35">
      <c r="A3" s="25" t="s">
        <v>19</v>
      </c>
      <c r="B3" s="26" t="s">
        <v>20</v>
      </c>
      <c r="C3" s="26" t="s">
        <v>21</v>
      </c>
      <c r="D3" s="26" t="s">
        <v>22</v>
      </c>
      <c r="E3" s="26" t="s">
        <v>23</v>
      </c>
      <c r="F3" s="26" t="s">
        <v>24</v>
      </c>
      <c r="G3" s="26" t="s">
        <v>25</v>
      </c>
      <c r="H3" s="26" t="s">
        <v>26</v>
      </c>
      <c r="I3" s="27" t="s">
        <v>27</v>
      </c>
      <c r="J3" s="27" t="s">
        <v>28</v>
      </c>
      <c r="K3" s="27" t="s">
        <v>29</v>
      </c>
      <c r="L3" s="27" t="s">
        <v>27</v>
      </c>
      <c r="M3" s="27" t="s">
        <v>28</v>
      </c>
      <c r="N3" s="27" t="s">
        <v>29</v>
      </c>
      <c r="O3" s="27" t="s">
        <v>30</v>
      </c>
      <c r="P3" s="27" t="s">
        <v>31</v>
      </c>
      <c r="Q3" s="27" t="s">
        <v>32</v>
      </c>
      <c r="R3" s="27" t="s">
        <v>27</v>
      </c>
      <c r="S3" s="27" t="s">
        <v>31</v>
      </c>
      <c r="T3" s="27" t="s">
        <v>32</v>
      </c>
      <c r="U3" s="28" t="s">
        <v>127</v>
      </c>
    </row>
    <row r="4" spans="1:25" s="36" customFormat="1" ht="16.05" customHeight="1" x14ac:dyDescent="0.3">
      <c r="A4" s="29">
        <v>1</v>
      </c>
      <c r="B4" s="30" t="s">
        <v>33</v>
      </c>
      <c r="C4" s="30" t="s">
        <v>34</v>
      </c>
      <c r="D4" s="31" t="s">
        <v>35</v>
      </c>
      <c r="E4" s="30" t="s">
        <v>36</v>
      </c>
      <c r="F4" s="30" t="s">
        <v>37</v>
      </c>
      <c r="G4" s="93" t="s">
        <v>38</v>
      </c>
      <c r="H4" s="94">
        <v>192168102184</v>
      </c>
      <c r="I4" s="92">
        <v>126146</v>
      </c>
      <c r="J4" s="92">
        <v>129718</v>
      </c>
      <c r="K4" s="33">
        <f>J4-I4</f>
        <v>3572</v>
      </c>
      <c r="L4" s="92">
        <v>16822</v>
      </c>
      <c r="M4" s="92">
        <v>17154</v>
      </c>
      <c r="N4" s="33">
        <f>M4-L4</f>
        <v>332</v>
      </c>
      <c r="O4" s="32"/>
      <c r="P4" s="32"/>
      <c r="Q4" s="33">
        <f>P4-O4</f>
        <v>0</v>
      </c>
      <c r="R4" s="32"/>
      <c r="S4" s="32"/>
      <c r="T4" s="33">
        <f>S4-R4</f>
        <v>0</v>
      </c>
      <c r="U4" s="34"/>
      <c r="V4" s="35">
        <f>J4+M4+P4+S4</f>
        <v>146872</v>
      </c>
      <c r="X4" s="69">
        <f>J4+M4</f>
        <v>146872</v>
      </c>
      <c r="Y4" s="69">
        <f>P4+S4</f>
        <v>0</v>
      </c>
    </row>
    <row r="5" spans="1:25" s="36" customFormat="1" ht="16.05" customHeight="1" x14ac:dyDescent="0.3">
      <c r="A5" s="37">
        <v>2</v>
      </c>
      <c r="B5" s="38" t="s">
        <v>33</v>
      </c>
      <c r="C5" s="38" t="s">
        <v>34</v>
      </c>
      <c r="D5" s="39" t="s">
        <v>39</v>
      </c>
      <c r="E5" s="40" t="s">
        <v>40</v>
      </c>
      <c r="F5" s="38" t="s">
        <v>37</v>
      </c>
      <c r="G5" s="90" t="s">
        <v>41</v>
      </c>
      <c r="H5" s="95">
        <v>192168102185</v>
      </c>
      <c r="I5" s="92">
        <v>30012</v>
      </c>
      <c r="J5" s="92">
        <v>31244</v>
      </c>
      <c r="K5" s="42">
        <f t="shared" ref="K5:K29" si="0">J5-I5</f>
        <v>1232</v>
      </c>
      <c r="L5" s="92">
        <v>8480</v>
      </c>
      <c r="M5" s="92">
        <v>8626</v>
      </c>
      <c r="N5" s="42">
        <f t="shared" ref="N5:N29" si="1">M5-L5</f>
        <v>146</v>
      </c>
      <c r="O5" s="32"/>
      <c r="P5" s="32"/>
      <c r="Q5" s="42">
        <f t="shared" ref="Q5:Q29" si="2">P5-O5</f>
        <v>0</v>
      </c>
      <c r="R5" s="32"/>
      <c r="S5" s="32"/>
      <c r="T5" s="42">
        <f t="shared" ref="T5:T29" si="3">S5-R5</f>
        <v>0</v>
      </c>
      <c r="U5" s="43"/>
      <c r="V5" s="35">
        <f t="shared" ref="V5:V30" si="4">J5+M5+P5+S5</f>
        <v>39870</v>
      </c>
      <c r="X5" s="69">
        <f t="shared" ref="X5:X30" si="5">J5+M5</f>
        <v>39870</v>
      </c>
      <c r="Y5" s="69">
        <f t="shared" ref="Y5:Y30" si="6">P5+S5</f>
        <v>0</v>
      </c>
    </row>
    <row r="6" spans="1:25" s="36" customFormat="1" ht="16.05" customHeight="1" x14ac:dyDescent="0.3">
      <c r="A6" s="29">
        <v>3</v>
      </c>
      <c r="B6" s="38" t="s">
        <v>33</v>
      </c>
      <c r="C6" s="38" t="s">
        <v>34</v>
      </c>
      <c r="D6" s="39" t="s">
        <v>39</v>
      </c>
      <c r="E6" s="38" t="s">
        <v>42</v>
      </c>
      <c r="F6" s="38" t="s">
        <v>43</v>
      </c>
      <c r="G6" s="90" t="s">
        <v>44</v>
      </c>
      <c r="H6" s="95">
        <v>192168102187</v>
      </c>
      <c r="I6" s="92">
        <v>7795</v>
      </c>
      <c r="J6" s="92">
        <v>7968</v>
      </c>
      <c r="K6" s="42">
        <f t="shared" si="0"/>
        <v>173</v>
      </c>
      <c r="L6" s="92">
        <v>952</v>
      </c>
      <c r="M6" s="92">
        <v>959</v>
      </c>
      <c r="N6" s="42">
        <f t="shared" si="1"/>
        <v>7</v>
      </c>
      <c r="O6" s="92">
        <v>35977</v>
      </c>
      <c r="P6" s="92">
        <v>36531</v>
      </c>
      <c r="Q6" s="42">
        <f t="shared" si="2"/>
        <v>554</v>
      </c>
      <c r="R6" s="96">
        <v>4201</v>
      </c>
      <c r="S6" s="96">
        <v>4254</v>
      </c>
      <c r="T6" s="42">
        <f t="shared" si="3"/>
        <v>53</v>
      </c>
      <c r="U6" s="43"/>
      <c r="V6" s="35">
        <f t="shared" si="4"/>
        <v>49712</v>
      </c>
      <c r="X6" s="69">
        <f t="shared" si="5"/>
        <v>8927</v>
      </c>
      <c r="Y6" s="69">
        <f t="shared" si="6"/>
        <v>40785</v>
      </c>
    </row>
    <row r="7" spans="1:25" s="36" customFormat="1" ht="16.05" customHeight="1" x14ac:dyDescent="0.3">
      <c r="A7" s="37">
        <v>4</v>
      </c>
      <c r="B7" s="38" t="s">
        <v>33</v>
      </c>
      <c r="C7" s="38" t="s">
        <v>34</v>
      </c>
      <c r="D7" s="39" t="s">
        <v>45</v>
      </c>
      <c r="E7" s="38" t="s">
        <v>46</v>
      </c>
      <c r="F7" s="38" t="s">
        <v>37</v>
      </c>
      <c r="G7" s="90" t="s">
        <v>47</v>
      </c>
      <c r="H7" s="95">
        <v>192168102186</v>
      </c>
      <c r="I7" s="92">
        <v>140888</v>
      </c>
      <c r="J7" s="92">
        <v>145362</v>
      </c>
      <c r="K7" s="42">
        <f t="shared" si="0"/>
        <v>4474</v>
      </c>
      <c r="L7" s="92">
        <v>19737</v>
      </c>
      <c r="M7" s="92">
        <v>20329</v>
      </c>
      <c r="N7" s="42">
        <f t="shared" si="1"/>
        <v>592</v>
      </c>
      <c r="O7" s="32"/>
      <c r="P7" s="32"/>
      <c r="Q7" s="42">
        <f t="shared" si="2"/>
        <v>0</v>
      </c>
      <c r="R7" s="32"/>
      <c r="S7" s="32"/>
      <c r="T7" s="42">
        <f t="shared" si="3"/>
        <v>0</v>
      </c>
      <c r="U7" s="43"/>
      <c r="V7" s="35">
        <f t="shared" si="4"/>
        <v>165691</v>
      </c>
      <c r="X7" s="69">
        <f t="shared" si="5"/>
        <v>165691</v>
      </c>
      <c r="Y7" s="69">
        <f t="shared" si="6"/>
        <v>0</v>
      </c>
    </row>
    <row r="8" spans="1:25" s="36" customFormat="1" ht="16.05" customHeight="1" x14ac:dyDescent="0.3">
      <c r="A8" s="29">
        <v>5</v>
      </c>
      <c r="B8" s="38" t="s">
        <v>33</v>
      </c>
      <c r="C8" s="38" t="s">
        <v>34</v>
      </c>
      <c r="D8" s="39" t="s">
        <v>48</v>
      </c>
      <c r="E8" s="38" t="s">
        <v>49</v>
      </c>
      <c r="F8" s="38" t="s">
        <v>50</v>
      </c>
      <c r="G8" s="90" t="s">
        <v>51</v>
      </c>
      <c r="H8" s="97">
        <v>192168102183</v>
      </c>
      <c r="I8" s="92">
        <v>32754</v>
      </c>
      <c r="J8" s="92">
        <v>33661</v>
      </c>
      <c r="K8" s="42">
        <f t="shared" si="0"/>
        <v>907</v>
      </c>
      <c r="L8" s="92">
        <v>2405</v>
      </c>
      <c r="M8" s="92">
        <v>2426</v>
      </c>
      <c r="N8" s="42">
        <f t="shared" si="1"/>
        <v>21</v>
      </c>
      <c r="O8" s="32"/>
      <c r="P8" s="32"/>
      <c r="Q8" s="42">
        <f t="shared" si="2"/>
        <v>0</v>
      </c>
      <c r="R8" s="32"/>
      <c r="S8" s="32"/>
      <c r="T8" s="42">
        <f t="shared" si="3"/>
        <v>0</v>
      </c>
      <c r="U8" s="43"/>
      <c r="V8" s="35">
        <f t="shared" si="4"/>
        <v>36087</v>
      </c>
      <c r="X8" s="69">
        <f t="shared" si="5"/>
        <v>36087</v>
      </c>
      <c r="Y8" s="69">
        <f t="shared" si="6"/>
        <v>0</v>
      </c>
    </row>
    <row r="9" spans="1:25" s="36" customFormat="1" ht="16.05" customHeight="1" x14ac:dyDescent="0.3">
      <c r="A9" s="37">
        <v>6</v>
      </c>
      <c r="B9" s="41" t="s">
        <v>33</v>
      </c>
      <c r="C9" s="41" t="s">
        <v>34</v>
      </c>
      <c r="D9" s="44" t="s">
        <v>35</v>
      </c>
      <c r="E9" s="41" t="s">
        <v>57</v>
      </c>
      <c r="F9" s="41" t="s">
        <v>50</v>
      </c>
      <c r="G9" s="90" t="s">
        <v>58</v>
      </c>
      <c r="H9" s="97">
        <v>192168102182</v>
      </c>
      <c r="I9" s="92">
        <v>12629</v>
      </c>
      <c r="J9" s="92">
        <v>13521</v>
      </c>
      <c r="K9" s="42">
        <f>J9-I9</f>
        <v>892</v>
      </c>
      <c r="L9" s="92">
        <v>1224</v>
      </c>
      <c r="M9" s="92">
        <v>1369</v>
      </c>
      <c r="N9" s="42">
        <f>M9-L9</f>
        <v>145</v>
      </c>
      <c r="O9" s="32"/>
      <c r="P9" s="32"/>
      <c r="Q9" s="42">
        <f>P9-O9</f>
        <v>0</v>
      </c>
      <c r="R9" s="32"/>
      <c r="S9" s="32"/>
      <c r="T9" s="42">
        <f>S9-R9</f>
        <v>0</v>
      </c>
      <c r="U9" s="43"/>
      <c r="V9" s="35">
        <f t="shared" si="4"/>
        <v>14890</v>
      </c>
      <c r="X9" s="69">
        <f t="shared" si="5"/>
        <v>14890</v>
      </c>
      <c r="Y9" s="69">
        <f t="shared" si="6"/>
        <v>0</v>
      </c>
    </row>
    <row r="10" spans="1:25" s="36" customFormat="1" ht="16.05" customHeight="1" x14ac:dyDescent="0.3">
      <c r="A10" s="29">
        <v>7</v>
      </c>
      <c r="B10" s="38" t="s">
        <v>33</v>
      </c>
      <c r="C10" s="38" t="s">
        <v>52</v>
      </c>
      <c r="D10" s="39" t="s">
        <v>35</v>
      </c>
      <c r="E10" s="38" t="s">
        <v>53</v>
      </c>
      <c r="F10" s="38" t="s">
        <v>50</v>
      </c>
      <c r="G10" s="90" t="s">
        <v>54</v>
      </c>
      <c r="H10" s="91" t="s">
        <v>55</v>
      </c>
      <c r="I10" s="92">
        <v>33181</v>
      </c>
      <c r="J10" s="92">
        <v>34048</v>
      </c>
      <c r="K10" s="42">
        <f t="shared" si="0"/>
        <v>867</v>
      </c>
      <c r="L10" s="92">
        <v>1628</v>
      </c>
      <c r="M10" s="92">
        <v>1641</v>
      </c>
      <c r="N10" s="42">
        <f t="shared" si="1"/>
        <v>13</v>
      </c>
      <c r="O10" s="32"/>
      <c r="P10" s="32"/>
      <c r="Q10" s="42">
        <f t="shared" si="2"/>
        <v>0</v>
      </c>
      <c r="R10" s="32"/>
      <c r="S10" s="32"/>
      <c r="T10" s="42">
        <f t="shared" si="3"/>
        <v>0</v>
      </c>
      <c r="U10" s="43"/>
      <c r="V10" s="35">
        <f t="shared" si="4"/>
        <v>35689</v>
      </c>
      <c r="X10" s="69">
        <f t="shared" si="5"/>
        <v>35689</v>
      </c>
      <c r="Y10" s="69">
        <f t="shared" si="6"/>
        <v>0</v>
      </c>
    </row>
    <row r="11" spans="1:25" s="36" customFormat="1" ht="16.05" customHeight="1" x14ac:dyDescent="0.3">
      <c r="A11" s="37">
        <v>8</v>
      </c>
      <c r="B11" s="38" t="s">
        <v>33</v>
      </c>
      <c r="C11" s="38" t="s">
        <v>59</v>
      </c>
      <c r="D11" s="39" t="s">
        <v>35</v>
      </c>
      <c r="E11" s="38" t="s">
        <v>53</v>
      </c>
      <c r="F11" s="38" t="s">
        <v>50</v>
      </c>
      <c r="G11" s="90" t="s">
        <v>60</v>
      </c>
      <c r="H11" s="91" t="s">
        <v>61</v>
      </c>
      <c r="I11" s="92">
        <v>14032</v>
      </c>
      <c r="J11" s="92">
        <v>14283</v>
      </c>
      <c r="K11" s="42">
        <f t="shared" si="0"/>
        <v>251</v>
      </c>
      <c r="L11" s="92">
        <v>1809</v>
      </c>
      <c r="M11" s="92">
        <v>1831</v>
      </c>
      <c r="N11" s="42">
        <f t="shared" si="1"/>
        <v>22</v>
      </c>
      <c r="O11" s="32"/>
      <c r="P11" s="32"/>
      <c r="Q11" s="42">
        <f t="shared" si="2"/>
        <v>0</v>
      </c>
      <c r="R11" s="32"/>
      <c r="S11" s="32"/>
      <c r="T11" s="42">
        <f t="shared" si="3"/>
        <v>0</v>
      </c>
      <c r="U11" s="43"/>
      <c r="V11" s="35">
        <f t="shared" si="4"/>
        <v>16114</v>
      </c>
      <c r="X11" s="69">
        <f t="shared" si="5"/>
        <v>16114</v>
      </c>
      <c r="Y11" s="69">
        <f t="shared" si="6"/>
        <v>0</v>
      </c>
    </row>
    <row r="12" spans="1:25" s="36" customFormat="1" ht="16.05" customHeight="1" x14ac:dyDescent="0.3">
      <c r="A12" s="29">
        <v>9</v>
      </c>
      <c r="B12" s="38" t="s">
        <v>33</v>
      </c>
      <c r="C12" s="38" t="s">
        <v>59</v>
      </c>
      <c r="D12" s="39" t="s">
        <v>35</v>
      </c>
      <c r="E12" s="38" t="s">
        <v>57</v>
      </c>
      <c r="F12" s="38" t="s">
        <v>50</v>
      </c>
      <c r="G12" s="90" t="s">
        <v>62</v>
      </c>
      <c r="H12" s="91" t="s">
        <v>63</v>
      </c>
      <c r="I12" s="92">
        <v>75308</v>
      </c>
      <c r="J12" s="92">
        <v>77858</v>
      </c>
      <c r="K12" s="42">
        <f t="shared" si="0"/>
        <v>2550</v>
      </c>
      <c r="L12" s="92">
        <v>11212</v>
      </c>
      <c r="M12" s="92">
        <v>11475</v>
      </c>
      <c r="N12" s="42">
        <f t="shared" si="1"/>
        <v>263</v>
      </c>
      <c r="O12" s="32"/>
      <c r="P12" s="32"/>
      <c r="Q12" s="42">
        <f t="shared" si="2"/>
        <v>0</v>
      </c>
      <c r="R12" s="32"/>
      <c r="S12" s="32"/>
      <c r="T12" s="42">
        <f t="shared" si="3"/>
        <v>0</v>
      </c>
      <c r="U12" s="43"/>
      <c r="V12" s="35">
        <f t="shared" si="4"/>
        <v>89333</v>
      </c>
      <c r="X12" s="69">
        <f t="shared" si="5"/>
        <v>89333</v>
      </c>
      <c r="Y12" s="69">
        <f t="shared" si="6"/>
        <v>0</v>
      </c>
    </row>
    <row r="13" spans="1:25" s="36" customFormat="1" ht="16.05" customHeight="1" x14ac:dyDescent="0.3">
      <c r="A13" s="37">
        <v>10</v>
      </c>
      <c r="B13" s="38" t="s">
        <v>33</v>
      </c>
      <c r="C13" s="38" t="s">
        <v>64</v>
      </c>
      <c r="D13" s="39" t="s">
        <v>35</v>
      </c>
      <c r="E13" s="38" t="s">
        <v>53</v>
      </c>
      <c r="F13" s="38" t="s">
        <v>50</v>
      </c>
      <c r="G13" s="90" t="s">
        <v>65</v>
      </c>
      <c r="H13" s="91" t="s">
        <v>66</v>
      </c>
      <c r="I13" s="92">
        <v>11113</v>
      </c>
      <c r="J13" s="92">
        <v>11561</v>
      </c>
      <c r="K13" s="42">
        <f t="shared" si="0"/>
        <v>448</v>
      </c>
      <c r="L13" s="92">
        <v>1534</v>
      </c>
      <c r="M13" s="92">
        <v>1548</v>
      </c>
      <c r="N13" s="42">
        <f t="shared" si="1"/>
        <v>14</v>
      </c>
      <c r="O13" s="32"/>
      <c r="P13" s="32"/>
      <c r="Q13" s="42">
        <f t="shared" si="2"/>
        <v>0</v>
      </c>
      <c r="R13" s="32"/>
      <c r="S13" s="32"/>
      <c r="T13" s="42">
        <f t="shared" si="3"/>
        <v>0</v>
      </c>
      <c r="U13" s="43"/>
      <c r="V13" s="35">
        <f t="shared" si="4"/>
        <v>13109</v>
      </c>
      <c r="X13" s="69">
        <f t="shared" si="5"/>
        <v>13109</v>
      </c>
      <c r="Y13" s="69">
        <f t="shared" si="6"/>
        <v>0</v>
      </c>
    </row>
    <row r="14" spans="1:25" s="36" customFormat="1" ht="16.05" customHeight="1" x14ac:dyDescent="0.3">
      <c r="A14" s="29">
        <v>11</v>
      </c>
      <c r="B14" s="38" t="s">
        <v>33</v>
      </c>
      <c r="C14" s="38" t="s">
        <v>64</v>
      </c>
      <c r="D14" s="39" t="s">
        <v>35</v>
      </c>
      <c r="E14" s="38" t="s">
        <v>57</v>
      </c>
      <c r="F14" s="38" t="s">
        <v>50</v>
      </c>
      <c r="G14" s="90" t="s">
        <v>67</v>
      </c>
      <c r="H14" s="91" t="s">
        <v>68</v>
      </c>
      <c r="I14" s="92">
        <v>48410</v>
      </c>
      <c r="J14" s="92">
        <v>49225</v>
      </c>
      <c r="K14" s="42">
        <f t="shared" si="0"/>
        <v>815</v>
      </c>
      <c r="L14" s="92">
        <v>6738</v>
      </c>
      <c r="M14" s="92">
        <v>6781</v>
      </c>
      <c r="N14" s="42">
        <f t="shared" si="1"/>
        <v>43</v>
      </c>
      <c r="O14" s="32"/>
      <c r="P14" s="32"/>
      <c r="Q14" s="42">
        <f t="shared" si="2"/>
        <v>0</v>
      </c>
      <c r="R14" s="32"/>
      <c r="S14" s="32"/>
      <c r="T14" s="42">
        <f t="shared" si="3"/>
        <v>0</v>
      </c>
      <c r="U14" s="43"/>
      <c r="V14" s="35">
        <f t="shared" si="4"/>
        <v>56006</v>
      </c>
      <c r="X14" s="69">
        <f t="shared" si="5"/>
        <v>56006</v>
      </c>
      <c r="Y14" s="69">
        <f t="shared" si="6"/>
        <v>0</v>
      </c>
    </row>
    <row r="15" spans="1:25" s="36" customFormat="1" ht="16.05" customHeight="1" x14ac:dyDescent="0.3">
      <c r="A15" s="37">
        <v>12</v>
      </c>
      <c r="B15" s="38" t="s">
        <v>33</v>
      </c>
      <c r="C15" s="38" t="s">
        <v>64</v>
      </c>
      <c r="D15" s="39" t="s">
        <v>35</v>
      </c>
      <c r="E15" s="38" t="s">
        <v>57</v>
      </c>
      <c r="F15" s="38" t="s">
        <v>50</v>
      </c>
      <c r="G15" s="90" t="s">
        <v>70</v>
      </c>
      <c r="H15" s="91" t="s">
        <v>128</v>
      </c>
      <c r="I15" s="92">
        <v>55839</v>
      </c>
      <c r="J15" s="92">
        <v>57408</v>
      </c>
      <c r="K15" s="42">
        <f>J15-I15</f>
        <v>1569</v>
      </c>
      <c r="L15" s="92">
        <v>9670</v>
      </c>
      <c r="M15" s="92">
        <v>10049</v>
      </c>
      <c r="N15" s="42">
        <f>M15-L15</f>
        <v>379</v>
      </c>
      <c r="O15" s="32"/>
      <c r="P15" s="32"/>
      <c r="Q15" s="42">
        <f>P15-O15</f>
        <v>0</v>
      </c>
      <c r="R15" s="32"/>
      <c r="S15" s="32"/>
      <c r="T15" s="42">
        <f>S15-R15</f>
        <v>0</v>
      </c>
      <c r="U15" s="43"/>
      <c r="V15" s="35">
        <f t="shared" si="4"/>
        <v>67457</v>
      </c>
      <c r="X15" s="69">
        <f t="shared" si="5"/>
        <v>67457</v>
      </c>
      <c r="Y15" s="69">
        <f t="shared" si="6"/>
        <v>0</v>
      </c>
    </row>
    <row r="16" spans="1:25" s="36" customFormat="1" ht="16.05" customHeight="1" x14ac:dyDescent="0.3">
      <c r="A16" s="37">
        <v>14</v>
      </c>
      <c r="B16" s="38" t="s">
        <v>71</v>
      </c>
      <c r="C16" s="38" t="s">
        <v>72</v>
      </c>
      <c r="D16" s="39" t="s">
        <v>35</v>
      </c>
      <c r="E16" s="38" t="s">
        <v>53</v>
      </c>
      <c r="F16" s="38" t="s">
        <v>50</v>
      </c>
      <c r="G16" s="90" t="s">
        <v>73</v>
      </c>
      <c r="H16" s="91" t="s">
        <v>74</v>
      </c>
      <c r="I16" s="92">
        <v>6193</v>
      </c>
      <c r="J16" s="92">
        <v>6420</v>
      </c>
      <c r="K16" s="42">
        <f t="shared" si="0"/>
        <v>227</v>
      </c>
      <c r="L16" s="92">
        <v>3340</v>
      </c>
      <c r="M16" s="92">
        <v>3396</v>
      </c>
      <c r="N16" s="42">
        <f t="shared" si="1"/>
        <v>56</v>
      </c>
      <c r="O16" s="32"/>
      <c r="P16" s="32"/>
      <c r="Q16" s="42">
        <f t="shared" si="2"/>
        <v>0</v>
      </c>
      <c r="R16" s="32"/>
      <c r="S16" s="32"/>
      <c r="T16" s="42">
        <f t="shared" si="3"/>
        <v>0</v>
      </c>
      <c r="U16" s="43"/>
      <c r="V16" s="35">
        <f t="shared" si="4"/>
        <v>9816</v>
      </c>
      <c r="X16" s="69">
        <f t="shared" si="5"/>
        <v>9816</v>
      </c>
      <c r="Y16" s="69">
        <f t="shared" si="6"/>
        <v>0</v>
      </c>
    </row>
    <row r="17" spans="1:25" s="36" customFormat="1" ht="16.05" customHeight="1" x14ac:dyDescent="0.3">
      <c r="A17" s="29">
        <v>15</v>
      </c>
      <c r="B17" s="38" t="s">
        <v>71</v>
      </c>
      <c r="C17" s="38" t="s">
        <v>72</v>
      </c>
      <c r="D17" s="39" t="s">
        <v>35</v>
      </c>
      <c r="E17" s="38" t="s">
        <v>57</v>
      </c>
      <c r="F17" s="38" t="s">
        <v>50</v>
      </c>
      <c r="G17" s="90" t="s">
        <v>75</v>
      </c>
      <c r="H17" s="91" t="s">
        <v>76</v>
      </c>
      <c r="I17" s="92">
        <v>75521</v>
      </c>
      <c r="J17" s="92">
        <v>77954</v>
      </c>
      <c r="K17" s="42">
        <f t="shared" si="0"/>
        <v>2433</v>
      </c>
      <c r="L17" s="92">
        <v>13418</v>
      </c>
      <c r="M17" s="92">
        <v>13647</v>
      </c>
      <c r="N17" s="42">
        <f t="shared" si="1"/>
        <v>229</v>
      </c>
      <c r="O17" s="32"/>
      <c r="P17" s="32"/>
      <c r="Q17" s="42">
        <f t="shared" si="2"/>
        <v>0</v>
      </c>
      <c r="R17" s="32"/>
      <c r="S17" s="32"/>
      <c r="T17" s="42">
        <f t="shared" si="3"/>
        <v>0</v>
      </c>
      <c r="U17" s="43"/>
      <c r="V17" s="35">
        <f t="shared" si="4"/>
        <v>91601</v>
      </c>
      <c r="X17" s="69">
        <f t="shared" si="5"/>
        <v>91601</v>
      </c>
      <c r="Y17" s="69">
        <f t="shared" si="6"/>
        <v>0</v>
      </c>
    </row>
    <row r="18" spans="1:25" s="36" customFormat="1" ht="16.05" customHeight="1" x14ac:dyDescent="0.3">
      <c r="A18" s="37">
        <v>16</v>
      </c>
      <c r="B18" s="38" t="s">
        <v>77</v>
      </c>
      <c r="C18" s="30" t="s">
        <v>78</v>
      </c>
      <c r="D18" s="39" t="s">
        <v>35</v>
      </c>
      <c r="E18" s="38" t="s">
        <v>53</v>
      </c>
      <c r="F18" s="38" t="s">
        <v>50</v>
      </c>
      <c r="G18" s="90" t="s">
        <v>79</v>
      </c>
      <c r="H18" s="91" t="s">
        <v>80</v>
      </c>
      <c r="I18" s="92">
        <v>16427</v>
      </c>
      <c r="J18" s="92">
        <v>16827</v>
      </c>
      <c r="K18" s="42">
        <f t="shared" si="0"/>
        <v>400</v>
      </c>
      <c r="L18" s="92">
        <v>1954</v>
      </c>
      <c r="M18" s="92">
        <v>1967</v>
      </c>
      <c r="N18" s="42">
        <f t="shared" si="1"/>
        <v>13</v>
      </c>
      <c r="O18" s="32"/>
      <c r="P18" s="32"/>
      <c r="Q18" s="42">
        <f t="shared" si="2"/>
        <v>0</v>
      </c>
      <c r="R18" s="32"/>
      <c r="S18" s="32"/>
      <c r="T18" s="42">
        <f t="shared" si="3"/>
        <v>0</v>
      </c>
      <c r="U18" s="43"/>
      <c r="V18" s="35">
        <f t="shared" si="4"/>
        <v>18794</v>
      </c>
      <c r="X18" s="69">
        <f t="shared" si="5"/>
        <v>18794</v>
      </c>
      <c r="Y18" s="69">
        <f t="shared" si="6"/>
        <v>0</v>
      </c>
    </row>
    <row r="19" spans="1:25" s="36" customFormat="1" ht="16.05" customHeight="1" x14ac:dyDescent="0.3">
      <c r="A19" s="29">
        <v>17</v>
      </c>
      <c r="B19" s="38" t="s">
        <v>77</v>
      </c>
      <c r="C19" s="38" t="s">
        <v>78</v>
      </c>
      <c r="D19" s="39" t="s">
        <v>35</v>
      </c>
      <c r="E19" s="38" t="s">
        <v>57</v>
      </c>
      <c r="F19" s="38" t="s">
        <v>50</v>
      </c>
      <c r="G19" s="90" t="s">
        <v>81</v>
      </c>
      <c r="H19" s="91" t="s">
        <v>82</v>
      </c>
      <c r="I19" s="92">
        <v>59792</v>
      </c>
      <c r="J19" s="92">
        <v>61192</v>
      </c>
      <c r="K19" s="42">
        <f t="shared" si="0"/>
        <v>1400</v>
      </c>
      <c r="L19" s="92">
        <v>11006</v>
      </c>
      <c r="M19" s="92">
        <v>11260</v>
      </c>
      <c r="N19" s="42">
        <f t="shared" si="1"/>
        <v>254</v>
      </c>
      <c r="O19" s="32"/>
      <c r="P19" s="32"/>
      <c r="Q19" s="42">
        <f t="shared" si="2"/>
        <v>0</v>
      </c>
      <c r="R19" s="32"/>
      <c r="S19" s="32"/>
      <c r="T19" s="42">
        <f t="shared" si="3"/>
        <v>0</v>
      </c>
      <c r="U19" s="43"/>
      <c r="V19" s="35">
        <f t="shared" si="4"/>
        <v>72452</v>
      </c>
      <c r="X19" s="69">
        <f t="shared" si="5"/>
        <v>72452</v>
      </c>
      <c r="Y19" s="69">
        <f t="shared" si="6"/>
        <v>0</v>
      </c>
    </row>
    <row r="20" spans="1:25" s="36" customFormat="1" ht="16.05" customHeight="1" x14ac:dyDescent="0.3">
      <c r="A20" s="37">
        <v>18</v>
      </c>
      <c r="B20" s="38" t="s">
        <v>77</v>
      </c>
      <c r="C20" s="38" t="s">
        <v>78</v>
      </c>
      <c r="D20" s="39" t="s">
        <v>56</v>
      </c>
      <c r="E20" s="38" t="s">
        <v>83</v>
      </c>
      <c r="F20" s="38" t="s">
        <v>50</v>
      </c>
      <c r="G20" s="90" t="s">
        <v>84</v>
      </c>
      <c r="H20" s="91" t="s">
        <v>85</v>
      </c>
      <c r="I20" s="92">
        <v>14422</v>
      </c>
      <c r="J20" s="92">
        <v>14478</v>
      </c>
      <c r="K20" s="42">
        <f t="shared" si="0"/>
        <v>56</v>
      </c>
      <c r="L20" s="92">
        <v>526</v>
      </c>
      <c r="M20" s="92">
        <v>526</v>
      </c>
      <c r="N20" s="42">
        <f t="shared" si="1"/>
        <v>0</v>
      </c>
      <c r="O20" s="32"/>
      <c r="P20" s="32"/>
      <c r="Q20" s="42">
        <f t="shared" si="2"/>
        <v>0</v>
      </c>
      <c r="R20" s="32"/>
      <c r="S20" s="32"/>
      <c r="T20" s="42">
        <f t="shared" si="3"/>
        <v>0</v>
      </c>
      <c r="U20" s="43"/>
      <c r="V20" s="35">
        <f t="shared" si="4"/>
        <v>15004</v>
      </c>
      <c r="X20" s="69">
        <f t="shared" si="5"/>
        <v>15004</v>
      </c>
      <c r="Y20" s="69">
        <f t="shared" si="6"/>
        <v>0</v>
      </c>
    </row>
    <row r="21" spans="1:25" s="36" customFormat="1" ht="16.05" customHeight="1" x14ac:dyDescent="0.3">
      <c r="A21" s="29">
        <v>19</v>
      </c>
      <c r="B21" s="38" t="s">
        <v>86</v>
      </c>
      <c r="C21" s="38" t="s">
        <v>87</v>
      </c>
      <c r="D21" s="39" t="s">
        <v>35</v>
      </c>
      <c r="E21" s="38" t="s">
        <v>53</v>
      </c>
      <c r="F21" s="38" t="s">
        <v>50</v>
      </c>
      <c r="G21" s="90" t="s">
        <v>88</v>
      </c>
      <c r="H21" s="91" t="s">
        <v>89</v>
      </c>
      <c r="I21" s="92">
        <v>10021</v>
      </c>
      <c r="J21" s="92">
        <v>10383</v>
      </c>
      <c r="K21" s="42">
        <f t="shared" si="0"/>
        <v>362</v>
      </c>
      <c r="L21" s="92">
        <v>578</v>
      </c>
      <c r="M21" s="92">
        <v>616</v>
      </c>
      <c r="N21" s="42">
        <f t="shared" si="1"/>
        <v>38</v>
      </c>
      <c r="O21" s="32"/>
      <c r="P21" s="32"/>
      <c r="Q21" s="42">
        <f t="shared" si="2"/>
        <v>0</v>
      </c>
      <c r="R21" s="32"/>
      <c r="S21" s="32"/>
      <c r="T21" s="42">
        <f t="shared" si="3"/>
        <v>0</v>
      </c>
      <c r="U21" s="43"/>
      <c r="V21" s="35">
        <f t="shared" si="4"/>
        <v>10999</v>
      </c>
      <c r="X21" s="69">
        <f t="shared" si="5"/>
        <v>10999</v>
      </c>
      <c r="Y21" s="69">
        <f t="shared" si="6"/>
        <v>0</v>
      </c>
    </row>
    <row r="22" spans="1:25" s="36" customFormat="1" ht="16.05" customHeight="1" x14ac:dyDescent="0.3">
      <c r="A22" s="37">
        <v>20</v>
      </c>
      <c r="B22" s="38" t="s">
        <v>86</v>
      </c>
      <c r="C22" s="38" t="s">
        <v>87</v>
      </c>
      <c r="D22" s="39" t="s">
        <v>35</v>
      </c>
      <c r="E22" s="38" t="s">
        <v>57</v>
      </c>
      <c r="F22" s="38" t="s">
        <v>50</v>
      </c>
      <c r="G22" s="90" t="s">
        <v>90</v>
      </c>
      <c r="H22" s="91" t="s">
        <v>91</v>
      </c>
      <c r="I22" s="92">
        <v>52613</v>
      </c>
      <c r="J22" s="92">
        <v>54738</v>
      </c>
      <c r="K22" s="42">
        <f t="shared" si="0"/>
        <v>2125</v>
      </c>
      <c r="L22" s="92">
        <v>9060</v>
      </c>
      <c r="M22" s="92">
        <v>9224</v>
      </c>
      <c r="N22" s="42">
        <f t="shared" si="1"/>
        <v>164</v>
      </c>
      <c r="O22" s="32"/>
      <c r="P22" s="32"/>
      <c r="Q22" s="42">
        <f t="shared" si="2"/>
        <v>0</v>
      </c>
      <c r="R22" s="32"/>
      <c r="S22" s="32"/>
      <c r="T22" s="42">
        <f t="shared" si="3"/>
        <v>0</v>
      </c>
      <c r="U22" s="43"/>
      <c r="V22" s="35">
        <f t="shared" si="4"/>
        <v>63962</v>
      </c>
      <c r="X22" s="69">
        <f t="shared" si="5"/>
        <v>63962</v>
      </c>
      <c r="Y22" s="69">
        <f t="shared" si="6"/>
        <v>0</v>
      </c>
    </row>
    <row r="23" spans="1:25" s="36" customFormat="1" ht="16.05" customHeight="1" x14ac:dyDescent="0.3">
      <c r="A23" s="29">
        <v>21</v>
      </c>
      <c r="B23" s="41" t="s">
        <v>92</v>
      </c>
      <c r="C23" s="41" t="s">
        <v>93</v>
      </c>
      <c r="D23" s="44" t="s">
        <v>35</v>
      </c>
      <c r="E23" s="41" t="s">
        <v>53</v>
      </c>
      <c r="F23" s="41" t="s">
        <v>50</v>
      </c>
      <c r="G23" s="90" t="s">
        <v>94</v>
      </c>
      <c r="H23" s="91" t="s">
        <v>95</v>
      </c>
      <c r="I23" s="92">
        <v>17005</v>
      </c>
      <c r="J23" s="92">
        <v>17630</v>
      </c>
      <c r="K23" s="42">
        <f>J23-I23</f>
        <v>625</v>
      </c>
      <c r="L23" s="92">
        <v>2032</v>
      </c>
      <c r="M23" s="92">
        <v>2074</v>
      </c>
      <c r="N23" s="42">
        <f>M23-L23</f>
        <v>42</v>
      </c>
      <c r="O23" s="32"/>
      <c r="P23" s="32"/>
      <c r="Q23" s="42">
        <f>P23-O23</f>
        <v>0</v>
      </c>
      <c r="R23" s="32"/>
      <c r="S23" s="32"/>
      <c r="T23" s="42">
        <f>S23-R23</f>
        <v>0</v>
      </c>
      <c r="U23" s="43"/>
      <c r="V23" s="35">
        <f t="shared" si="4"/>
        <v>19704</v>
      </c>
      <c r="X23" s="69">
        <f t="shared" si="5"/>
        <v>19704</v>
      </c>
      <c r="Y23" s="69">
        <f t="shared" si="6"/>
        <v>0</v>
      </c>
    </row>
    <row r="24" spans="1:25" s="36" customFormat="1" ht="16.05" customHeight="1" x14ac:dyDescent="0.3">
      <c r="A24" s="37">
        <v>22</v>
      </c>
      <c r="B24" s="38" t="s">
        <v>92</v>
      </c>
      <c r="C24" s="38" t="s">
        <v>93</v>
      </c>
      <c r="D24" s="39" t="s">
        <v>35</v>
      </c>
      <c r="E24" s="38" t="s">
        <v>57</v>
      </c>
      <c r="F24" s="38" t="s">
        <v>50</v>
      </c>
      <c r="G24" s="90" t="s">
        <v>96</v>
      </c>
      <c r="H24" s="91" t="s">
        <v>97</v>
      </c>
      <c r="I24" s="92">
        <v>33527</v>
      </c>
      <c r="J24" s="92">
        <v>34072</v>
      </c>
      <c r="K24" s="42">
        <f t="shared" si="0"/>
        <v>545</v>
      </c>
      <c r="L24" s="92">
        <v>1550</v>
      </c>
      <c r="M24" s="92">
        <v>1552</v>
      </c>
      <c r="N24" s="42">
        <f t="shared" si="1"/>
        <v>2</v>
      </c>
      <c r="O24" s="32"/>
      <c r="P24" s="32"/>
      <c r="Q24" s="42">
        <f t="shared" si="2"/>
        <v>0</v>
      </c>
      <c r="R24" s="32"/>
      <c r="S24" s="32"/>
      <c r="T24" s="42">
        <f t="shared" si="3"/>
        <v>0</v>
      </c>
      <c r="U24" s="43"/>
      <c r="V24" s="35">
        <f t="shared" si="4"/>
        <v>35624</v>
      </c>
      <c r="X24" s="69">
        <f t="shared" si="5"/>
        <v>35624</v>
      </c>
      <c r="Y24" s="69">
        <f t="shared" si="6"/>
        <v>0</v>
      </c>
    </row>
    <row r="25" spans="1:25" s="36" customFormat="1" ht="16.05" customHeight="1" x14ac:dyDescent="0.3">
      <c r="A25" s="29">
        <v>23</v>
      </c>
      <c r="B25" s="38" t="s">
        <v>92</v>
      </c>
      <c r="C25" s="38" t="s">
        <v>93</v>
      </c>
      <c r="D25" s="39" t="s">
        <v>56</v>
      </c>
      <c r="E25" s="38" t="s">
        <v>36</v>
      </c>
      <c r="F25" s="38" t="s">
        <v>50</v>
      </c>
      <c r="G25" s="90" t="s">
        <v>98</v>
      </c>
      <c r="H25" s="91" t="s">
        <v>99</v>
      </c>
      <c r="I25" s="92">
        <v>38263</v>
      </c>
      <c r="J25" s="92">
        <v>39474</v>
      </c>
      <c r="K25" s="42">
        <f t="shared" si="0"/>
        <v>1211</v>
      </c>
      <c r="L25" s="92">
        <v>4977</v>
      </c>
      <c r="M25" s="92">
        <v>5081</v>
      </c>
      <c r="N25" s="42">
        <f t="shared" si="1"/>
        <v>104</v>
      </c>
      <c r="O25" s="32"/>
      <c r="P25" s="32"/>
      <c r="Q25" s="42">
        <f t="shared" si="2"/>
        <v>0</v>
      </c>
      <c r="R25" s="32"/>
      <c r="S25" s="32"/>
      <c r="T25" s="42">
        <f t="shared" si="3"/>
        <v>0</v>
      </c>
      <c r="U25" s="43"/>
      <c r="V25" s="35">
        <f t="shared" si="4"/>
        <v>44555</v>
      </c>
      <c r="X25" s="69">
        <f t="shared" si="5"/>
        <v>44555</v>
      </c>
      <c r="Y25" s="69">
        <f t="shared" si="6"/>
        <v>0</v>
      </c>
    </row>
    <row r="26" spans="1:25" s="36" customFormat="1" ht="16.05" customHeight="1" x14ac:dyDescent="0.3">
      <c r="A26" s="37">
        <v>24</v>
      </c>
      <c r="B26" s="38" t="s">
        <v>100</v>
      </c>
      <c r="C26" s="38" t="s">
        <v>101</v>
      </c>
      <c r="D26" s="39" t="s">
        <v>35</v>
      </c>
      <c r="E26" s="38" t="s">
        <v>53</v>
      </c>
      <c r="F26" s="38" t="s">
        <v>50</v>
      </c>
      <c r="G26" s="90" t="s">
        <v>102</v>
      </c>
      <c r="H26" s="91" t="s">
        <v>103</v>
      </c>
      <c r="I26" s="92">
        <v>15699</v>
      </c>
      <c r="J26" s="92">
        <v>16019</v>
      </c>
      <c r="K26" s="42">
        <f t="shared" si="0"/>
        <v>320</v>
      </c>
      <c r="L26" s="92">
        <v>4774</v>
      </c>
      <c r="M26" s="92">
        <v>4831</v>
      </c>
      <c r="N26" s="42">
        <f t="shared" si="1"/>
        <v>57</v>
      </c>
      <c r="O26" s="32"/>
      <c r="P26" s="32"/>
      <c r="Q26" s="42">
        <f t="shared" si="2"/>
        <v>0</v>
      </c>
      <c r="R26" s="32"/>
      <c r="S26" s="32"/>
      <c r="T26" s="42">
        <f t="shared" si="3"/>
        <v>0</v>
      </c>
      <c r="U26" s="43"/>
      <c r="V26" s="35">
        <f t="shared" si="4"/>
        <v>20850</v>
      </c>
      <c r="X26" s="69">
        <f t="shared" si="5"/>
        <v>20850</v>
      </c>
      <c r="Y26" s="69">
        <f t="shared" si="6"/>
        <v>0</v>
      </c>
    </row>
    <row r="27" spans="1:25" s="36" customFormat="1" ht="16.05" customHeight="1" x14ac:dyDescent="0.3">
      <c r="A27" s="29">
        <v>25</v>
      </c>
      <c r="B27" s="38" t="s">
        <v>100</v>
      </c>
      <c r="C27" s="38" t="s">
        <v>101</v>
      </c>
      <c r="D27" s="39" t="s">
        <v>35</v>
      </c>
      <c r="E27" s="38" t="s">
        <v>57</v>
      </c>
      <c r="F27" s="38" t="s">
        <v>50</v>
      </c>
      <c r="G27" s="90" t="s">
        <v>104</v>
      </c>
      <c r="H27" s="91" t="s">
        <v>105</v>
      </c>
      <c r="I27" s="92">
        <v>44133</v>
      </c>
      <c r="J27" s="92">
        <v>44664</v>
      </c>
      <c r="K27" s="42">
        <f t="shared" si="0"/>
        <v>531</v>
      </c>
      <c r="L27" s="92">
        <v>1799</v>
      </c>
      <c r="M27" s="92">
        <v>1811</v>
      </c>
      <c r="N27" s="42">
        <f t="shared" si="1"/>
        <v>12</v>
      </c>
      <c r="O27" s="32"/>
      <c r="P27" s="32"/>
      <c r="Q27" s="42">
        <f t="shared" si="2"/>
        <v>0</v>
      </c>
      <c r="R27" s="32"/>
      <c r="S27" s="32"/>
      <c r="T27" s="42">
        <f t="shared" si="3"/>
        <v>0</v>
      </c>
      <c r="U27" s="43"/>
      <c r="V27" s="35">
        <f t="shared" si="4"/>
        <v>46475</v>
      </c>
      <c r="X27" s="69">
        <f t="shared" si="5"/>
        <v>46475</v>
      </c>
      <c r="Y27" s="69">
        <f t="shared" si="6"/>
        <v>0</v>
      </c>
    </row>
    <row r="28" spans="1:25" s="36" customFormat="1" ht="16.05" customHeight="1" x14ac:dyDescent="0.3">
      <c r="A28" s="29">
        <v>13</v>
      </c>
      <c r="B28" s="38" t="s">
        <v>100</v>
      </c>
      <c r="C28" s="38" t="s">
        <v>101</v>
      </c>
      <c r="D28" s="39" t="s">
        <v>35</v>
      </c>
      <c r="E28" s="38" t="s">
        <v>53</v>
      </c>
      <c r="F28" s="38" t="s">
        <v>50</v>
      </c>
      <c r="G28" s="90" t="s">
        <v>69</v>
      </c>
      <c r="H28" s="91" t="s">
        <v>129</v>
      </c>
      <c r="I28" s="92">
        <v>46126</v>
      </c>
      <c r="J28" s="92">
        <v>47391</v>
      </c>
      <c r="K28" s="42">
        <f>J28-I28</f>
        <v>1265</v>
      </c>
      <c r="L28" s="92">
        <v>7894</v>
      </c>
      <c r="M28" s="92">
        <v>8124</v>
      </c>
      <c r="N28" s="42">
        <f>M28-L28</f>
        <v>230</v>
      </c>
      <c r="O28" s="32"/>
      <c r="P28" s="32"/>
      <c r="Q28" s="42">
        <f>P28-O28</f>
        <v>0</v>
      </c>
      <c r="R28" s="32"/>
      <c r="S28" s="32"/>
      <c r="T28" s="42">
        <f>S28-R28</f>
        <v>0</v>
      </c>
      <c r="U28" s="43"/>
      <c r="V28" s="35">
        <f t="shared" si="4"/>
        <v>55515</v>
      </c>
      <c r="X28" s="69">
        <f t="shared" si="5"/>
        <v>55515</v>
      </c>
      <c r="Y28" s="69">
        <f t="shared" si="6"/>
        <v>0</v>
      </c>
    </row>
    <row r="29" spans="1:25" s="36" customFormat="1" ht="16.05" customHeight="1" x14ac:dyDescent="0.3">
      <c r="A29" s="37">
        <v>26</v>
      </c>
      <c r="B29" s="38" t="s">
        <v>106</v>
      </c>
      <c r="C29" s="38" t="s">
        <v>107</v>
      </c>
      <c r="D29" s="39" t="s">
        <v>35</v>
      </c>
      <c r="E29" s="38" t="s">
        <v>53</v>
      </c>
      <c r="F29" s="38" t="s">
        <v>50</v>
      </c>
      <c r="G29" s="90" t="s">
        <v>108</v>
      </c>
      <c r="H29" s="91" t="s">
        <v>109</v>
      </c>
      <c r="I29" s="92">
        <v>18962</v>
      </c>
      <c r="J29" s="92">
        <v>19473</v>
      </c>
      <c r="K29" s="42">
        <f t="shared" si="0"/>
        <v>511</v>
      </c>
      <c r="L29" s="92">
        <v>1190</v>
      </c>
      <c r="M29" s="92">
        <v>1194</v>
      </c>
      <c r="N29" s="42">
        <f t="shared" si="1"/>
        <v>4</v>
      </c>
      <c r="O29" s="32"/>
      <c r="P29" s="32"/>
      <c r="Q29" s="42">
        <f t="shared" si="2"/>
        <v>0</v>
      </c>
      <c r="R29" s="32"/>
      <c r="S29" s="32"/>
      <c r="T29" s="42">
        <f t="shared" si="3"/>
        <v>0</v>
      </c>
      <c r="U29" s="43"/>
      <c r="V29" s="35">
        <f t="shared" si="4"/>
        <v>20667</v>
      </c>
      <c r="X29" s="69">
        <f t="shared" si="5"/>
        <v>20667</v>
      </c>
      <c r="Y29" s="69">
        <f t="shared" si="6"/>
        <v>0</v>
      </c>
    </row>
    <row r="30" spans="1:25" s="36" customFormat="1" ht="16.05" customHeight="1" thickBot="1" x14ac:dyDescent="0.35">
      <c r="A30" s="29">
        <v>27</v>
      </c>
      <c r="B30" s="45" t="s">
        <v>106</v>
      </c>
      <c r="C30" s="45" t="s">
        <v>107</v>
      </c>
      <c r="D30" s="46" t="s">
        <v>35</v>
      </c>
      <c r="E30" s="45" t="s">
        <v>57</v>
      </c>
      <c r="F30" s="45" t="s">
        <v>37</v>
      </c>
      <c r="G30" s="98" t="s">
        <v>110</v>
      </c>
      <c r="H30" s="99" t="s">
        <v>111</v>
      </c>
      <c r="I30" s="92">
        <v>122356</v>
      </c>
      <c r="J30" s="92">
        <v>125191</v>
      </c>
      <c r="K30" s="47">
        <f>J30-I30</f>
        <v>2835</v>
      </c>
      <c r="L30" s="92">
        <v>17942</v>
      </c>
      <c r="M30" s="92">
        <v>18620</v>
      </c>
      <c r="N30" s="47">
        <f>M30-L30</f>
        <v>678</v>
      </c>
      <c r="O30" s="32"/>
      <c r="P30" s="32"/>
      <c r="Q30" s="47">
        <f>P30-O30</f>
        <v>0</v>
      </c>
      <c r="R30" s="32"/>
      <c r="S30" s="32"/>
      <c r="T30" s="47">
        <f>S30-R30</f>
        <v>0</v>
      </c>
      <c r="U30" s="48"/>
      <c r="V30" s="35">
        <f t="shared" si="4"/>
        <v>143811</v>
      </c>
      <c r="X30" s="69">
        <f t="shared" si="5"/>
        <v>143811</v>
      </c>
      <c r="Y30" s="69">
        <f t="shared" si="6"/>
        <v>0</v>
      </c>
    </row>
    <row r="31" spans="1:25" s="36" customFormat="1" x14ac:dyDescent="0.3">
      <c r="A31" s="83" t="s">
        <v>32</v>
      </c>
      <c r="B31" s="83"/>
      <c r="C31" s="83"/>
      <c r="D31" s="83"/>
      <c r="E31" s="83"/>
      <c r="F31" s="83"/>
      <c r="G31" s="83"/>
      <c r="H31" s="83"/>
      <c r="I31" s="83"/>
      <c r="J31" s="83"/>
      <c r="K31" s="49">
        <f>SUM(K4:K30)</f>
        <v>32596</v>
      </c>
      <c r="L31" s="50"/>
      <c r="M31" s="50"/>
      <c r="N31" s="49">
        <f>SUM(N4:N30)</f>
        <v>3860</v>
      </c>
      <c r="O31" s="50"/>
      <c r="P31" s="50"/>
      <c r="Q31" s="49">
        <f>SUM(Q4:Q30)</f>
        <v>554</v>
      </c>
      <c r="R31" s="50"/>
      <c r="S31" s="50"/>
      <c r="T31" s="49">
        <f>SUM(T4:T30)</f>
        <v>53</v>
      </c>
      <c r="U31" s="51"/>
      <c r="V31" s="21"/>
    </row>
    <row r="32" spans="1:25" ht="92.25" customHeight="1" x14ac:dyDescent="0.3">
      <c r="B32" s="85"/>
      <c r="C32" s="85"/>
      <c r="D32" s="85"/>
      <c r="E32" s="85"/>
      <c r="K32" s="53"/>
      <c r="L32" s="86"/>
      <c r="M32" s="86"/>
      <c r="N32" s="86"/>
      <c r="O32" s="53"/>
      <c r="P32" s="53"/>
      <c r="Q32" s="53"/>
      <c r="R32" s="53"/>
      <c r="S32" s="53"/>
      <c r="T32" s="53"/>
    </row>
    <row r="33" spans="2:21" s="21" customFormat="1" ht="39" customHeight="1" x14ac:dyDescent="0.3">
      <c r="B33" s="87" t="s">
        <v>130</v>
      </c>
      <c r="C33" s="87"/>
      <c r="D33" s="87"/>
      <c r="E33" s="87"/>
      <c r="H33" s="54"/>
      <c r="I33" s="54"/>
      <c r="J33" s="54"/>
      <c r="K33" s="54"/>
      <c r="L33" s="79" t="s">
        <v>112</v>
      </c>
      <c r="M33" s="79"/>
      <c r="N33" s="79"/>
      <c r="O33" s="55"/>
      <c r="P33" s="55"/>
      <c r="Q33" s="55"/>
      <c r="R33" s="55"/>
      <c r="S33" s="55"/>
      <c r="T33" s="55"/>
      <c r="U33" s="54"/>
    </row>
    <row r="34" spans="2:21" s="21" customFormat="1" ht="15.75" customHeight="1" x14ac:dyDescent="0.3">
      <c r="B34" s="80" t="s">
        <v>113</v>
      </c>
      <c r="C34" s="80"/>
      <c r="D34" s="80"/>
      <c r="E34" s="80"/>
      <c r="H34" s="54"/>
      <c r="I34" s="54"/>
      <c r="J34" s="54"/>
      <c r="K34" s="54"/>
      <c r="L34" s="79" t="s">
        <v>114</v>
      </c>
      <c r="M34" s="79"/>
      <c r="N34" s="79"/>
      <c r="O34" s="55"/>
      <c r="P34" s="55"/>
      <c r="Q34" s="55"/>
      <c r="R34" s="55"/>
      <c r="S34" s="55"/>
      <c r="T34" s="55"/>
      <c r="U34" s="54"/>
    </row>
    <row r="35" spans="2:21" s="21" customFormat="1" ht="15" customHeight="1" x14ac:dyDescent="0.3">
      <c r="H35" s="54"/>
      <c r="I35" s="54"/>
      <c r="J35" s="54"/>
      <c r="K35" s="54"/>
      <c r="L35" s="80" t="s">
        <v>13</v>
      </c>
      <c r="M35" s="80"/>
      <c r="N35" s="80"/>
      <c r="O35" s="55"/>
      <c r="P35" s="55"/>
      <c r="Q35" s="55"/>
      <c r="R35" s="55"/>
      <c r="S35" s="55"/>
      <c r="T35" s="55"/>
      <c r="U35" s="54"/>
    </row>
    <row r="36" spans="2:21" s="21" customFormat="1" ht="15.75" customHeight="1" x14ac:dyDescent="0.3">
      <c r="H36" s="54"/>
      <c r="I36" s="54"/>
      <c r="J36" s="54"/>
      <c r="K36" s="54"/>
      <c r="L36" s="54"/>
      <c r="M36" s="54"/>
      <c r="N36" s="54"/>
      <c r="O36" s="54"/>
      <c r="P36" s="54"/>
      <c r="Q36" s="54"/>
      <c r="R36" s="54"/>
      <c r="S36" s="54"/>
      <c r="T36" s="54"/>
      <c r="U36" s="54"/>
    </row>
    <row r="37" spans="2:21" s="21" customFormat="1" x14ac:dyDescent="0.3">
      <c r="G37" s="81"/>
      <c r="H37" s="81"/>
      <c r="I37" s="81"/>
      <c r="J37" s="56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</row>
    <row r="38" spans="2:21" s="21" customFormat="1" x14ac:dyDescent="0.3">
      <c r="B38" s="57"/>
      <c r="C38" s="57"/>
      <c r="D38" s="57"/>
      <c r="E38" s="57"/>
      <c r="G38" s="79"/>
      <c r="H38" s="79"/>
      <c r="I38" s="79"/>
      <c r="J38" s="58"/>
      <c r="K38" s="54"/>
      <c r="L38" s="59"/>
      <c r="M38" s="59"/>
      <c r="N38" s="59"/>
      <c r="O38" s="54"/>
      <c r="P38" s="54"/>
      <c r="Q38" s="54"/>
      <c r="R38" s="54"/>
      <c r="S38" s="54"/>
      <c r="T38" s="54"/>
      <c r="U38" s="54"/>
    </row>
    <row r="39" spans="2:21" s="21" customFormat="1" ht="15" customHeight="1" x14ac:dyDescent="0.3">
      <c r="B39" s="79" t="s">
        <v>14</v>
      </c>
      <c r="C39" s="79"/>
      <c r="D39" s="79"/>
      <c r="E39" s="79"/>
      <c r="G39" s="81"/>
      <c r="H39" s="81"/>
      <c r="I39" s="81"/>
      <c r="J39" s="56"/>
      <c r="K39" s="54"/>
      <c r="L39" s="56"/>
      <c r="M39" s="56"/>
      <c r="N39" s="56"/>
      <c r="O39" s="55"/>
      <c r="P39" s="55"/>
      <c r="Q39" s="55"/>
      <c r="R39" s="55"/>
      <c r="S39" s="55"/>
      <c r="T39" s="55"/>
      <c r="U39" s="54"/>
    </row>
    <row r="40" spans="2:21" s="21" customFormat="1" x14ac:dyDescent="0.3">
      <c r="B40" s="79" t="s">
        <v>15</v>
      </c>
      <c r="C40" s="79"/>
      <c r="D40" s="79"/>
      <c r="E40" s="79"/>
      <c r="G40" s="81"/>
      <c r="H40" s="81"/>
      <c r="I40" s="81"/>
      <c r="J40" s="56"/>
      <c r="K40" s="54"/>
      <c r="L40" s="79"/>
      <c r="M40" s="79"/>
      <c r="N40" s="79"/>
      <c r="O40" s="55"/>
      <c r="P40" s="55"/>
      <c r="Q40" s="55"/>
      <c r="R40" s="55"/>
      <c r="S40" s="55"/>
      <c r="T40" s="55"/>
      <c r="U40" s="54"/>
    </row>
    <row r="41" spans="2:21" s="21" customFormat="1" x14ac:dyDescent="0.3">
      <c r="B41" s="80" t="s">
        <v>13</v>
      </c>
      <c r="C41" s="80"/>
      <c r="D41" s="80"/>
      <c r="E41" s="80"/>
      <c r="H41" s="54"/>
      <c r="I41" s="54"/>
      <c r="J41" s="54"/>
      <c r="K41" s="54"/>
      <c r="L41" s="79"/>
      <c r="M41" s="79"/>
      <c r="N41" s="79"/>
      <c r="O41" s="55"/>
      <c r="P41" s="55"/>
      <c r="Q41" s="55"/>
      <c r="R41" s="55"/>
      <c r="S41" s="55"/>
      <c r="T41" s="55"/>
      <c r="U41" s="54"/>
    </row>
  </sheetData>
  <autoFilter ref="A1:U31" xr:uid="{AE8C9988-CB71-40B1-AE2A-B743439A6044}">
    <filterColumn colId="0" showButton="0"/>
    <filterColumn colId="1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</autoFilter>
  <mergeCells count="22">
    <mergeCell ref="L33:N33"/>
    <mergeCell ref="B32:E32"/>
    <mergeCell ref="L32:N32"/>
    <mergeCell ref="B33:E33"/>
    <mergeCell ref="O2:Q2"/>
    <mergeCell ref="R2:T2"/>
    <mergeCell ref="A31:J31"/>
    <mergeCell ref="I2:K2"/>
    <mergeCell ref="L2:N2"/>
    <mergeCell ref="E1:O1"/>
    <mergeCell ref="B40:E40"/>
    <mergeCell ref="B34:E34"/>
    <mergeCell ref="B41:E41"/>
    <mergeCell ref="L40:N40"/>
    <mergeCell ref="L41:N41"/>
    <mergeCell ref="G40:I40"/>
    <mergeCell ref="G38:I38"/>
    <mergeCell ref="G39:I39"/>
    <mergeCell ref="G37:I37"/>
    <mergeCell ref="L34:N34"/>
    <mergeCell ref="L35:N35"/>
    <mergeCell ref="B39:E39"/>
  </mergeCells>
  <printOptions horizontalCentered="1" verticalCentered="1"/>
  <pageMargins left="0" right="0" top="0" bottom="0" header="0" footer="0"/>
  <pageSetup paperSize="9" scale="36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BAA50-DA09-4F23-A614-A5DF82A13966}">
  <dimension ref="A1:K21"/>
  <sheetViews>
    <sheetView tabSelected="1" zoomScale="90" zoomScaleNormal="90" workbookViewId="0">
      <selection activeCell="A2" sqref="A2:H4"/>
    </sheetView>
  </sheetViews>
  <sheetFormatPr baseColWidth="10" defaultColWidth="11.44140625" defaultRowHeight="13.2" x14ac:dyDescent="0.25"/>
  <cols>
    <col min="1" max="4" width="11.44140625" style="36"/>
    <col min="5" max="6" width="17" style="36" bestFit="1" customWidth="1"/>
    <col min="7" max="7" width="50.5546875" style="36" customWidth="1"/>
    <col min="8" max="9" width="11.44140625" style="36"/>
    <col min="10" max="10" width="13.21875" style="36" bestFit="1" customWidth="1"/>
    <col min="11" max="16384" width="11.44140625" style="36"/>
  </cols>
  <sheetData>
    <row r="1" spans="1:11" ht="66.75" customHeight="1" x14ac:dyDescent="0.25">
      <c r="B1" s="89" t="s">
        <v>133</v>
      </c>
      <c r="C1" s="89"/>
      <c r="D1" s="89"/>
      <c r="E1" s="89"/>
      <c r="F1" s="89"/>
      <c r="G1" s="89"/>
      <c r="H1" s="60"/>
    </row>
    <row r="2" spans="1:11" x14ac:dyDescent="0.25">
      <c r="A2" s="88"/>
      <c r="B2" s="88"/>
      <c r="C2" s="88"/>
      <c r="D2" s="88"/>
      <c r="E2" s="88"/>
      <c r="F2" s="88"/>
      <c r="G2" s="88"/>
      <c r="H2" s="88"/>
    </row>
    <row r="3" spans="1:11" ht="220.5" customHeight="1" x14ac:dyDescent="0.25">
      <c r="A3" s="88"/>
      <c r="B3" s="88"/>
      <c r="C3" s="88"/>
      <c r="D3" s="88"/>
      <c r="E3" s="88"/>
      <c r="F3" s="88"/>
      <c r="G3" s="88"/>
      <c r="H3" s="88"/>
    </row>
    <row r="4" spans="1:11" x14ac:dyDescent="0.25">
      <c r="A4" s="88"/>
      <c r="B4" s="88"/>
      <c r="C4" s="88"/>
      <c r="D4" s="88"/>
      <c r="E4" s="88"/>
      <c r="F4" s="88"/>
      <c r="G4" s="88"/>
      <c r="H4" s="88"/>
    </row>
    <row r="5" spans="1:11" ht="26.4" x14ac:dyDescent="0.25">
      <c r="A5" s="64" t="s">
        <v>115</v>
      </c>
      <c r="B5" s="65" t="s">
        <v>116</v>
      </c>
      <c r="C5" s="65" t="s">
        <v>117</v>
      </c>
      <c r="D5" s="65" t="s">
        <v>118</v>
      </c>
      <c r="E5" s="65" t="s">
        <v>119</v>
      </c>
      <c r="F5" s="65" t="s">
        <v>120</v>
      </c>
      <c r="G5" s="65" t="s">
        <v>121</v>
      </c>
      <c r="H5" s="66" t="s">
        <v>32</v>
      </c>
      <c r="J5" s="67" t="s">
        <v>122</v>
      </c>
      <c r="K5" s="67" t="s">
        <v>123</v>
      </c>
    </row>
    <row r="6" spans="1:11" x14ac:dyDescent="0.25">
      <c r="A6" s="61"/>
      <c r="B6" s="61"/>
      <c r="C6" s="61"/>
      <c r="D6" s="62"/>
      <c r="E6" s="63"/>
      <c r="F6" s="63"/>
      <c r="G6" s="61"/>
      <c r="H6" s="61"/>
      <c r="J6" s="68" t="s">
        <v>33</v>
      </c>
      <c r="K6" s="68">
        <v>0</v>
      </c>
    </row>
    <row r="7" spans="1:11" x14ac:dyDescent="0.25">
      <c r="A7" s="61"/>
      <c r="B7" s="61"/>
      <c r="C7" s="61"/>
      <c r="D7" s="62"/>
      <c r="E7" s="63"/>
      <c r="F7" s="63"/>
      <c r="G7" s="61"/>
      <c r="H7" s="61"/>
      <c r="J7" s="68" t="s">
        <v>71</v>
      </c>
      <c r="K7" s="68">
        <v>0</v>
      </c>
    </row>
    <row r="8" spans="1:11" x14ac:dyDescent="0.25">
      <c r="A8" s="61"/>
      <c r="B8" s="61"/>
      <c r="C8" s="61"/>
      <c r="D8" s="62"/>
      <c r="E8" s="63"/>
      <c r="F8" s="63"/>
      <c r="G8" s="61"/>
      <c r="H8" s="61"/>
      <c r="J8" s="68" t="s">
        <v>77</v>
      </c>
      <c r="K8" s="68">
        <v>0</v>
      </c>
    </row>
    <row r="9" spans="1:11" x14ac:dyDescent="0.25">
      <c r="A9" s="68"/>
      <c r="B9" s="68"/>
      <c r="C9" s="68"/>
      <c r="D9" s="61"/>
      <c r="E9" s="68"/>
      <c r="F9" s="68"/>
      <c r="G9" s="68"/>
      <c r="H9" s="68"/>
      <c r="J9" s="68" t="s">
        <v>124</v>
      </c>
      <c r="K9" s="68">
        <v>0</v>
      </c>
    </row>
    <row r="10" spans="1:11" x14ac:dyDescent="0.25">
      <c r="A10" s="68"/>
      <c r="B10" s="68"/>
      <c r="C10" s="68"/>
      <c r="D10" s="68"/>
      <c r="E10" s="68"/>
      <c r="F10" s="68"/>
      <c r="G10" s="68"/>
      <c r="H10" s="68"/>
      <c r="J10" s="68" t="s">
        <v>125</v>
      </c>
      <c r="K10" s="68">
        <v>0</v>
      </c>
    </row>
    <row r="11" spans="1:11" x14ac:dyDescent="0.25">
      <c r="A11" s="68"/>
      <c r="B11" s="68"/>
      <c r="C11" s="68"/>
      <c r="D11" s="68"/>
      <c r="E11" s="68"/>
      <c r="F11" s="68"/>
      <c r="G11" s="68"/>
      <c r="H11" s="68"/>
      <c r="J11" s="68" t="s">
        <v>100</v>
      </c>
      <c r="K11" s="68">
        <v>0</v>
      </c>
    </row>
    <row r="12" spans="1:11" x14ac:dyDescent="0.25">
      <c r="A12" s="68"/>
      <c r="B12" s="68"/>
      <c r="C12" s="68"/>
      <c r="D12" s="68"/>
      <c r="E12" s="68"/>
      <c r="F12" s="68"/>
      <c r="G12" s="68"/>
      <c r="H12" s="68"/>
      <c r="J12" s="68" t="s">
        <v>126</v>
      </c>
      <c r="K12" s="68">
        <v>0</v>
      </c>
    </row>
    <row r="13" spans="1:11" x14ac:dyDescent="0.25">
      <c r="A13" s="68"/>
      <c r="B13" s="68"/>
      <c r="C13" s="68"/>
      <c r="D13" s="68"/>
      <c r="E13" s="68"/>
      <c r="F13" s="68"/>
      <c r="G13" s="68"/>
      <c r="H13" s="68"/>
      <c r="J13" s="68"/>
      <c r="K13" s="68">
        <f>SUM(K6:K12)</f>
        <v>0</v>
      </c>
    </row>
    <row r="14" spans="1:11" x14ac:dyDescent="0.25">
      <c r="A14" s="68"/>
      <c r="B14" s="68"/>
      <c r="C14" s="68"/>
      <c r="D14" s="68"/>
      <c r="E14" s="68"/>
      <c r="F14" s="68"/>
      <c r="G14" s="68"/>
      <c r="H14" s="68"/>
    </row>
    <row r="15" spans="1:11" x14ac:dyDescent="0.25">
      <c r="A15" s="68"/>
      <c r="B15" s="68"/>
      <c r="C15" s="68"/>
      <c r="D15" s="68"/>
      <c r="E15" s="68"/>
      <c r="F15" s="68"/>
      <c r="G15" s="68"/>
      <c r="H15" s="68"/>
    </row>
    <row r="16" spans="1:11" x14ac:dyDescent="0.25">
      <c r="A16" s="68"/>
      <c r="B16" s="68"/>
      <c r="C16" s="68"/>
      <c r="D16" s="68"/>
      <c r="E16" s="68"/>
      <c r="F16" s="68"/>
      <c r="G16" s="68"/>
      <c r="H16" s="68"/>
    </row>
    <row r="17" spans="1:8" x14ac:dyDescent="0.25">
      <c r="A17" s="68"/>
      <c r="B17" s="68"/>
      <c r="C17" s="68"/>
      <c r="D17" s="68"/>
      <c r="E17" s="68"/>
      <c r="F17" s="68"/>
      <c r="G17" s="68"/>
      <c r="H17" s="68"/>
    </row>
    <row r="18" spans="1:8" x14ac:dyDescent="0.25">
      <c r="A18" s="68"/>
      <c r="B18" s="68"/>
      <c r="C18" s="68"/>
      <c r="D18" s="68"/>
      <c r="E18" s="68"/>
      <c r="F18" s="68"/>
      <c r="G18" s="68"/>
      <c r="H18" s="68"/>
    </row>
    <row r="19" spans="1:8" x14ac:dyDescent="0.25">
      <c r="A19" s="68"/>
      <c r="B19" s="68"/>
      <c r="C19" s="68"/>
      <c r="D19" s="68"/>
      <c r="E19" s="68"/>
      <c r="F19" s="68"/>
      <c r="G19" s="68"/>
      <c r="H19" s="68"/>
    </row>
    <row r="20" spans="1:8" x14ac:dyDescent="0.25">
      <c r="A20" s="68"/>
      <c r="B20" s="68"/>
      <c r="C20" s="68"/>
      <c r="D20" s="68"/>
      <c r="E20" s="68"/>
      <c r="F20" s="68"/>
      <c r="G20" s="68"/>
      <c r="H20" s="68"/>
    </row>
    <row r="21" spans="1:8" x14ac:dyDescent="0.25">
      <c r="A21" s="68"/>
      <c r="B21" s="68"/>
      <c r="C21" s="68"/>
      <c r="D21" s="68"/>
      <c r="E21" s="68"/>
      <c r="F21" s="68"/>
      <c r="G21" s="68"/>
      <c r="H21" s="68"/>
    </row>
  </sheetData>
  <mergeCells count="2">
    <mergeCell ref="A2:H4"/>
    <mergeCell ref="B1:G1"/>
  </mergeCell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67C9661B5B95D49AEAAADF692F4573C" ma:contentTypeVersion="18" ma:contentTypeDescription="Crear nuevo documento." ma:contentTypeScope="" ma:versionID="914cba9577c5fe07b5c16c78a464b441">
  <xsd:schema xmlns:xsd="http://www.w3.org/2001/XMLSchema" xmlns:xs="http://www.w3.org/2001/XMLSchema" xmlns:p="http://schemas.microsoft.com/office/2006/metadata/properties" xmlns:ns1="http://schemas.microsoft.com/sharepoint/v3" xmlns:ns2="9e4ab17c-1ea1-416d-a2cb-e267eeaa152c" xmlns:ns3="3837e1a7-ec97-4dff-9464-b9fbc2b996b1" targetNamespace="http://schemas.microsoft.com/office/2006/metadata/properties" ma:root="true" ma:fieldsID="90b1fa050f2de9f8ff18e5c224ca7cbe" ns1:_="" ns2:_="" ns3:_="">
    <xsd:import namespace="http://schemas.microsoft.com/sharepoint/v3"/>
    <xsd:import namespace="9e4ab17c-1ea1-416d-a2cb-e267eeaa152c"/>
    <xsd:import namespace="3837e1a7-ec97-4dff-9464-b9fbc2b996b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1:_ip_UnifiedCompliancePolicyProperties" minOccurs="0"/>
                <xsd:element ref="ns1:_ip_UnifiedCompliancePolicyUIAction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0" nillable="true" ma:displayName="Propiedades de la Directiva de cumplimiento unificado" ma:hidden="true" ma:internalName="_ip_UnifiedCompliancePolicyProperties">
      <xsd:simpleType>
        <xsd:restriction base="dms:Note"/>
      </xsd:simpleType>
    </xsd:element>
    <xsd:element name="_ip_UnifiedCompliancePolicyUIAction" ma:index="11" nillable="true" ma:displayName="Acción de IU de la Directiva de cumplimiento unificado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e4ab17c-1ea1-416d-a2cb-e267eeaa152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MediaLengthInSeconds" ma:index="22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4" nillable="true" ma:taxonomy="true" ma:internalName="lcf76f155ced4ddcb4097134ff3c332f" ma:taxonomyFieldName="MediaServiceImageTags" ma:displayName="Etiquetas de imagen" ma:readOnly="false" ma:fieldId="{5cf76f15-5ced-4ddc-b409-7134ff3c332f}" ma:taxonomyMulti="true" ma:sspId="8f38001a-a848-424c-8f74-fc5a6b7214b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37e1a7-ec97-4dff-9464-b9fbc2b996b1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25" nillable="true" ma:displayName="Taxonomy Catch All Column" ma:hidden="true" ma:list="{1d53e4d1-1e99-448c-bb4e-f97021a104ff}" ma:internalName="TaxCatchAll" ma:showField="CatchAllData" ma:web="3837e1a7-ec97-4dff-9464-b9fbc2b996b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  <SharedWithUsers xmlns="3837e1a7-ec97-4dff-9464-b9fbc2b996b1">
      <UserInfo>
        <DisplayName/>
        <AccountId xsi:nil="true"/>
        <AccountType/>
      </UserInfo>
    </SharedWithUsers>
    <TaxCatchAll xmlns="3837e1a7-ec97-4dff-9464-b9fbc2b996b1" xsi:nil="true"/>
    <lcf76f155ced4ddcb4097134ff3c332f xmlns="9e4ab17c-1ea1-416d-a2cb-e267eeaa152c">
      <Terms xmlns="http://schemas.microsoft.com/office/infopath/2007/PartnerControls"/>
    </lcf76f155ced4ddcb4097134ff3c332f>
    <MediaLengthInSeconds xmlns="9e4ab17c-1ea1-416d-a2cb-e267eeaa152c" xsi:nil="true"/>
  </documentManagement>
</p:properties>
</file>

<file path=customXml/itemProps1.xml><?xml version="1.0" encoding="utf-8"?>
<ds:datastoreItem xmlns:ds="http://schemas.openxmlformats.org/officeDocument/2006/customXml" ds:itemID="{D1879F01-402F-4237-B26D-EB8F929CC2E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19DF49A-7DB5-4159-8E23-71BFFE6F55A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9e4ab17c-1ea1-416d-a2cb-e267eeaa152c"/>
    <ds:schemaRef ds:uri="3837e1a7-ec97-4dff-9464-b9fbc2b996b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C80B848-EF8F-4C50-99F0-C82BEBDD3D02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3837e1a7-ec97-4dff-9464-b9fbc2b996b1"/>
    <ds:schemaRef ds:uri="9e4ab17c-1ea1-416d-a2cb-e267eeaa152c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</vt:i4>
      </vt:variant>
    </vt:vector>
  </HeadingPairs>
  <TitlesOfParts>
    <vt:vector size="6" baseType="lpstr">
      <vt:lpstr>Resumen </vt:lpstr>
      <vt:lpstr>REPORTE FACTURACIÓN</vt:lpstr>
      <vt:lpstr>Reporte de incidentes ENE</vt:lpstr>
      <vt:lpstr>'REPORTE FACTURACIÓN'!Área_de_impresión</vt:lpstr>
      <vt:lpstr>'Resumen '!Área_de_impresión</vt:lpstr>
      <vt:lpstr>'Resumen '!TRM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Santiago Guerrón</dc:creator>
  <cp:keywords/>
  <dc:description/>
  <cp:lastModifiedBy>Andrea Ibarra</cp:lastModifiedBy>
  <cp:revision/>
  <dcterms:created xsi:type="dcterms:W3CDTF">2018-07-02T18:44:42Z</dcterms:created>
  <dcterms:modified xsi:type="dcterms:W3CDTF">2023-03-07T20:14:26Z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0x010100467C9661B5B95D49AEAAADF692F4573C</vt:lpwstr>
  </property>
  <property fmtid="{D5CDD505-2E9C-101B-9397-08002B2CF9AE}" pid="3" name="ComplianceAssetId">
    <vt:lpwstr/>
  </property>
  <property fmtid="{D5CDD505-2E9C-101B-9397-08002B2CF9AE}" pid="4" name="_ExtendedDescription">
    <vt:lpwstr/>
  </property>
  <property fmtid="{D5CDD505-2E9C-101B-9397-08002B2CF9AE}" pid="5" name="MediaServiceImageTags">
    <vt:lpwstr/>
  </property>
  <property fmtid="{D5CDD505-2E9C-101B-9397-08002B2CF9AE}" pid="6" name="TriggerFlowInfo">
    <vt:lpwstr/>
  </property>
</Properties>
</file>