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.sharepoint.com/sites/IPGCONTADORESQUITO/Documentos compartidos/CONTADORES QUITO 2024/LÍDER TÉCNICO/4.- ABRIL/COOP. CENTRO/3.- PREFACTURA/"/>
    </mc:Choice>
  </mc:AlternateContent>
  <xr:revisionPtr revIDLastSave="1523" documentId="8_{0C927B2A-34FF-4C3E-A47D-514ED112C7CF}" xr6:coauthVersionLast="47" xr6:coauthVersionMax="47" xr10:uidLastSave="{C4EEE2EA-D790-455D-87B7-401959AA9C87}"/>
  <bookViews>
    <workbookView xWindow="-110" yWindow="-110" windowWidth="19420" windowHeight="10300" tabRatio="790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</definedName>
    <definedName name="_xlnm.Print_Area" localSheetId="1">'REPORTE FACTURACIÓN'!$A$1:$U$51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7" l="1"/>
  <c r="Y18" i="7"/>
  <c r="X18" i="7"/>
  <c r="V18" i="7"/>
  <c r="U18" i="7"/>
  <c r="R18" i="7"/>
  <c r="L18" i="7"/>
  <c r="Z18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V34" i="7"/>
  <c r="R34" i="7"/>
  <c r="O34" i="7"/>
  <c r="L34" i="7"/>
  <c r="Z34" i="7" s="1"/>
  <c r="R33" i="7"/>
  <c r="O33" i="7"/>
  <c r="L33" i="7"/>
  <c r="Z33" i="7"/>
  <c r="V33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4" i="7"/>
  <c r="R35" i="7" s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Z32" i="7" s="1"/>
  <c r="U25" i="7"/>
  <c r="V25" i="7"/>
  <c r="X25" i="7"/>
  <c r="Z25" i="7" l="1"/>
  <c r="V4" i="7"/>
  <c r="V32" i="7" l="1"/>
  <c r="X32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9" i="7"/>
  <c r="Y19" i="7"/>
  <c r="X20" i="7"/>
  <c r="Y20" i="7"/>
  <c r="X21" i="7"/>
  <c r="Y21" i="7"/>
  <c r="X22" i="7"/>
  <c r="Y22" i="7"/>
  <c r="X23" i="7"/>
  <c r="Y23" i="7"/>
  <c r="X24" i="7"/>
  <c r="Y24" i="7"/>
  <c r="X26" i="7"/>
  <c r="Y26" i="7"/>
  <c r="X27" i="7"/>
  <c r="Y27" i="7"/>
  <c r="X28" i="7"/>
  <c r="Y28" i="7"/>
  <c r="X29" i="7"/>
  <c r="Y29" i="7"/>
  <c r="X30" i="7"/>
  <c r="Y30" i="7"/>
  <c r="X31" i="7"/>
  <c r="Y31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7" i="7"/>
  <c r="V19" i="7"/>
  <c r="V20" i="7"/>
  <c r="V21" i="7"/>
  <c r="V22" i="7"/>
  <c r="V23" i="7"/>
  <c r="V24" i="7"/>
  <c r="V26" i="7"/>
  <c r="V27" i="7"/>
  <c r="V28" i="7"/>
  <c r="V29" i="7"/>
  <c r="V30" i="7"/>
  <c r="V31" i="7"/>
  <c r="E11" i="4"/>
  <c r="U24" i="7" l="1"/>
  <c r="Z24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9" i="7"/>
  <c r="Z29" i="7" s="1"/>
  <c r="U15" i="7"/>
  <c r="Z15" i="7" s="1"/>
  <c r="U16" i="7"/>
  <c r="Z16" i="7" s="1"/>
  <c r="U17" i="7"/>
  <c r="Z17" i="7" s="1"/>
  <c r="U19" i="7"/>
  <c r="Z19" i="7" s="1"/>
  <c r="U20" i="7"/>
  <c r="Z20" i="7" s="1"/>
  <c r="U21" i="7"/>
  <c r="Z21" i="7" s="1"/>
  <c r="U22" i="7"/>
  <c r="Z22" i="7" s="1"/>
  <c r="U23" i="7"/>
  <c r="Z23" i="7" s="1"/>
  <c r="U26" i="7"/>
  <c r="Z26" i="7" s="1"/>
  <c r="U27" i="7"/>
  <c r="Z27" i="7" s="1"/>
  <c r="U28" i="7"/>
  <c r="Z28" i="7" s="1"/>
  <c r="U30" i="7"/>
  <c r="Z30" i="7" s="1"/>
  <c r="U31" i="7"/>
  <c r="Z31" i="7" s="1"/>
  <c r="U4" i="7"/>
  <c r="U35" i="7" s="1"/>
  <c r="O4" i="7"/>
  <c r="O35" i="7" s="1"/>
  <c r="L4" i="7"/>
  <c r="L35" i="7" s="1"/>
  <c r="Z6" i="7" l="1"/>
  <c r="Z35" i="7"/>
  <c r="V35" i="7"/>
  <c r="Z4" i="7"/>
  <c r="C13" i="4" l="1"/>
  <c r="E13" i="4" s="1"/>
  <c r="C15" i="4"/>
  <c r="E15" i="4" s="1"/>
  <c r="C14" i="4"/>
  <c r="E14" i="4" s="1"/>
  <c r="C12" i="4"/>
  <c r="E12" i="4" s="1"/>
  <c r="E16" i="4" l="1"/>
  <c r="E17" i="4"/>
</calcChain>
</file>

<file path=xl/sharedStrings.xml><?xml version="1.0" encoding="utf-8"?>
<sst xmlns="http://schemas.openxmlformats.org/spreadsheetml/2006/main" count="327" uniqueCount="162">
  <si>
    <t xml:space="preserve">CONTRATO DE SERVICIOS TÉCNICOS ESPECIALIZADOS INTEGRALES DE IMPRESIÓN COPIADO Y ESCANEO                         </t>
  </si>
  <si>
    <t xml:space="preserve">QUITO, 30 DE SEPTIEMBRE 2024 </t>
  </si>
  <si>
    <t xml:space="preserve">REPORTE DE CONSUMO SEPTIEMBRE 2024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</si>
  <si>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</si>
  <si>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</si>
  <si>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</si>
  <si>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</si>
  <si>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</si>
  <si>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</si>
  <si>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</si>
  <si>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</si>
  <si>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||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</si>
  <si>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</si>
  <si>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</si>
  <si>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</si>
  <si>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</si>
  <si>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</si>
  <si>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</si>
  <si>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</si>
  <si>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</si>
  <si>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</si>
  <si>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</si>
  <si>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SEPTIEMBRE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</si>
  <si>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</si>
  <si>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</si>
  <si>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</si>
  <si>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</si>
  <si>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</si>
  <si>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</si>
  <si>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</si>
  <si>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</si>
  <si>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</si>
  <si>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</si>
  <si>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</si>
  <si>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</si>
  <si>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</si>
  <si>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</si>
  <si>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</si>
  <si>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</si>
  <si>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</si>
  <si>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</si>
  <si>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</si>
  <si>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</si>
  <si>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</si>
  <si>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</si>
  <si>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</si>
  <si>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</si>
  <si>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</si>
  <si>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</si>
  <si>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</si>
  <si>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</si>
  <si>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</si>
  <si>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</si>
  <si>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</si>
  <si>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</si>
  <si>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</si>
  <si>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</si>
  <si>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</si>
  <si>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</si>
  <si>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</si>
  <si>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</si>
  <si>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</si>
  <si>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</si>
  <si>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</si>
  <si>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</si>
  <si>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</si>
  <si>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</si>
  <si>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</si>
  <si>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</si>
  <si>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</si>
  <si>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</si>
  <si>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</si>
  <si>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</si>
  <si>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</si>
  <si>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</si>
  <si>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</si>
  <si>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</si>
  <si>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</si>
  <si>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</si>
  <si>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</si>
  <si>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</si>
  <si>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</si>
  <si>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</si>
  <si>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</si>
  <si>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</si>
  <si>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</si>
  <si>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</si>
  <si>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</si>
  <si>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</si>
  <si>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</si>
  <si>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7017846106RTY</t>
  </si>
  <si>
    <t>192.168.12.23</t>
  </si>
  <si>
    <t>HP MFP M527</t>
  </si>
  <si>
    <t>MXNCL1X1K9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</si>
  <si>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</si>
  <si>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</si>
  <si>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</si>
  <si>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</si>
  <si>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</si>
  <si>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</si>
  <si>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</si>
  <si>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</si>
  <si>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</si>
  <si>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</si>
  <si>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</si>
  <si>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</si>
  <si>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</si>
  <si>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</si>
  <si>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</si>
  <si>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</si>
  <si>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</si>
  <si>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</si>
  <si>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</si>
  <si>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</si>
  <si>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</si>
  <si>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</si>
  <si>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</si>
  <si>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</si>
  <si>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</si>
  <si>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</si>
  <si>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</si>
  <si>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</si>
  <si>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</si>
  <si>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</si>
  <si>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</si>
  <si>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</si>
  <si>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</si>
  <si>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</si>
  <si>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</si>
  <si>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</si>
  <si>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</si>
  <si>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</si>
  <si>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</si>
  <si>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</si>
  <si>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</si>
  <si>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</si>
  <si>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</si>
  <si>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</si>
  <si>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</si>
  <si>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</si>
  <si>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</si>
  <si>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</si>
  <si>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</si>
  <si>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</si>
  <si>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</si>
  <si>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</si>
  <si>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</si>
  <si>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</si>
  <si>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</si>
  <si>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SEPTIEMBRE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</si>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</sst>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2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100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165" fontId="16" fillId="0" borderId="2" xfId="3" applyFont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8" fillId="9" borderId="1" xfId="0" applyFont="1" applyFill="1" applyBorder="1" applyAlignment="1">
      <alignment vertical="center" wrapText="1"/>
    </xf>
    <xf numFmtId="0" fontId="28" fillId="9" borderId="1" xfId="0" applyFont="1" applyFill="1" applyBorder="1" applyAlignment="1">
      <alignment horizontal="center" vertical="center" wrapText="1"/>
    </xf>
    <xf numFmtId="3" fontId="29" fillId="9" borderId="1" xfId="0" applyNumberFormat="1" applyFont="1" applyFill="1" applyBorder="1" applyAlignment="1">
      <alignment horizontal="center" vertical="center" wrapText="1"/>
    </xf>
    <xf numFmtId="3" fontId="20" fillId="9" borderId="0" xfId="0" applyNumberFormat="1" applyFont="1" applyFill="1"/>
    <xf numFmtId="3" fontId="22" fillId="9" borderId="0" xfId="0" applyNumberFormat="1" applyFont="1" applyFill="1"/>
    <xf numFmtId="0" fontId="22" fillId="9" borderId="0" xfId="0" applyFont="1" applyFill="1"/>
    <xf numFmtId="0" fontId="28" fillId="10" borderId="1" xfId="0" applyFont="1" applyFill="1" applyBorder="1" applyAlignment="1">
      <alignment vertical="center" wrapText="1"/>
    </xf>
    <xf numFmtId="0" fontId="28" fillId="10" borderId="1" xfId="0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wrapText="1"/>
    </xf>
    <xf numFmtId="3" fontId="29" fillId="10" borderId="1" xfId="0" applyNumberFormat="1" applyFont="1" applyFill="1" applyBorder="1" applyAlignment="1">
      <alignment horizontal="center" vertical="center" wrapText="1"/>
    </xf>
    <xf numFmtId="3" fontId="20" fillId="10" borderId="0" xfId="0" applyNumberFormat="1" applyFont="1" applyFill="1"/>
    <xf numFmtId="3" fontId="22" fillId="10" borderId="0" xfId="0" applyNumberFormat="1" applyFont="1" applyFill="1"/>
    <xf numFmtId="0" fontId="28" fillId="11" borderId="1" xfId="0" applyFont="1" applyFill="1" applyBorder="1" applyAlignment="1">
      <alignment vertical="center" wrapText="1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wrapText="1"/>
    </xf>
    <xf numFmtId="3" fontId="29" fillId="11" borderId="1" xfId="0" applyNumberFormat="1" applyFont="1" applyFill="1" applyBorder="1" applyAlignment="1">
      <alignment horizontal="center" vertical="center" wrapText="1"/>
    </xf>
    <xf numFmtId="3" fontId="20" fillId="11" borderId="0" xfId="0" applyNumberFormat="1" applyFont="1" applyFill="1"/>
    <xf numFmtId="3" fontId="22" fillId="11" borderId="0" xfId="0" applyNumberFormat="1" applyFont="1" applyFill="1"/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165" fontId="23" fillId="0" borderId="0" xfId="3" applyFont="1" applyAlignment="1">
      <alignment horizontal="center" wrapText="1"/>
    </xf>
    <xf numFmtId="165" fontId="24" fillId="0" borderId="0" xfId="3" applyFont="1" applyAlignment="1">
      <alignment horizontal="center" wrapText="1"/>
    </xf>
    <xf numFmtId="0" fontId="20" fillId="0" borderId="0" xfId="0" applyFont="1" applyAlignment="1">
      <alignment horizontal="center"/>
    </xf>
    <xf numFmtId="0" fontId="30" fillId="0" borderId="1" xfId="0" applyFont="1" applyBorder="1" applyAlignment="1">
      <alignment horizontal="right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3" fontId="17" fillId="0" borderId="0" xfId="0" applyNumberFormat="1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95" zoomScaleNormal="95" zoomScaleSheetLayoutView="85" workbookViewId="0">
      <selection activeCell="F5" sqref="F5"/>
    </sheetView>
  </sheetViews>
  <sheetFormatPr defaultColWidth="11.42578125" defaultRowHeight="13.15" customHeight="1"/>
  <cols>
    <col min="1" max="1" width="2.140625" style="1" customWidth="1"/>
    <col min="2" max="2" width="40.7109375" style="1" bestFit="1" customWidth="1"/>
    <col min="3" max="3" width="10.57031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4"/>
      <c r="D2" s="14"/>
      <c r="E2" s="14"/>
    </row>
    <row r="3" spans="2:7" ht="13.15" customHeight="1">
      <c r="B3" s="14"/>
      <c r="C3" s="14"/>
      <c r="D3" s="14"/>
      <c r="E3" s="14"/>
    </row>
    <row r="4" spans="2:7" ht="13.15" customHeight="1">
      <c r="B4" s="14"/>
      <c r="C4" s="14"/>
      <c r="D4" s="14"/>
      <c r="E4" s="14"/>
    </row>
    <row r="5" spans="2:7" ht="13.15" customHeight="1">
      <c r="B5" s="14"/>
      <c r="C5" s="14"/>
      <c r="D5" s="14"/>
      <c r="E5" s="14"/>
    </row>
    <row r="6" spans="2:7" ht="33.75" customHeight="1">
      <c r="B6" s="78" t="s">
        <v>0</v>
      </c>
      <c r="C6" s="78"/>
      <c r="D6" s="78"/>
      <c r="E6" s="78"/>
      <c r="F6" s="4"/>
      <c r="G6" s="4"/>
    </row>
    <row r="7" spans="2:7" ht="15.75" customHeight="1">
      <c r="B7" s="79" t="s">
        <v>1</v>
      </c>
      <c r="C7" s="79"/>
      <c r="D7" s="79"/>
      <c r="E7" s="79"/>
      <c r="F7" s="4"/>
      <c r="G7" s="4"/>
    </row>
    <row r="8" spans="2:7" ht="15.75" customHeight="1">
      <c r="B8" s="15"/>
      <c r="C8" s="15"/>
      <c r="D8" s="15"/>
      <c r="E8" s="15"/>
      <c r="F8" s="4"/>
      <c r="G8" s="4"/>
    </row>
    <row r="9" spans="2:7" ht="13.15" customHeight="1">
      <c r="B9" s="80" t="s">
        <v>2</v>
      </c>
      <c r="C9" s="80"/>
      <c r="D9" s="80"/>
      <c r="E9" s="80"/>
      <c r="F9" s="4"/>
      <c r="G9" s="4"/>
    </row>
    <row r="10" spans="2:7" ht="14.45">
      <c r="B10" s="16" t="s">
        <v>3</v>
      </c>
      <c r="C10" s="16"/>
      <c r="D10" s="16" t="s">
        <v>4</v>
      </c>
      <c r="E10" s="16" t="s">
        <v>5</v>
      </c>
      <c r="F10" s="4"/>
      <c r="G10" s="4"/>
    </row>
    <row r="11" spans="2:7" ht="13.15" customHeight="1">
      <c r="B11" s="16" t="s">
        <v>6</v>
      </c>
      <c r="C11" s="10"/>
      <c r="D11" s="7">
        <v>938.31</v>
      </c>
      <c r="E11" s="17">
        <f>D11</f>
        <v>938.31</v>
      </c>
      <c r="F11" s="4"/>
      <c r="G11" s="4"/>
    </row>
    <row r="12" spans="2:7" ht="14.45">
      <c r="B12" s="16" t="s">
        <v>7</v>
      </c>
      <c r="C12" s="11">
        <f>+'REPORTE FACTURACIÓN'!L35</f>
        <v>45724</v>
      </c>
      <c r="D12" s="7">
        <v>8.0000000000000002E-3</v>
      </c>
      <c r="E12" s="17">
        <f>ROUNDDOWN(D12*C12,2)</f>
        <v>365.79</v>
      </c>
      <c r="F12" s="4"/>
      <c r="G12" s="4"/>
    </row>
    <row r="13" spans="2:7" ht="15">
      <c r="B13" s="16" t="s">
        <v>8</v>
      </c>
      <c r="C13" s="11">
        <f>+'REPORTE FACTURACIÓN'!O35</f>
        <v>5647</v>
      </c>
      <c r="D13" s="7">
        <v>8.0000000000000002E-3</v>
      </c>
      <c r="E13" s="17">
        <f t="shared" ref="E13:E15" si="0">ROUNDDOWN(D13*C13,2)</f>
        <v>45.17</v>
      </c>
      <c r="F13" s="4"/>
      <c r="G13" s="4"/>
    </row>
    <row r="14" spans="2:7" ht="17.25" customHeight="1">
      <c r="B14" s="16" t="s">
        <v>9</v>
      </c>
      <c r="C14" s="11">
        <f>+'REPORTE FACTURACIÓN'!R35</f>
        <v>999</v>
      </c>
      <c r="D14" s="8">
        <v>5.8000000000000003E-2</v>
      </c>
      <c r="E14" s="17">
        <f t="shared" si="0"/>
        <v>57.94</v>
      </c>
      <c r="F14" s="5"/>
      <c r="G14" s="4"/>
    </row>
    <row r="15" spans="2:7" ht="14.45">
      <c r="B15" s="16" t="s">
        <v>10</v>
      </c>
      <c r="C15" s="11">
        <f>+'REPORTE FACTURACIÓN'!U35</f>
        <v>77</v>
      </c>
      <c r="D15" s="8">
        <v>5.8000000000000003E-2</v>
      </c>
      <c r="E15" s="17">
        <f t="shared" si="0"/>
        <v>4.46</v>
      </c>
      <c r="F15" s="5"/>
      <c r="G15" s="4"/>
    </row>
    <row r="16" spans="2:7" ht="16.899999999999999" customHeight="1">
      <c r="D16" s="9"/>
      <c r="E16" s="6">
        <f>SUM(E11:E15)</f>
        <v>1411.67</v>
      </c>
    </row>
    <row r="17" spans="2:5" ht="13.15" customHeight="1">
      <c r="E17" s="3">
        <f>E12+E13+E15+E14</f>
        <v>473.36</v>
      </c>
    </row>
    <row r="18" spans="2:5" ht="15.75" customHeight="1">
      <c r="B18" s="83"/>
      <c r="C18" s="83"/>
      <c r="D18" s="84"/>
      <c r="E18" s="84"/>
    </row>
    <row r="19" spans="2:5" ht="13.15" customHeight="1">
      <c r="B19" s="84"/>
      <c r="C19" s="84"/>
      <c r="D19" s="84"/>
      <c r="E19" s="84"/>
    </row>
    <row r="20" spans="2:5" ht="13.15" customHeight="1">
      <c r="B20" s="84"/>
      <c r="C20" s="84"/>
      <c r="D20" s="84"/>
      <c r="E20" s="84"/>
    </row>
    <row r="21" spans="2:5" ht="21" customHeight="1">
      <c r="B21" s="86" t="s">
        <v>11</v>
      </c>
      <c r="C21" s="86"/>
      <c r="D21" s="86"/>
      <c r="E21" s="86"/>
    </row>
    <row r="23" spans="2:5" ht="13.15" customHeight="1">
      <c r="B23" s="85"/>
      <c r="C23" s="85"/>
      <c r="D23" s="85"/>
      <c r="E23" s="85"/>
    </row>
    <row r="24" spans="2:5" ht="16.5" customHeight="1">
      <c r="B24" s="13" t="s">
        <v>12</v>
      </c>
      <c r="C24" s="13"/>
      <c r="D24" s="87" t="s">
        <v>13</v>
      </c>
      <c r="E24" s="87"/>
    </row>
    <row r="25" spans="2:5" ht="13.15" customHeight="1">
      <c r="B25" s="12" t="s">
        <v>14</v>
      </c>
      <c r="C25" s="12"/>
      <c r="D25" s="82" t="s">
        <v>15</v>
      </c>
      <c r="E25" s="82"/>
    </row>
    <row r="26" spans="2:5" ht="11.25" customHeight="1">
      <c r="B26" s="12" t="s">
        <v>16</v>
      </c>
      <c r="C26" s="12"/>
      <c r="D26" s="82" t="s">
        <v>17</v>
      </c>
      <c r="E26" s="82"/>
    </row>
    <row r="27" spans="2:5" ht="13.15" customHeight="1">
      <c r="B27" s="53" t="s">
        <v>18</v>
      </c>
      <c r="D27" s="82" t="s">
        <v>19</v>
      </c>
      <c r="E27" s="82"/>
    </row>
    <row r="28" spans="2:5" ht="13.15" customHeight="1">
      <c r="D28" s="82"/>
      <c r="E28" s="82"/>
    </row>
    <row r="29" spans="2:5" ht="21.75" customHeight="1">
      <c r="B29" s="2"/>
      <c r="C29" s="2"/>
      <c r="D29" s="82"/>
      <c r="E29" s="82"/>
    </row>
    <row r="30" spans="2:5" ht="21.75" customHeight="1">
      <c r="B30" s="2"/>
      <c r="C30" s="2"/>
      <c r="D30" s="12"/>
      <c r="E30" s="12"/>
    </row>
    <row r="31" spans="2:5" ht="24" customHeight="1">
      <c r="B31" s="81" t="s">
        <v>12</v>
      </c>
      <c r="C31" s="81"/>
      <c r="D31" s="81"/>
      <c r="E31" s="81"/>
    </row>
    <row r="32" spans="2:5" ht="13.15" customHeight="1">
      <c r="B32" s="82" t="s">
        <v>20</v>
      </c>
      <c r="C32" s="82"/>
      <c r="D32" s="82"/>
      <c r="E32" s="82"/>
    </row>
    <row r="33" spans="2:5" ht="13.15" customHeight="1">
      <c r="B33" s="82" t="s">
        <v>21</v>
      </c>
      <c r="C33" s="82"/>
      <c r="D33" s="82"/>
      <c r="E33" s="82"/>
    </row>
    <row r="34" spans="2:5" ht="13.15" customHeight="1">
      <c r="B34" s="82" t="s">
        <v>19</v>
      </c>
      <c r="C34" s="82"/>
      <c r="D34" s="82"/>
      <c r="E34" s="82"/>
    </row>
    <row r="38" spans="2:5" ht="13.15" customHeight="1">
      <c r="B38" s="2"/>
      <c r="C38" s="2"/>
    </row>
  </sheetData>
  <mergeCells count="17"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  <mergeCell ref="B6:E6"/>
    <mergeCell ref="B7:E7"/>
    <mergeCell ref="B9:E9"/>
    <mergeCell ref="B31:E31"/>
    <mergeCell ref="B32:E32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1"/>
  <sheetViews>
    <sheetView topLeftCell="E31" zoomScale="70" zoomScaleNormal="70" zoomScalePageLayoutView="55" workbookViewId="0">
      <selection activeCell="O38" sqref="O38"/>
    </sheetView>
  </sheetViews>
  <sheetFormatPr defaultColWidth="11.42578125" defaultRowHeight="18.75" customHeight="1"/>
  <cols>
    <col min="1" max="1" width="7.7109375" style="18" customWidth="1"/>
    <col min="2" max="2" width="13.28515625" style="18" customWidth="1"/>
    <col min="3" max="3" width="19.7109375" style="18" customWidth="1"/>
    <col min="4" max="4" width="14" style="18" bestFit="1" customWidth="1"/>
    <col min="5" max="5" width="26.140625" style="18" customWidth="1"/>
    <col min="6" max="6" width="20" style="18" customWidth="1"/>
    <col min="7" max="8" width="19.7109375" style="18" customWidth="1"/>
    <col min="9" max="9" width="19" style="26" bestFit="1" customWidth="1"/>
    <col min="10" max="21" width="13.7109375" style="26" customWidth="1"/>
    <col min="22" max="22" width="13.7109375" style="20" customWidth="1"/>
    <col min="23" max="25" width="0" style="18" hidden="1" customWidth="1"/>
    <col min="26" max="16384" width="11.42578125" style="18"/>
  </cols>
  <sheetData>
    <row r="1" spans="1:42" ht="133.9" customHeight="1">
      <c r="B1" s="19"/>
      <c r="C1" s="19"/>
      <c r="D1" s="19"/>
      <c r="E1" s="88" t="s">
        <v>22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50"/>
      <c r="U1" s="50"/>
    </row>
    <row r="2" spans="1:42" s="23" customFormat="1">
      <c r="A2" s="21"/>
      <c r="B2" s="21"/>
      <c r="C2" s="21"/>
      <c r="D2" s="21"/>
      <c r="E2" s="21"/>
      <c r="F2" s="21"/>
      <c r="G2" s="21"/>
      <c r="H2" s="21"/>
      <c r="I2" s="22"/>
      <c r="J2" s="90" t="s">
        <v>23</v>
      </c>
      <c r="K2" s="90"/>
      <c r="L2" s="90"/>
      <c r="M2" s="90" t="s">
        <v>24</v>
      </c>
      <c r="N2" s="90"/>
      <c r="O2" s="90"/>
      <c r="P2" s="90" t="s">
        <v>25</v>
      </c>
      <c r="Q2" s="90"/>
      <c r="R2" s="90"/>
      <c r="S2" s="90" t="s">
        <v>10</v>
      </c>
      <c r="T2" s="90"/>
      <c r="U2" s="90"/>
    </row>
    <row r="3" spans="1:42" s="23" customFormat="1" ht="39.75" customHeight="1">
      <c r="A3" s="48" t="s">
        <v>26</v>
      </c>
      <c r="B3" s="48" t="s">
        <v>27</v>
      </c>
      <c r="C3" s="48" t="s">
        <v>28</v>
      </c>
      <c r="D3" s="48" t="s">
        <v>29</v>
      </c>
      <c r="E3" s="48" t="s">
        <v>30</v>
      </c>
      <c r="F3" s="48" t="s">
        <v>31</v>
      </c>
      <c r="G3" s="48" t="s">
        <v>32</v>
      </c>
      <c r="H3" s="48"/>
      <c r="I3" s="48" t="s">
        <v>33</v>
      </c>
      <c r="J3" s="49" t="s">
        <v>34</v>
      </c>
      <c r="K3" s="49" t="s">
        <v>35</v>
      </c>
      <c r="L3" s="49" t="s">
        <v>36</v>
      </c>
      <c r="M3" s="49" t="s">
        <v>34</v>
      </c>
      <c r="N3" s="49" t="s">
        <v>35</v>
      </c>
      <c r="O3" s="49" t="s">
        <v>36</v>
      </c>
      <c r="P3" s="49" t="s">
        <v>37</v>
      </c>
      <c r="Q3" s="49" t="s">
        <v>38</v>
      </c>
      <c r="R3" s="49" t="s">
        <v>39</v>
      </c>
      <c r="S3" s="49" t="s">
        <v>34</v>
      </c>
      <c r="T3" s="49" t="s">
        <v>38</v>
      </c>
      <c r="U3" s="49" t="s">
        <v>39</v>
      </c>
    </row>
    <row r="4" spans="1:42" s="25" customFormat="1" ht="16.149999999999999" customHeight="1">
      <c r="A4" s="42">
        <v>1</v>
      </c>
      <c r="B4" s="42" t="s">
        <v>40</v>
      </c>
      <c r="C4" s="42" t="s">
        <v>41</v>
      </c>
      <c r="D4" s="43" t="s">
        <v>42</v>
      </c>
      <c r="E4" s="42" t="s">
        <v>43</v>
      </c>
      <c r="F4" s="42" t="s">
        <v>44</v>
      </c>
      <c r="G4" s="42" t="s">
        <v>45</v>
      </c>
      <c r="H4" s="42" t="s">
        <v>46</v>
      </c>
      <c r="I4" s="58" t="s">
        <v>47</v>
      </c>
      <c r="J4" s="44">
        <v>187098</v>
      </c>
      <c r="K4" s="44">
        <v>190493</v>
      </c>
      <c r="L4" s="45">
        <f>K4-J4</f>
        <v>3395</v>
      </c>
      <c r="M4" s="44">
        <v>24036</v>
      </c>
      <c r="N4" s="44">
        <v>24298</v>
      </c>
      <c r="O4" s="45">
        <f t="shared" ref="O4:P33" si="0">N4-M4</f>
        <v>262</v>
      </c>
      <c r="P4" s="44"/>
      <c r="Q4" s="44"/>
      <c r="R4" s="45">
        <f>Q4-P4</f>
        <v>0</v>
      </c>
      <c r="S4" s="44"/>
      <c r="T4" s="44"/>
      <c r="U4" s="45">
        <f>T4-S4</f>
        <v>0</v>
      </c>
      <c r="V4" s="24">
        <f>K4+N4+Q4+T4</f>
        <v>214791</v>
      </c>
      <c r="W4" s="41"/>
      <c r="X4" s="41">
        <f t="shared" ref="X4:X32" si="1">K4+N4</f>
        <v>214791</v>
      </c>
      <c r="Y4" s="41">
        <f>Q4+T4</f>
        <v>0</v>
      </c>
      <c r="Z4" s="41">
        <f t="shared" ref="Z4:Z7" si="2">L4+O4+R4+U4</f>
        <v>3657</v>
      </c>
    </row>
    <row r="5" spans="1:42" s="25" customFormat="1" ht="16.149999999999999" customHeight="1">
      <c r="A5" s="42">
        <f>1+A4</f>
        <v>2</v>
      </c>
      <c r="B5" s="42" t="s">
        <v>40</v>
      </c>
      <c r="C5" s="42" t="s">
        <v>41</v>
      </c>
      <c r="D5" s="43" t="s">
        <v>48</v>
      </c>
      <c r="E5" s="46" t="s">
        <v>49</v>
      </c>
      <c r="F5" s="42" t="s">
        <v>44</v>
      </c>
      <c r="G5" s="42" t="s">
        <v>50</v>
      </c>
      <c r="H5" s="42" t="s">
        <v>46</v>
      </c>
      <c r="I5" s="58" t="s">
        <v>51</v>
      </c>
      <c r="J5" s="44">
        <v>52310</v>
      </c>
      <c r="K5" s="44">
        <v>53504</v>
      </c>
      <c r="L5" s="45">
        <f t="shared" ref="L5:L33" si="3">K5-J5</f>
        <v>1194</v>
      </c>
      <c r="M5" s="44">
        <v>11866</v>
      </c>
      <c r="N5" s="44">
        <v>11910</v>
      </c>
      <c r="O5" s="45">
        <f t="shared" si="0"/>
        <v>44</v>
      </c>
      <c r="P5" s="44"/>
      <c r="Q5" s="44"/>
      <c r="R5" s="45">
        <f t="shared" ref="R5:R33" si="4">Q5-P5</f>
        <v>0</v>
      </c>
      <c r="S5" s="44"/>
      <c r="T5" s="44"/>
      <c r="U5" s="45">
        <f t="shared" ref="U5:U30" si="5">T5-S5</f>
        <v>0</v>
      </c>
      <c r="V5" s="24">
        <f t="shared" ref="V5:V33" si="6">K5+N5+Q5+T5</f>
        <v>65414</v>
      </c>
      <c r="W5" s="41"/>
      <c r="X5" s="41">
        <f t="shared" si="1"/>
        <v>65414</v>
      </c>
      <c r="Y5" s="41">
        <f t="shared" ref="Y5:Y31" si="7">Q5+T5</f>
        <v>0</v>
      </c>
      <c r="Z5" s="41">
        <f t="shared" si="2"/>
        <v>1238</v>
      </c>
    </row>
    <row r="6" spans="1:42" s="25" customFormat="1" ht="16.149999999999999" customHeight="1">
      <c r="A6" s="42">
        <f t="shared" ref="A6:A34" si="8">1+A5</f>
        <v>3</v>
      </c>
      <c r="B6" s="42" t="s">
        <v>40</v>
      </c>
      <c r="C6" s="42" t="s">
        <v>41</v>
      </c>
      <c r="D6" s="43" t="s">
        <v>48</v>
      </c>
      <c r="E6" s="42" t="s">
        <v>52</v>
      </c>
      <c r="F6" s="42" t="s">
        <v>53</v>
      </c>
      <c r="G6" s="42" t="s">
        <v>54</v>
      </c>
      <c r="H6" s="42" t="s">
        <v>46</v>
      </c>
      <c r="I6" s="58" t="s">
        <v>55</v>
      </c>
      <c r="J6" s="44">
        <v>13269</v>
      </c>
      <c r="K6" s="44">
        <v>13718</v>
      </c>
      <c r="L6" s="45">
        <f t="shared" si="3"/>
        <v>449</v>
      </c>
      <c r="M6" s="44">
        <v>3246</v>
      </c>
      <c r="N6" s="44">
        <v>3355</v>
      </c>
      <c r="O6" s="45">
        <f t="shared" si="0"/>
        <v>109</v>
      </c>
      <c r="P6" s="44">
        <v>57513</v>
      </c>
      <c r="Q6" s="44">
        <v>58512</v>
      </c>
      <c r="R6" s="45">
        <f t="shared" si="4"/>
        <v>999</v>
      </c>
      <c r="S6" s="44">
        <v>5721</v>
      </c>
      <c r="T6" s="44">
        <v>5798</v>
      </c>
      <c r="U6" s="45">
        <f>T6-S6</f>
        <v>77</v>
      </c>
      <c r="V6" s="24">
        <f t="shared" si="6"/>
        <v>81383</v>
      </c>
      <c r="W6" s="41"/>
      <c r="X6" s="41">
        <f t="shared" si="1"/>
        <v>17073</v>
      </c>
      <c r="Y6" s="41">
        <f>Q6+T6</f>
        <v>64310</v>
      </c>
      <c r="Z6" s="41">
        <f t="shared" si="2"/>
        <v>1634</v>
      </c>
    </row>
    <row r="7" spans="1:42" s="25" customFormat="1" ht="16.149999999999999" customHeight="1">
      <c r="A7" s="42">
        <f t="shared" si="8"/>
        <v>4</v>
      </c>
      <c r="B7" s="42" t="s">
        <v>40</v>
      </c>
      <c r="C7" s="42" t="s">
        <v>41</v>
      </c>
      <c r="D7" s="43" t="s">
        <v>56</v>
      </c>
      <c r="E7" s="42" t="s">
        <v>57</v>
      </c>
      <c r="F7" s="42" t="s">
        <v>44</v>
      </c>
      <c r="G7" s="42" t="s">
        <v>58</v>
      </c>
      <c r="H7" s="42" t="s">
        <v>46</v>
      </c>
      <c r="I7" s="58" t="s">
        <v>59</v>
      </c>
      <c r="J7" s="44">
        <v>246315</v>
      </c>
      <c r="K7" s="44">
        <v>251087</v>
      </c>
      <c r="L7" s="45">
        <f t="shared" si="3"/>
        <v>4772</v>
      </c>
      <c r="M7" s="44">
        <v>34281</v>
      </c>
      <c r="N7" s="44">
        <v>35072</v>
      </c>
      <c r="O7" s="45">
        <f t="shared" si="0"/>
        <v>791</v>
      </c>
      <c r="P7" s="44"/>
      <c r="Q7" s="44"/>
      <c r="R7" s="45">
        <f t="shared" si="4"/>
        <v>0</v>
      </c>
      <c r="S7" s="44"/>
      <c r="T7" s="44"/>
      <c r="U7" s="45">
        <f>T7-S7</f>
        <v>0</v>
      </c>
      <c r="V7" s="24">
        <f t="shared" si="6"/>
        <v>286159</v>
      </c>
      <c r="W7" s="41"/>
      <c r="X7" s="41">
        <f t="shared" si="1"/>
        <v>286159</v>
      </c>
      <c r="Y7" s="41">
        <f>Q7+T7</f>
        <v>0</v>
      </c>
      <c r="Z7" s="41">
        <f t="shared" si="2"/>
        <v>5563</v>
      </c>
    </row>
    <row r="8" spans="1:42" s="25" customFormat="1" ht="16.149999999999999" customHeight="1">
      <c r="A8" s="42">
        <f t="shared" si="8"/>
        <v>5</v>
      </c>
      <c r="B8" s="42" t="s">
        <v>40</v>
      </c>
      <c r="C8" s="42" t="s">
        <v>41</v>
      </c>
      <c r="D8" s="43" t="s">
        <v>60</v>
      </c>
      <c r="E8" s="42" t="s">
        <v>61</v>
      </c>
      <c r="F8" s="42" t="s">
        <v>62</v>
      </c>
      <c r="G8" s="42" t="s">
        <v>63</v>
      </c>
      <c r="H8" s="42" t="s">
        <v>46</v>
      </c>
      <c r="I8" s="58" t="s">
        <v>64</v>
      </c>
      <c r="J8" s="44">
        <v>49192</v>
      </c>
      <c r="K8" s="44">
        <v>49705</v>
      </c>
      <c r="L8" s="45">
        <f t="shared" si="3"/>
        <v>513</v>
      </c>
      <c r="M8" s="44">
        <v>3634</v>
      </c>
      <c r="N8" s="44">
        <v>3881</v>
      </c>
      <c r="O8" s="45">
        <f t="shared" si="0"/>
        <v>247</v>
      </c>
      <c r="P8" s="44"/>
      <c r="Q8" s="44"/>
      <c r="R8" s="45">
        <f t="shared" si="4"/>
        <v>0</v>
      </c>
      <c r="S8" s="44"/>
      <c r="T8" s="44"/>
      <c r="U8" s="45">
        <f t="shared" si="5"/>
        <v>0</v>
      </c>
      <c r="V8" s="24">
        <f>K8+N8+Q8+T8</f>
        <v>53586</v>
      </c>
      <c r="W8" s="41"/>
      <c r="X8" s="41">
        <f t="shared" si="1"/>
        <v>53586</v>
      </c>
      <c r="Y8" s="41">
        <f t="shared" si="7"/>
        <v>0</v>
      </c>
      <c r="Z8" s="41">
        <f>L8+O8+R8+U8</f>
        <v>760</v>
      </c>
    </row>
    <row r="9" spans="1:42" s="25" customFormat="1" ht="16.149999999999999" customHeight="1">
      <c r="A9" s="42">
        <f t="shared" si="8"/>
        <v>6</v>
      </c>
      <c r="B9" s="42" t="s">
        <v>40</v>
      </c>
      <c r="C9" s="42" t="s">
        <v>41</v>
      </c>
      <c r="D9" s="43" t="s">
        <v>42</v>
      </c>
      <c r="E9" s="42" t="s">
        <v>65</v>
      </c>
      <c r="F9" s="42" t="s">
        <v>62</v>
      </c>
      <c r="G9" s="42" t="s">
        <v>66</v>
      </c>
      <c r="H9" s="42" t="s">
        <v>46</v>
      </c>
      <c r="I9" s="58" t="s">
        <v>67</v>
      </c>
      <c r="J9" s="44">
        <v>28734</v>
      </c>
      <c r="K9" s="44">
        <v>28850</v>
      </c>
      <c r="L9" s="45">
        <f t="shared" si="3"/>
        <v>116</v>
      </c>
      <c r="M9" s="44">
        <v>3452</v>
      </c>
      <c r="N9" s="44">
        <v>3480</v>
      </c>
      <c r="O9" s="45">
        <f t="shared" si="0"/>
        <v>28</v>
      </c>
      <c r="P9" s="44"/>
      <c r="Q9" s="44"/>
      <c r="R9" s="45">
        <f t="shared" si="4"/>
        <v>0</v>
      </c>
      <c r="S9" s="44"/>
      <c r="T9" s="44"/>
      <c r="U9" s="45">
        <f>T9-S9</f>
        <v>0</v>
      </c>
      <c r="V9" s="24">
        <f t="shared" si="6"/>
        <v>32330</v>
      </c>
      <c r="W9" s="41"/>
      <c r="X9" s="41">
        <f t="shared" si="1"/>
        <v>32330</v>
      </c>
      <c r="Y9" s="41">
        <f t="shared" si="7"/>
        <v>0</v>
      </c>
      <c r="Z9" s="41">
        <f t="shared" ref="Z9:Z31" si="9">L9+O9+R9+U9</f>
        <v>144</v>
      </c>
    </row>
    <row r="10" spans="1:42" s="65" customFormat="1" ht="16.149999999999999" customHeight="1">
      <c r="A10" s="60">
        <f t="shared" si="8"/>
        <v>7</v>
      </c>
      <c r="B10" s="60" t="s">
        <v>68</v>
      </c>
      <c r="C10" s="60" t="s">
        <v>68</v>
      </c>
      <c r="D10" s="61" t="s">
        <v>42</v>
      </c>
      <c r="E10" s="60" t="s">
        <v>69</v>
      </c>
      <c r="F10" s="60" t="s">
        <v>62</v>
      </c>
      <c r="G10" s="60" t="s">
        <v>70</v>
      </c>
      <c r="H10" s="60" t="s">
        <v>71</v>
      </c>
      <c r="I10" s="61" t="s">
        <v>72</v>
      </c>
      <c r="J10" s="62">
        <v>57795</v>
      </c>
      <c r="K10" s="62">
        <v>59639</v>
      </c>
      <c r="L10" s="62">
        <f t="shared" si="3"/>
        <v>1844</v>
      </c>
      <c r="M10" s="62">
        <v>3775</v>
      </c>
      <c r="N10" s="62">
        <v>3926</v>
      </c>
      <c r="O10" s="62">
        <f t="shared" si="0"/>
        <v>151</v>
      </c>
      <c r="P10" s="62"/>
      <c r="Q10" s="62"/>
      <c r="R10" s="62">
        <f t="shared" si="4"/>
        <v>0</v>
      </c>
      <c r="S10" s="62"/>
      <c r="T10" s="62"/>
      <c r="U10" s="62">
        <f t="shared" si="5"/>
        <v>0</v>
      </c>
      <c r="V10" s="63">
        <f t="shared" si="6"/>
        <v>63565</v>
      </c>
      <c r="W10" s="64"/>
      <c r="X10" s="64">
        <f t="shared" si="1"/>
        <v>63565</v>
      </c>
      <c r="Y10" s="64">
        <f t="shared" si="7"/>
        <v>0</v>
      </c>
      <c r="Z10" s="64">
        <f t="shared" si="9"/>
        <v>1995</v>
      </c>
      <c r="AA10" s="25"/>
      <c r="AB10" s="25" t="s">
        <v>73</v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</row>
    <row r="11" spans="1:42" s="25" customFormat="1" ht="16.149999999999999" customHeight="1">
      <c r="A11" s="42">
        <f t="shared" si="8"/>
        <v>8</v>
      </c>
      <c r="B11" s="42" t="s">
        <v>40</v>
      </c>
      <c r="C11" s="42" t="s">
        <v>74</v>
      </c>
      <c r="D11" s="43" t="s">
        <v>42</v>
      </c>
      <c r="E11" s="42" t="s">
        <v>69</v>
      </c>
      <c r="F11" s="42" t="s">
        <v>62</v>
      </c>
      <c r="G11" s="42" t="s">
        <v>75</v>
      </c>
      <c r="H11" s="42" t="s">
        <v>46</v>
      </c>
      <c r="I11" s="57" t="s">
        <v>76</v>
      </c>
      <c r="J11" s="44">
        <v>24027</v>
      </c>
      <c r="K11" s="44">
        <v>24762</v>
      </c>
      <c r="L11" s="45">
        <f t="shared" si="3"/>
        <v>735</v>
      </c>
      <c r="M11" s="44">
        <v>3261</v>
      </c>
      <c r="N11" s="44">
        <v>3430</v>
      </c>
      <c r="O11" s="45">
        <f t="shared" si="0"/>
        <v>169</v>
      </c>
      <c r="P11" s="44"/>
      <c r="Q11" s="44"/>
      <c r="R11" s="45">
        <f t="shared" si="4"/>
        <v>0</v>
      </c>
      <c r="S11" s="44"/>
      <c r="T11" s="44"/>
      <c r="U11" s="45">
        <f t="shared" si="5"/>
        <v>0</v>
      </c>
      <c r="V11" s="24">
        <f t="shared" si="6"/>
        <v>28192</v>
      </c>
      <c r="W11" s="41"/>
      <c r="X11" s="41">
        <f t="shared" si="1"/>
        <v>28192</v>
      </c>
      <c r="Y11" s="41">
        <f t="shared" si="7"/>
        <v>0</v>
      </c>
      <c r="Z11" s="41">
        <f t="shared" si="9"/>
        <v>904</v>
      </c>
    </row>
    <row r="12" spans="1:42" s="25" customFormat="1" ht="16.149999999999999" customHeight="1">
      <c r="A12" s="42">
        <f t="shared" si="8"/>
        <v>9</v>
      </c>
      <c r="B12" s="42" t="s">
        <v>40</v>
      </c>
      <c r="C12" s="42" t="s">
        <v>74</v>
      </c>
      <c r="D12" s="43" t="s">
        <v>42</v>
      </c>
      <c r="E12" s="42" t="s">
        <v>65</v>
      </c>
      <c r="F12" s="42" t="s">
        <v>62</v>
      </c>
      <c r="G12" s="42" t="s">
        <v>77</v>
      </c>
      <c r="H12" s="42" t="s">
        <v>46</v>
      </c>
      <c r="I12" s="57" t="s">
        <v>78</v>
      </c>
      <c r="J12" s="44">
        <v>150198</v>
      </c>
      <c r="K12" s="44">
        <v>155302</v>
      </c>
      <c r="L12" s="45">
        <f t="shared" si="3"/>
        <v>5104</v>
      </c>
      <c r="M12" s="44">
        <v>18202</v>
      </c>
      <c r="N12" s="44">
        <v>18480</v>
      </c>
      <c r="O12" s="45">
        <f t="shared" si="0"/>
        <v>278</v>
      </c>
      <c r="P12" s="44"/>
      <c r="Q12" s="44"/>
      <c r="R12" s="45">
        <f t="shared" si="4"/>
        <v>0</v>
      </c>
      <c r="S12" s="44"/>
      <c r="T12" s="44"/>
      <c r="U12" s="45">
        <f t="shared" si="5"/>
        <v>0</v>
      </c>
      <c r="V12" s="24">
        <f t="shared" si="6"/>
        <v>173782</v>
      </c>
      <c r="W12" s="41"/>
      <c r="X12" s="41">
        <f t="shared" si="1"/>
        <v>173782</v>
      </c>
      <c r="Y12" s="41">
        <f t="shared" si="7"/>
        <v>0</v>
      </c>
      <c r="Z12" s="41">
        <f t="shared" si="9"/>
        <v>5382</v>
      </c>
    </row>
    <row r="13" spans="1:42" s="25" customFormat="1" ht="16.149999999999999" customHeight="1">
      <c r="A13" s="42">
        <f t="shared" si="8"/>
        <v>10</v>
      </c>
      <c r="B13" s="42" t="s">
        <v>40</v>
      </c>
      <c r="C13" s="42" t="s">
        <v>79</v>
      </c>
      <c r="D13" s="43" t="s">
        <v>42</v>
      </c>
      <c r="E13" s="42" t="s">
        <v>69</v>
      </c>
      <c r="F13" s="42" t="s">
        <v>62</v>
      </c>
      <c r="G13" s="42" t="s">
        <v>80</v>
      </c>
      <c r="H13" s="42" t="s">
        <v>46</v>
      </c>
      <c r="I13" s="57" t="s">
        <v>81</v>
      </c>
      <c r="J13" s="44">
        <v>21399</v>
      </c>
      <c r="K13" s="44">
        <v>21693</v>
      </c>
      <c r="L13" s="45">
        <f t="shared" si="3"/>
        <v>294</v>
      </c>
      <c r="M13" s="44">
        <v>2507</v>
      </c>
      <c r="N13" s="44">
        <v>2534</v>
      </c>
      <c r="O13" s="45">
        <f t="shared" si="0"/>
        <v>27</v>
      </c>
      <c r="P13" s="44"/>
      <c r="Q13" s="44"/>
      <c r="R13" s="45">
        <f t="shared" si="4"/>
        <v>0</v>
      </c>
      <c r="S13" s="44"/>
      <c r="T13" s="44"/>
      <c r="U13" s="45">
        <f t="shared" si="5"/>
        <v>0</v>
      </c>
      <c r="V13" s="24">
        <f t="shared" si="6"/>
        <v>24227</v>
      </c>
      <c r="W13" s="41"/>
      <c r="X13" s="41">
        <f t="shared" si="1"/>
        <v>24227</v>
      </c>
      <c r="Y13" s="41">
        <f t="shared" si="7"/>
        <v>0</v>
      </c>
      <c r="Z13" s="41">
        <f t="shared" si="9"/>
        <v>321</v>
      </c>
    </row>
    <row r="14" spans="1:42" s="25" customFormat="1" ht="16.149999999999999" customHeight="1">
      <c r="A14" s="42">
        <f t="shared" si="8"/>
        <v>11</v>
      </c>
      <c r="B14" s="42" t="s">
        <v>40</v>
      </c>
      <c r="C14" s="42" t="s">
        <v>79</v>
      </c>
      <c r="D14" s="43" t="s">
        <v>42</v>
      </c>
      <c r="E14" s="42" t="s">
        <v>65</v>
      </c>
      <c r="F14" s="42" t="s">
        <v>62</v>
      </c>
      <c r="G14" s="42" t="s">
        <v>82</v>
      </c>
      <c r="H14" s="42" t="s">
        <v>46</v>
      </c>
      <c r="I14" s="57" t="s">
        <v>83</v>
      </c>
      <c r="J14" s="44">
        <v>68220</v>
      </c>
      <c r="K14" s="44">
        <v>70214</v>
      </c>
      <c r="L14" s="45">
        <f t="shared" si="3"/>
        <v>1994</v>
      </c>
      <c r="M14" s="44">
        <v>8864</v>
      </c>
      <c r="N14" s="44">
        <v>9032</v>
      </c>
      <c r="O14" s="45">
        <f t="shared" si="0"/>
        <v>168</v>
      </c>
      <c r="P14" s="44"/>
      <c r="Q14" s="44"/>
      <c r="R14" s="45">
        <f t="shared" si="4"/>
        <v>0</v>
      </c>
      <c r="S14" s="44"/>
      <c r="T14" s="44"/>
      <c r="U14" s="45">
        <f t="shared" si="5"/>
        <v>0</v>
      </c>
      <c r="V14" s="24">
        <f t="shared" si="6"/>
        <v>79246</v>
      </c>
      <c r="W14" s="41"/>
      <c r="X14" s="41">
        <f t="shared" si="1"/>
        <v>79246</v>
      </c>
      <c r="Y14" s="41">
        <f t="shared" si="7"/>
        <v>0</v>
      </c>
      <c r="Z14" s="41">
        <f t="shared" si="9"/>
        <v>2162</v>
      </c>
    </row>
    <row r="15" spans="1:42" s="25" customFormat="1" ht="16.149999999999999" customHeight="1">
      <c r="A15" s="42">
        <f t="shared" si="8"/>
        <v>12</v>
      </c>
      <c r="B15" s="42" t="s">
        <v>40</v>
      </c>
      <c r="C15" s="42" t="s">
        <v>79</v>
      </c>
      <c r="D15" s="43" t="s">
        <v>42</v>
      </c>
      <c r="E15" s="42" t="s">
        <v>65</v>
      </c>
      <c r="F15" s="42" t="s">
        <v>62</v>
      </c>
      <c r="G15" s="42" t="s">
        <v>84</v>
      </c>
      <c r="H15" s="42" t="s">
        <v>46</v>
      </c>
      <c r="I15" s="57" t="s">
        <v>85</v>
      </c>
      <c r="J15" s="44">
        <v>85360</v>
      </c>
      <c r="K15" s="44">
        <v>87857</v>
      </c>
      <c r="L15" s="45">
        <f t="shared" si="3"/>
        <v>2497</v>
      </c>
      <c r="M15" s="44">
        <v>15071</v>
      </c>
      <c r="N15" s="44">
        <v>15453</v>
      </c>
      <c r="O15" s="45">
        <f t="shared" si="0"/>
        <v>382</v>
      </c>
      <c r="P15" s="44"/>
      <c r="Q15" s="44"/>
      <c r="R15" s="45">
        <f t="shared" si="4"/>
        <v>0</v>
      </c>
      <c r="S15" s="44"/>
      <c r="T15" s="44"/>
      <c r="U15" s="45">
        <f>T15-S15</f>
        <v>0</v>
      </c>
      <c r="V15" s="24">
        <f t="shared" si="6"/>
        <v>103310</v>
      </c>
      <c r="W15" s="41"/>
      <c r="X15" s="41">
        <f t="shared" si="1"/>
        <v>103310</v>
      </c>
      <c r="Y15" s="41">
        <f t="shared" si="7"/>
        <v>0</v>
      </c>
      <c r="Z15" s="41">
        <f t="shared" si="9"/>
        <v>2879</v>
      </c>
    </row>
    <row r="16" spans="1:42" s="56" customFormat="1" ht="16.149999999999999" customHeight="1">
      <c r="A16" s="42">
        <f t="shared" si="8"/>
        <v>13</v>
      </c>
      <c r="B16" s="42" t="s">
        <v>86</v>
      </c>
      <c r="C16" s="42" t="s">
        <v>68</v>
      </c>
      <c r="D16" s="43" t="s">
        <v>42</v>
      </c>
      <c r="E16" s="42" t="s">
        <v>69</v>
      </c>
      <c r="F16" s="42" t="s">
        <v>62</v>
      </c>
      <c r="G16" s="42" t="s">
        <v>87</v>
      </c>
      <c r="H16" s="59" t="s">
        <v>46</v>
      </c>
      <c r="I16" s="57" t="s">
        <v>88</v>
      </c>
      <c r="J16" s="44">
        <v>16475</v>
      </c>
      <c r="K16" s="44">
        <v>17047</v>
      </c>
      <c r="L16" s="45">
        <f t="shared" si="3"/>
        <v>572</v>
      </c>
      <c r="M16" s="44">
        <v>4374</v>
      </c>
      <c r="N16" s="44">
        <v>4449</v>
      </c>
      <c r="O16" s="45">
        <f t="shared" si="0"/>
        <v>75</v>
      </c>
      <c r="P16" s="44"/>
      <c r="Q16" s="44"/>
      <c r="R16" s="45">
        <f t="shared" si="4"/>
        <v>0</v>
      </c>
      <c r="S16" s="44"/>
      <c r="T16" s="44"/>
      <c r="U16" s="45">
        <f t="shared" si="5"/>
        <v>0</v>
      </c>
      <c r="V16" s="24">
        <f t="shared" si="6"/>
        <v>21496</v>
      </c>
      <c r="W16" s="41"/>
      <c r="X16" s="41">
        <f t="shared" si="1"/>
        <v>21496</v>
      </c>
      <c r="Y16" s="41">
        <f t="shared" si="7"/>
        <v>0</v>
      </c>
      <c r="Z16" s="41">
        <f t="shared" si="9"/>
        <v>647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</row>
    <row r="17" spans="1:42" s="25" customFormat="1" ht="16.149999999999999" customHeight="1">
      <c r="A17" s="66">
        <f t="shared" si="8"/>
        <v>14</v>
      </c>
      <c r="B17" s="66" t="s">
        <v>86</v>
      </c>
      <c r="C17" s="66" t="s">
        <v>68</v>
      </c>
      <c r="D17" s="67" t="s">
        <v>42</v>
      </c>
      <c r="E17" s="66" t="s">
        <v>89</v>
      </c>
      <c r="F17" s="66" t="s">
        <v>62</v>
      </c>
      <c r="G17" s="66" t="s">
        <v>90</v>
      </c>
      <c r="H17" s="68" t="s">
        <v>46</v>
      </c>
      <c r="I17" s="67" t="s">
        <v>91</v>
      </c>
      <c r="J17" s="69">
        <v>122326</v>
      </c>
      <c r="K17" s="69">
        <v>123840</v>
      </c>
      <c r="L17" s="69">
        <f t="shared" si="3"/>
        <v>1514</v>
      </c>
      <c r="M17" s="69">
        <v>20799</v>
      </c>
      <c r="N17" s="69">
        <v>21024</v>
      </c>
      <c r="O17" s="69">
        <f t="shared" si="0"/>
        <v>225</v>
      </c>
      <c r="P17" s="69"/>
      <c r="Q17" s="69"/>
      <c r="R17" s="69">
        <f t="shared" si="4"/>
        <v>0</v>
      </c>
      <c r="S17" s="69"/>
      <c r="T17" s="69"/>
      <c r="U17" s="69">
        <f t="shared" si="5"/>
        <v>0</v>
      </c>
      <c r="V17" s="70">
        <f t="shared" si="6"/>
        <v>144864</v>
      </c>
      <c r="W17" s="71"/>
      <c r="X17" s="71">
        <f t="shared" si="1"/>
        <v>144864</v>
      </c>
      <c r="Y17" s="71">
        <f t="shared" si="7"/>
        <v>0</v>
      </c>
      <c r="Z17" s="71">
        <f t="shared" si="9"/>
        <v>1739</v>
      </c>
    </row>
    <row r="18" spans="1:42" s="25" customFormat="1" ht="16.149999999999999" customHeight="1">
      <c r="A18" s="72"/>
      <c r="B18" s="72" t="s">
        <v>86</v>
      </c>
      <c r="C18" s="72" t="s">
        <v>68</v>
      </c>
      <c r="D18" s="73" t="s">
        <v>42</v>
      </c>
      <c r="E18" s="72" t="s">
        <v>89</v>
      </c>
      <c r="F18" s="72" t="s">
        <v>92</v>
      </c>
      <c r="G18" s="72" t="s">
        <v>93</v>
      </c>
      <c r="H18" s="74"/>
      <c r="I18" s="73"/>
      <c r="J18" s="75">
        <v>165002</v>
      </c>
      <c r="K18" s="75">
        <v>166032</v>
      </c>
      <c r="L18" s="75">
        <f t="shared" ref="L18" si="10">K18-J18</f>
        <v>1030</v>
      </c>
      <c r="M18" s="75">
        <v>261</v>
      </c>
      <c r="N18" s="75">
        <v>280</v>
      </c>
      <c r="O18" s="75">
        <f>N18-M18</f>
        <v>19</v>
      </c>
      <c r="P18" s="75"/>
      <c r="Q18" s="75"/>
      <c r="R18" s="75">
        <f t="shared" ref="R18" si="11">Q18-P18</f>
        <v>0</v>
      </c>
      <c r="S18" s="75"/>
      <c r="T18" s="75"/>
      <c r="U18" s="75">
        <f t="shared" ref="U18" si="12">T18-S18</f>
        <v>0</v>
      </c>
      <c r="V18" s="76">
        <f t="shared" ref="V18" si="13">K18+N18+Q18+T18</f>
        <v>166312</v>
      </c>
      <c r="W18" s="77"/>
      <c r="X18" s="77">
        <f t="shared" ref="X18" si="14">K18+N18</f>
        <v>166312</v>
      </c>
      <c r="Y18" s="77">
        <f t="shared" ref="Y18" si="15">Q18+T18</f>
        <v>0</v>
      </c>
      <c r="Z18" s="77">
        <f t="shared" ref="Z18" si="16">L18+O18+R18+U18</f>
        <v>1049</v>
      </c>
    </row>
    <row r="19" spans="1:42" s="25" customFormat="1" ht="16.149999999999999" customHeight="1">
      <c r="A19" s="42">
        <f>1+A17</f>
        <v>15</v>
      </c>
      <c r="B19" s="42" t="s">
        <v>94</v>
      </c>
      <c r="C19" s="42" t="s">
        <v>95</v>
      </c>
      <c r="D19" s="43" t="s">
        <v>42</v>
      </c>
      <c r="E19" s="42" t="s">
        <v>69</v>
      </c>
      <c r="F19" s="42" t="s">
        <v>62</v>
      </c>
      <c r="G19" s="42" t="s">
        <v>96</v>
      </c>
      <c r="H19" s="59" t="s">
        <v>46</v>
      </c>
      <c r="I19" s="57" t="s">
        <v>97</v>
      </c>
      <c r="J19" s="44">
        <v>26245</v>
      </c>
      <c r="K19" s="44">
        <v>26652</v>
      </c>
      <c r="L19" s="45">
        <f t="shared" si="3"/>
        <v>407</v>
      </c>
      <c r="M19" s="44">
        <v>2919</v>
      </c>
      <c r="N19" s="44">
        <v>2941</v>
      </c>
      <c r="O19" s="45">
        <f t="shared" si="0"/>
        <v>22</v>
      </c>
      <c r="P19" s="44"/>
      <c r="Q19" s="44"/>
      <c r="R19" s="45">
        <f t="shared" si="4"/>
        <v>0</v>
      </c>
      <c r="S19" s="44"/>
      <c r="T19" s="44"/>
      <c r="U19" s="45">
        <f t="shared" si="5"/>
        <v>0</v>
      </c>
      <c r="V19" s="24">
        <f t="shared" si="6"/>
        <v>29593</v>
      </c>
      <c r="W19" s="41"/>
      <c r="X19" s="41">
        <f t="shared" si="1"/>
        <v>29593</v>
      </c>
      <c r="Y19" s="41">
        <f t="shared" si="7"/>
        <v>0</v>
      </c>
      <c r="Z19" s="41">
        <f t="shared" si="9"/>
        <v>429</v>
      </c>
    </row>
    <row r="20" spans="1:42" s="25" customFormat="1" ht="16.149999999999999" customHeight="1">
      <c r="A20" s="42">
        <f t="shared" si="8"/>
        <v>16</v>
      </c>
      <c r="B20" s="42" t="s">
        <v>94</v>
      </c>
      <c r="C20" s="42" t="s">
        <v>95</v>
      </c>
      <c r="D20" s="43" t="s">
        <v>42</v>
      </c>
      <c r="E20" s="42" t="s">
        <v>65</v>
      </c>
      <c r="F20" s="42" t="s">
        <v>62</v>
      </c>
      <c r="G20" s="42" t="s">
        <v>98</v>
      </c>
      <c r="H20" s="59" t="s">
        <v>46</v>
      </c>
      <c r="I20" s="57" t="s">
        <v>99</v>
      </c>
      <c r="J20" s="44">
        <v>99258</v>
      </c>
      <c r="K20" s="44">
        <v>100905</v>
      </c>
      <c r="L20" s="45">
        <f t="shared" si="3"/>
        <v>1647</v>
      </c>
      <c r="M20" s="44">
        <v>17844</v>
      </c>
      <c r="N20" s="44">
        <v>18211</v>
      </c>
      <c r="O20" s="45">
        <f t="shared" si="0"/>
        <v>367</v>
      </c>
      <c r="P20" s="44"/>
      <c r="Q20" s="44"/>
      <c r="R20" s="45">
        <f t="shared" si="4"/>
        <v>0</v>
      </c>
      <c r="S20" s="44"/>
      <c r="T20" s="44"/>
      <c r="U20" s="45">
        <f t="shared" si="5"/>
        <v>0</v>
      </c>
      <c r="V20" s="24">
        <f t="shared" si="6"/>
        <v>119116</v>
      </c>
      <c r="W20" s="41"/>
      <c r="X20" s="41">
        <f t="shared" si="1"/>
        <v>119116</v>
      </c>
      <c r="Y20" s="41">
        <f t="shared" si="7"/>
        <v>0</v>
      </c>
      <c r="Z20" s="41">
        <f t="shared" si="9"/>
        <v>2014</v>
      </c>
    </row>
    <row r="21" spans="1:42" s="25" customFormat="1" ht="16.149999999999999" customHeight="1">
      <c r="A21" s="42">
        <f t="shared" si="8"/>
        <v>17</v>
      </c>
      <c r="B21" s="42" t="s">
        <v>94</v>
      </c>
      <c r="C21" s="42" t="s">
        <v>95</v>
      </c>
      <c r="D21" s="43" t="s">
        <v>100</v>
      </c>
      <c r="E21" s="42" t="s">
        <v>101</v>
      </c>
      <c r="F21" s="42" t="s">
        <v>62</v>
      </c>
      <c r="G21" s="42" t="s">
        <v>102</v>
      </c>
      <c r="H21" s="59" t="s">
        <v>46</v>
      </c>
      <c r="I21" s="57" t="s">
        <v>103</v>
      </c>
      <c r="J21" s="44">
        <v>19430</v>
      </c>
      <c r="K21" s="44">
        <v>20491</v>
      </c>
      <c r="L21" s="45">
        <f t="shared" si="3"/>
        <v>1061</v>
      </c>
      <c r="M21" s="44">
        <v>1511</v>
      </c>
      <c r="N21" s="44">
        <v>1964</v>
      </c>
      <c r="O21" s="45">
        <f t="shared" si="0"/>
        <v>453</v>
      </c>
      <c r="P21" s="44"/>
      <c r="Q21" s="44"/>
      <c r="R21" s="45">
        <f t="shared" si="4"/>
        <v>0</v>
      </c>
      <c r="S21" s="44"/>
      <c r="T21" s="44"/>
      <c r="U21" s="45">
        <f t="shared" si="5"/>
        <v>0</v>
      </c>
      <c r="V21" s="24">
        <f t="shared" si="6"/>
        <v>22455</v>
      </c>
      <c r="W21" s="41"/>
      <c r="X21" s="41">
        <f t="shared" si="1"/>
        <v>22455</v>
      </c>
      <c r="Y21" s="41">
        <f t="shared" si="7"/>
        <v>0</v>
      </c>
      <c r="Z21" s="41">
        <f t="shared" si="9"/>
        <v>1514</v>
      </c>
    </row>
    <row r="22" spans="1:42" s="25" customFormat="1" ht="16.149999999999999" customHeight="1">
      <c r="A22" s="42">
        <f t="shared" si="8"/>
        <v>18</v>
      </c>
      <c r="B22" s="42" t="s">
        <v>104</v>
      </c>
      <c r="C22" s="42" t="s">
        <v>105</v>
      </c>
      <c r="D22" s="43" t="s">
        <v>42</v>
      </c>
      <c r="E22" s="42" t="s">
        <v>69</v>
      </c>
      <c r="F22" s="42" t="s">
        <v>62</v>
      </c>
      <c r="G22" s="42" t="s">
        <v>106</v>
      </c>
      <c r="H22" s="59" t="s">
        <v>46</v>
      </c>
      <c r="I22" s="57" t="s">
        <v>107</v>
      </c>
      <c r="J22" s="44">
        <v>17501</v>
      </c>
      <c r="K22" s="44">
        <v>18951</v>
      </c>
      <c r="L22" s="45">
        <f t="shared" si="3"/>
        <v>1450</v>
      </c>
      <c r="M22" s="44">
        <v>974</v>
      </c>
      <c r="N22" s="44">
        <v>1181</v>
      </c>
      <c r="O22" s="45">
        <f t="shared" si="0"/>
        <v>207</v>
      </c>
      <c r="P22" s="44"/>
      <c r="Q22" s="44"/>
      <c r="R22" s="45">
        <f t="shared" si="4"/>
        <v>0</v>
      </c>
      <c r="S22" s="44"/>
      <c r="T22" s="44"/>
      <c r="U22" s="45">
        <f t="shared" si="5"/>
        <v>0</v>
      </c>
      <c r="V22" s="24">
        <f t="shared" si="6"/>
        <v>20132</v>
      </c>
      <c r="W22" s="41"/>
      <c r="X22" s="41">
        <f t="shared" si="1"/>
        <v>20132</v>
      </c>
      <c r="Y22" s="41">
        <f t="shared" si="7"/>
        <v>0</v>
      </c>
      <c r="Z22" s="41">
        <f t="shared" si="9"/>
        <v>1657</v>
      </c>
    </row>
    <row r="23" spans="1:42" s="25" customFormat="1" ht="16.149999999999999" customHeight="1">
      <c r="A23" s="42">
        <f t="shared" si="8"/>
        <v>19</v>
      </c>
      <c r="B23" s="42" t="s">
        <v>104</v>
      </c>
      <c r="C23" s="42" t="s">
        <v>105</v>
      </c>
      <c r="D23" s="43" t="s">
        <v>42</v>
      </c>
      <c r="E23" s="42" t="s">
        <v>65</v>
      </c>
      <c r="F23" s="42" t="s">
        <v>62</v>
      </c>
      <c r="G23" s="42" t="s">
        <v>108</v>
      </c>
      <c r="H23" s="59" t="s">
        <v>46</v>
      </c>
      <c r="I23" s="57" t="s">
        <v>109</v>
      </c>
      <c r="J23" s="44">
        <v>99597</v>
      </c>
      <c r="K23" s="44">
        <v>100842</v>
      </c>
      <c r="L23" s="45">
        <f t="shared" si="3"/>
        <v>1245</v>
      </c>
      <c r="M23" s="44">
        <v>14636</v>
      </c>
      <c r="N23" s="44">
        <v>14813</v>
      </c>
      <c r="O23" s="45">
        <f t="shared" si="0"/>
        <v>177</v>
      </c>
      <c r="P23" s="44"/>
      <c r="Q23" s="44"/>
      <c r="R23" s="45">
        <f t="shared" si="4"/>
        <v>0</v>
      </c>
      <c r="S23" s="44"/>
      <c r="T23" s="44"/>
      <c r="U23" s="45">
        <f t="shared" si="5"/>
        <v>0</v>
      </c>
      <c r="V23" s="24">
        <f t="shared" si="6"/>
        <v>115655</v>
      </c>
      <c r="W23" s="41"/>
      <c r="X23" s="41">
        <f t="shared" si="1"/>
        <v>115655</v>
      </c>
      <c r="Y23" s="41">
        <f t="shared" si="7"/>
        <v>0</v>
      </c>
      <c r="Z23" s="41">
        <f t="shared" si="9"/>
        <v>1422</v>
      </c>
    </row>
    <row r="24" spans="1:42" s="25" customFormat="1" ht="16.149999999999999" customHeight="1">
      <c r="A24" s="42">
        <f t="shared" si="8"/>
        <v>20</v>
      </c>
      <c r="B24" s="42" t="s">
        <v>110</v>
      </c>
      <c r="C24" s="42" t="s">
        <v>111</v>
      </c>
      <c r="D24" s="43" t="s">
        <v>42</v>
      </c>
      <c r="E24" s="42" t="s">
        <v>69</v>
      </c>
      <c r="F24" s="42" t="s">
        <v>62</v>
      </c>
      <c r="G24" s="42" t="s">
        <v>112</v>
      </c>
      <c r="H24" s="59" t="s">
        <v>46</v>
      </c>
      <c r="I24" s="57" t="s">
        <v>113</v>
      </c>
      <c r="J24" s="44">
        <v>28683</v>
      </c>
      <c r="K24" s="44">
        <v>29144</v>
      </c>
      <c r="L24" s="45">
        <f t="shared" si="3"/>
        <v>461</v>
      </c>
      <c r="M24" s="44">
        <v>3387</v>
      </c>
      <c r="N24" s="44">
        <v>3414</v>
      </c>
      <c r="O24" s="45">
        <f t="shared" si="0"/>
        <v>27</v>
      </c>
      <c r="P24" s="44"/>
      <c r="Q24" s="44"/>
      <c r="R24" s="45">
        <f t="shared" si="4"/>
        <v>0</v>
      </c>
      <c r="S24" s="44"/>
      <c r="T24" s="44"/>
      <c r="U24" s="45">
        <f>T24-S24</f>
        <v>0</v>
      </c>
      <c r="V24" s="24">
        <f t="shared" si="6"/>
        <v>32558</v>
      </c>
      <c r="W24" s="41"/>
      <c r="X24" s="41">
        <f t="shared" si="1"/>
        <v>32558</v>
      </c>
      <c r="Y24" s="41">
        <f t="shared" si="7"/>
        <v>0</v>
      </c>
      <c r="Z24" s="41">
        <f t="shared" si="9"/>
        <v>488</v>
      </c>
    </row>
    <row r="25" spans="1:42" s="25" customFormat="1" ht="15.95" customHeight="1">
      <c r="A25" s="42">
        <f t="shared" si="8"/>
        <v>21</v>
      </c>
      <c r="B25" s="42" t="s">
        <v>110</v>
      </c>
      <c r="C25" s="42" t="s">
        <v>111</v>
      </c>
      <c r="D25" s="43" t="s">
        <v>42</v>
      </c>
      <c r="E25" s="42" t="s">
        <v>65</v>
      </c>
      <c r="F25" s="42" t="s">
        <v>62</v>
      </c>
      <c r="G25" s="42" t="s">
        <v>114</v>
      </c>
      <c r="H25" s="59" t="s">
        <v>46</v>
      </c>
      <c r="I25" s="57" t="s">
        <v>115</v>
      </c>
      <c r="J25" s="44">
        <v>7085</v>
      </c>
      <c r="K25" s="44">
        <v>8042</v>
      </c>
      <c r="L25" s="45">
        <f t="shared" si="3"/>
        <v>957</v>
      </c>
      <c r="M25" s="44">
        <v>4477</v>
      </c>
      <c r="N25" s="44">
        <v>4477</v>
      </c>
      <c r="O25" s="45">
        <f t="shared" si="0"/>
        <v>0</v>
      </c>
      <c r="P25" s="44"/>
      <c r="Q25" s="44"/>
      <c r="R25" s="45">
        <f t="shared" si="4"/>
        <v>0</v>
      </c>
      <c r="S25" s="44"/>
      <c r="T25" s="44"/>
      <c r="U25" s="45">
        <f t="shared" si="5"/>
        <v>0</v>
      </c>
      <c r="V25" s="24">
        <f t="shared" si="6"/>
        <v>12519</v>
      </c>
      <c r="W25" s="41"/>
      <c r="X25" s="41">
        <f t="shared" si="1"/>
        <v>12519</v>
      </c>
      <c r="Y25" s="41"/>
      <c r="Z25" s="41">
        <f t="shared" si="9"/>
        <v>957</v>
      </c>
    </row>
    <row r="26" spans="1:42" s="25" customFormat="1" ht="16.149999999999999" customHeight="1">
      <c r="A26" s="42">
        <f t="shared" si="8"/>
        <v>22</v>
      </c>
      <c r="B26" s="42" t="s">
        <v>110</v>
      </c>
      <c r="C26" s="42" t="s">
        <v>111</v>
      </c>
      <c r="D26" s="43" t="s">
        <v>100</v>
      </c>
      <c r="E26" s="42" t="s">
        <v>65</v>
      </c>
      <c r="F26" s="42" t="s">
        <v>62</v>
      </c>
      <c r="G26" s="42" t="s">
        <v>116</v>
      </c>
      <c r="H26" s="59" t="s">
        <v>46</v>
      </c>
      <c r="I26" s="57" t="s">
        <v>117</v>
      </c>
      <c r="J26" s="44">
        <v>67698</v>
      </c>
      <c r="K26" s="44">
        <v>69514</v>
      </c>
      <c r="L26" s="45">
        <f t="shared" si="3"/>
        <v>1816</v>
      </c>
      <c r="M26" s="44">
        <v>7696</v>
      </c>
      <c r="N26" s="44">
        <v>7825</v>
      </c>
      <c r="O26" s="45">
        <f t="shared" si="0"/>
        <v>129</v>
      </c>
      <c r="P26" s="44"/>
      <c r="Q26" s="44"/>
      <c r="R26" s="45">
        <f t="shared" si="4"/>
        <v>0</v>
      </c>
      <c r="S26" s="44"/>
      <c r="T26" s="44"/>
      <c r="U26" s="45">
        <f t="shared" si="5"/>
        <v>0</v>
      </c>
      <c r="V26" s="24">
        <f t="shared" si="6"/>
        <v>77339</v>
      </c>
      <c r="W26" s="41"/>
      <c r="X26" s="41">
        <f t="shared" si="1"/>
        <v>77339</v>
      </c>
      <c r="Y26" s="41">
        <f t="shared" si="7"/>
        <v>0</v>
      </c>
      <c r="Z26" s="41">
        <f t="shared" si="9"/>
        <v>1945</v>
      </c>
    </row>
    <row r="27" spans="1:42" s="25" customFormat="1" ht="16.149999999999999" customHeight="1">
      <c r="A27" s="42">
        <f t="shared" si="8"/>
        <v>23</v>
      </c>
      <c r="B27" s="42" t="s">
        <v>118</v>
      </c>
      <c r="C27" s="42" t="s">
        <v>119</v>
      </c>
      <c r="D27" s="43" t="s">
        <v>42</v>
      </c>
      <c r="E27" s="42" t="s">
        <v>69</v>
      </c>
      <c r="F27" s="42" t="s">
        <v>62</v>
      </c>
      <c r="G27" s="42" t="s">
        <v>120</v>
      </c>
      <c r="H27" s="59" t="s">
        <v>46</v>
      </c>
      <c r="I27" s="57" t="s">
        <v>121</v>
      </c>
      <c r="J27" s="44">
        <v>22745</v>
      </c>
      <c r="K27" s="44">
        <v>23130</v>
      </c>
      <c r="L27" s="45">
        <f t="shared" si="3"/>
        <v>385</v>
      </c>
      <c r="M27" s="44">
        <v>5548</v>
      </c>
      <c r="N27" s="44">
        <v>5684</v>
      </c>
      <c r="O27" s="45">
        <f t="shared" si="0"/>
        <v>136</v>
      </c>
      <c r="P27" s="44"/>
      <c r="Q27" s="44"/>
      <c r="R27" s="45">
        <f t="shared" si="4"/>
        <v>0</v>
      </c>
      <c r="S27" s="44"/>
      <c r="T27" s="44"/>
      <c r="U27" s="45">
        <f t="shared" si="5"/>
        <v>0</v>
      </c>
      <c r="V27" s="24">
        <f t="shared" si="6"/>
        <v>28814</v>
      </c>
      <c r="W27" s="41"/>
      <c r="X27" s="41">
        <f t="shared" si="1"/>
        <v>28814</v>
      </c>
      <c r="Y27" s="41">
        <f t="shared" si="7"/>
        <v>0</v>
      </c>
      <c r="Z27" s="41">
        <f t="shared" si="9"/>
        <v>521</v>
      </c>
    </row>
    <row r="28" spans="1:42" s="25" customFormat="1" ht="16.149999999999999" customHeight="1">
      <c r="A28" s="42">
        <f t="shared" si="8"/>
        <v>24</v>
      </c>
      <c r="B28" s="42" t="s">
        <v>118</v>
      </c>
      <c r="C28" s="42" t="s">
        <v>119</v>
      </c>
      <c r="D28" s="43" t="s">
        <v>42</v>
      </c>
      <c r="E28" s="42" t="s">
        <v>122</v>
      </c>
      <c r="F28" s="42" t="s">
        <v>62</v>
      </c>
      <c r="G28" s="42" t="s">
        <v>123</v>
      </c>
      <c r="H28" s="59" t="s">
        <v>46</v>
      </c>
      <c r="I28" s="57" t="s">
        <v>124</v>
      </c>
      <c r="J28" s="44">
        <v>56692</v>
      </c>
      <c r="K28" s="44">
        <v>57271</v>
      </c>
      <c r="L28" s="45">
        <f t="shared" si="3"/>
        <v>579</v>
      </c>
      <c r="M28" s="44">
        <v>2733</v>
      </c>
      <c r="N28" s="44">
        <v>2743</v>
      </c>
      <c r="O28" s="45">
        <f t="shared" si="0"/>
        <v>10</v>
      </c>
      <c r="P28" s="44"/>
      <c r="Q28" s="44"/>
      <c r="R28" s="45">
        <f t="shared" si="4"/>
        <v>0</v>
      </c>
      <c r="S28" s="44"/>
      <c r="T28" s="44"/>
      <c r="U28" s="45">
        <f t="shared" si="5"/>
        <v>0</v>
      </c>
      <c r="V28" s="24">
        <f t="shared" si="6"/>
        <v>60014</v>
      </c>
      <c r="W28" s="41"/>
      <c r="X28" s="41">
        <f t="shared" si="1"/>
        <v>60014</v>
      </c>
      <c r="Y28" s="41">
        <f t="shared" si="7"/>
        <v>0</v>
      </c>
      <c r="Z28" s="41">
        <f t="shared" si="9"/>
        <v>589</v>
      </c>
    </row>
    <row r="29" spans="1:42" s="25" customFormat="1" ht="16.149999999999999" customHeight="1">
      <c r="A29" s="42">
        <f t="shared" si="8"/>
        <v>25</v>
      </c>
      <c r="B29" s="42" t="s">
        <v>118</v>
      </c>
      <c r="C29" s="42" t="s">
        <v>119</v>
      </c>
      <c r="D29" s="43" t="s">
        <v>42</v>
      </c>
      <c r="E29" s="42" t="s">
        <v>65</v>
      </c>
      <c r="F29" s="42" t="s">
        <v>62</v>
      </c>
      <c r="G29" s="42" t="s">
        <v>125</v>
      </c>
      <c r="H29" s="59" t="s">
        <v>46</v>
      </c>
      <c r="I29" s="57" t="s">
        <v>126</v>
      </c>
      <c r="J29" s="44">
        <v>93978</v>
      </c>
      <c r="K29" s="44">
        <v>97408</v>
      </c>
      <c r="L29" s="45">
        <f t="shared" si="3"/>
        <v>3430</v>
      </c>
      <c r="M29" s="44">
        <v>15502</v>
      </c>
      <c r="N29" s="44">
        <v>16014</v>
      </c>
      <c r="O29" s="45">
        <f t="shared" si="0"/>
        <v>512</v>
      </c>
      <c r="P29" s="44"/>
      <c r="Q29" s="44"/>
      <c r="R29" s="45">
        <f t="shared" si="4"/>
        <v>0</v>
      </c>
      <c r="S29" s="44"/>
      <c r="T29" s="44"/>
      <c r="U29" s="45">
        <f>T29-S29</f>
        <v>0</v>
      </c>
      <c r="V29" s="24">
        <f t="shared" si="6"/>
        <v>113422</v>
      </c>
      <c r="W29" s="41"/>
      <c r="X29" s="41">
        <f t="shared" si="1"/>
        <v>113422</v>
      </c>
      <c r="Y29" s="41">
        <f t="shared" si="7"/>
        <v>0</v>
      </c>
      <c r="Z29" s="41">
        <f t="shared" si="9"/>
        <v>3942</v>
      </c>
    </row>
    <row r="30" spans="1:42" s="25" customFormat="1" ht="16.149999999999999" customHeight="1">
      <c r="A30" s="42">
        <f t="shared" si="8"/>
        <v>26</v>
      </c>
      <c r="B30" s="42" t="s">
        <v>127</v>
      </c>
      <c r="C30" s="42" t="s">
        <v>128</v>
      </c>
      <c r="D30" s="43" t="s">
        <v>42</v>
      </c>
      <c r="E30" s="42" t="s">
        <v>69</v>
      </c>
      <c r="F30" s="42" t="s">
        <v>62</v>
      </c>
      <c r="G30" s="42" t="s">
        <v>129</v>
      </c>
      <c r="H30" s="59" t="s">
        <v>46</v>
      </c>
      <c r="I30" s="57" t="s">
        <v>130</v>
      </c>
      <c r="J30" s="44">
        <v>32696</v>
      </c>
      <c r="K30" s="44">
        <v>33135</v>
      </c>
      <c r="L30" s="45">
        <f t="shared" si="3"/>
        <v>439</v>
      </c>
      <c r="M30" s="44">
        <v>1932</v>
      </c>
      <c r="N30" s="44">
        <v>1943</v>
      </c>
      <c r="O30" s="45">
        <f t="shared" si="0"/>
        <v>11</v>
      </c>
      <c r="P30" s="44"/>
      <c r="Q30" s="44"/>
      <c r="R30" s="45">
        <f t="shared" si="4"/>
        <v>0</v>
      </c>
      <c r="S30" s="44"/>
      <c r="T30" s="44"/>
      <c r="U30" s="45">
        <f t="shared" si="5"/>
        <v>0</v>
      </c>
      <c r="V30" s="24">
        <f t="shared" si="6"/>
        <v>35078</v>
      </c>
      <c r="W30" s="41"/>
      <c r="X30" s="41">
        <f t="shared" si="1"/>
        <v>35078</v>
      </c>
      <c r="Y30" s="41">
        <f t="shared" si="7"/>
        <v>0</v>
      </c>
      <c r="Z30" s="41">
        <f t="shared" si="9"/>
        <v>450</v>
      </c>
    </row>
    <row r="31" spans="1:42" s="25" customFormat="1" ht="16.149999999999999" customHeight="1">
      <c r="A31" s="42">
        <f t="shared" si="8"/>
        <v>27</v>
      </c>
      <c r="B31" s="42" t="s">
        <v>127</v>
      </c>
      <c r="C31" s="42" t="s">
        <v>128</v>
      </c>
      <c r="D31" s="43" t="s">
        <v>42</v>
      </c>
      <c r="E31" s="42" t="s">
        <v>65</v>
      </c>
      <c r="F31" s="42" t="s">
        <v>44</v>
      </c>
      <c r="G31" s="42" t="s">
        <v>131</v>
      </c>
      <c r="H31" s="59" t="s">
        <v>46</v>
      </c>
      <c r="I31" s="57" t="s">
        <v>132</v>
      </c>
      <c r="J31" s="44">
        <v>196975</v>
      </c>
      <c r="K31" s="44">
        <v>200871</v>
      </c>
      <c r="L31" s="45">
        <f t="shared" si="3"/>
        <v>3896</v>
      </c>
      <c r="M31" s="44">
        <v>29015</v>
      </c>
      <c r="N31" s="44">
        <v>29383</v>
      </c>
      <c r="O31" s="45">
        <f t="shared" si="0"/>
        <v>368</v>
      </c>
      <c r="P31" s="44"/>
      <c r="Q31" s="44"/>
      <c r="R31" s="45">
        <f t="shared" si="4"/>
        <v>0</v>
      </c>
      <c r="S31" s="44"/>
      <c r="T31" s="44"/>
      <c r="U31" s="45">
        <f>T31-S31</f>
        <v>0</v>
      </c>
      <c r="V31" s="24">
        <f t="shared" si="6"/>
        <v>230254</v>
      </c>
      <c r="W31" s="41"/>
      <c r="X31" s="41">
        <f t="shared" si="1"/>
        <v>230254</v>
      </c>
      <c r="Y31" s="41">
        <f t="shared" si="7"/>
        <v>0</v>
      </c>
      <c r="Z31" s="41">
        <f t="shared" si="9"/>
        <v>4264</v>
      </c>
    </row>
    <row r="32" spans="1:42" s="65" customFormat="1" ht="16.149999999999999" customHeight="1">
      <c r="A32" s="60">
        <f t="shared" si="8"/>
        <v>28</v>
      </c>
      <c r="B32" s="60" t="s">
        <v>40</v>
      </c>
      <c r="C32" s="60" t="s">
        <v>41</v>
      </c>
      <c r="D32" s="61" t="s">
        <v>42</v>
      </c>
      <c r="E32" s="60" t="s">
        <v>133</v>
      </c>
      <c r="F32" s="60" t="s">
        <v>134</v>
      </c>
      <c r="G32" s="60" t="s">
        <v>135</v>
      </c>
      <c r="H32" s="60" t="s">
        <v>71</v>
      </c>
      <c r="I32" s="61" t="s">
        <v>136</v>
      </c>
      <c r="J32" s="62">
        <v>24664</v>
      </c>
      <c r="K32" s="62">
        <v>24935</v>
      </c>
      <c r="L32" s="62">
        <f t="shared" si="3"/>
        <v>271</v>
      </c>
      <c r="M32" s="62">
        <v>5951</v>
      </c>
      <c r="N32" s="62">
        <v>6016</v>
      </c>
      <c r="O32" s="62">
        <f t="shared" si="0"/>
        <v>65</v>
      </c>
      <c r="P32" s="62"/>
      <c r="Q32" s="62"/>
      <c r="R32" s="62">
        <f t="shared" si="4"/>
        <v>0</v>
      </c>
      <c r="S32" s="62"/>
      <c r="T32" s="62"/>
      <c r="U32" s="62">
        <v>0</v>
      </c>
      <c r="V32" s="63">
        <f t="shared" si="6"/>
        <v>30951</v>
      </c>
      <c r="W32" s="64"/>
      <c r="X32" s="64">
        <f t="shared" si="1"/>
        <v>30951</v>
      </c>
      <c r="Y32" s="64"/>
      <c r="Z32" s="64">
        <f>L32+O32+R32+U32</f>
        <v>336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26" s="25" customFormat="1" ht="16.149999999999999" customHeight="1">
      <c r="A33" s="42">
        <f t="shared" si="8"/>
        <v>29</v>
      </c>
      <c r="B33" s="42" t="s">
        <v>40</v>
      </c>
      <c r="C33" s="42" t="s">
        <v>41</v>
      </c>
      <c r="D33" s="43" t="s">
        <v>137</v>
      </c>
      <c r="E33" s="42" t="s">
        <v>138</v>
      </c>
      <c r="F33" s="42" t="s">
        <v>62</v>
      </c>
      <c r="G33" s="42" t="s">
        <v>139</v>
      </c>
      <c r="H33" s="59" t="s">
        <v>140</v>
      </c>
      <c r="I33" s="57" t="s">
        <v>141</v>
      </c>
      <c r="J33" s="44">
        <v>872</v>
      </c>
      <c r="K33" s="44">
        <v>872</v>
      </c>
      <c r="L33" s="45">
        <f t="shared" si="3"/>
        <v>0</v>
      </c>
      <c r="M33" s="44">
        <v>305</v>
      </c>
      <c r="N33" s="44">
        <v>305</v>
      </c>
      <c r="O33" s="45">
        <f t="shared" si="0"/>
        <v>0</v>
      </c>
      <c r="P33" s="44"/>
      <c r="Q33" s="44"/>
      <c r="R33" s="45">
        <f t="shared" si="4"/>
        <v>0</v>
      </c>
      <c r="S33" s="44"/>
      <c r="T33" s="44"/>
      <c r="U33" s="45">
        <v>0</v>
      </c>
      <c r="V33" s="24">
        <f t="shared" si="6"/>
        <v>1177</v>
      </c>
      <c r="W33" s="41"/>
      <c r="X33" s="41"/>
      <c r="Y33" s="41"/>
      <c r="Z33" s="41">
        <f>L33+O33+R33+U33</f>
        <v>0</v>
      </c>
    </row>
    <row r="34" spans="1:26" s="25" customFormat="1" ht="16.149999999999999" customHeight="1">
      <c r="A34" s="42">
        <f t="shared" si="8"/>
        <v>30</v>
      </c>
      <c r="B34" s="42" t="s">
        <v>40</v>
      </c>
      <c r="C34" s="42" t="s">
        <v>41</v>
      </c>
      <c r="D34" s="43" t="s">
        <v>42</v>
      </c>
      <c r="E34" s="42" t="s">
        <v>65</v>
      </c>
      <c r="F34" s="42" t="s">
        <v>62</v>
      </c>
      <c r="G34" s="42" t="s">
        <v>142</v>
      </c>
      <c r="H34" s="59" t="s">
        <v>140</v>
      </c>
      <c r="I34" s="57" t="s">
        <v>143</v>
      </c>
      <c r="J34" s="44">
        <v>20999</v>
      </c>
      <c r="K34" s="44">
        <v>22656</v>
      </c>
      <c r="L34" s="45">
        <f t="shared" ref="L34" si="17">K34-J34</f>
        <v>1657</v>
      </c>
      <c r="M34" s="44">
        <v>1836</v>
      </c>
      <c r="N34" s="44">
        <v>2024</v>
      </c>
      <c r="O34" s="45">
        <f t="shared" ref="O34" si="18">N34-M34</f>
        <v>188</v>
      </c>
      <c r="P34" s="44"/>
      <c r="Q34" s="44"/>
      <c r="R34" s="45">
        <f t="shared" ref="R34" si="19">Q34-P34</f>
        <v>0</v>
      </c>
      <c r="S34" s="44"/>
      <c r="T34" s="44"/>
      <c r="U34" s="45">
        <v>0</v>
      </c>
      <c r="V34" s="24">
        <f t="shared" ref="V34" si="20">K34+N34+Q34+T34</f>
        <v>24680</v>
      </c>
      <c r="W34" s="41"/>
      <c r="X34" s="41"/>
      <c r="Y34" s="41"/>
      <c r="Z34" s="41">
        <f>L34+O34+R34+U34</f>
        <v>1845</v>
      </c>
    </row>
    <row r="35" spans="1:26" s="25" customFormat="1">
      <c r="A35" s="94" t="s">
        <v>39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47">
        <f>SUM(L4:L34)</f>
        <v>45724</v>
      </c>
      <c r="M35" s="47"/>
      <c r="N35" s="47"/>
      <c r="O35" s="47">
        <f>SUM(O4:O34)</f>
        <v>5647</v>
      </c>
      <c r="P35" s="47"/>
      <c r="Q35" s="47"/>
      <c r="R35" s="47">
        <f>SUM(R4:R34)</f>
        <v>999</v>
      </c>
      <c r="S35" s="47"/>
      <c r="T35" s="47"/>
      <c r="U35" s="47">
        <f>SUM(U4:U34)</f>
        <v>77</v>
      </c>
      <c r="V35" s="51">
        <f>U35+R35+O35+L35</f>
        <v>52447</v>
      </c>
      <c r="W35" s="41"/>
      <c r="Z35" s="41">
        <f>L35+O35+R35+U35</f>
        <v>52447</v>
      </c>
    </row>
    <row r="36" spans="1:26">
      <c r="B36" s="55"/>
      <c r="C36" s="55"/>
      <c r="D36" s="55"/>
      <c r="E36" s="55"/>
      <c r="L36" s="27"/>
      <c r="M36" s="27"/>
      <c r="N36" s="27"/>
      <c r="O36" s="27"/>
      <c r="P36" s="27"/>
      <c r="Q36" s="27"/>
      <c r="R36" s="27"/>
      <c r="S36" s="27"/>
      <c r="T36" s="27"/>
      <c r="U36" s="27"/>
      <c r="W36" s="41"/>
    </row>
    <row r="37" spans="1:26">
      <c r="B37" s="55"/>
      <c r="C37" s="55"/>
      <c r="D37" s="55"/>
      <c r="E37" s="55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W37" s="41"/>
    </row>
    <row r="38" spans="1:26">
      <c r="B38" s="55"/>
      <c r="C38" s="55"/>
      <c r="D38" s="55"/>
      <c r="E38" s="55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W38" s="41"/>
    </row>
    <row r="39" spans="1:26">
      <c r="B39" s="55"/>
      <c r="C39" s="55"/>
      <c r="D39" s="55"/>
      <c r="E39" s="55"/>
      <c r="L39" s="27"/>
      <c r="M39" s="27"/>
      <c r="N39" s="27"/>
      <c r="O39" s="27"/>
      <c r="P39" s="27"/>
      <c r="Q39" s="27"/>
      <c r="R39" s="27"/>
      <c r="S39" s="27"/>
      <c r="T39" s="27"/>
      <c r="U39" s="27"/>
      <c r="W39" s="41"/>
    </row>
    <row r="40" spans="1:26">
      <c r="B40" s="55"/>
      <c r="C40" s="55"/>
      <c r="D40" s="55"/>
      <c r="E40" s="55"/>
      <c r="L40" s="27"/>
      <c r="M40" s="27"/>
      <c r="N40" s="27"/>
      <c r="O40" s="27"/>
      <c r="P40" s="27"/>
      <c r="Q40" s="27"/>
      <c r="R40" s="27"/>
      <c r="S40" s="27"/>
      <c r="T40" s="27"/>
      <c r="U40" s="27"/>
      <c r="W40" s="41"/>
    </row>
    <row r="41" spans="1:26">
      <c r="B41" s="55"/>
      <c r="C41" s="55"/>
      <c r="D41" s="55"/>
      <c r="E41" s="55"/>
      <c r="L41" s="27"/>
      <c r="M41" s="27"/>
      <c r="N41" s="27"/>
      <c r="O41" s="27"/>
      <c r="P41" s="27"/>
      <c r="Q41" s="27"/>
      <c r="R41" s="27"/>
      <c r="S41" s="27"/>
      <c r="T41" s="27"/>
      <c r="U41" s="27"/>
      <c r="W41" s="41"/>
    </row>
    <row r="42" spans="1:26">
      <c r="B42" s="95" t="s">
        <v>144</v>
      </c>
      <c r="C42" s="95"/>
      <c r="D42" s="95"/>
      <c r="E42" s="95"/>
      <c r="I42" s="97" t="s">
        <v>145</v>
      </c>
      <c r="J42" s="97"/>
      <c r="K42" s="97"/>
      <c r="L42" s="97"/>
      <c r="M42" s="18"/>
      <c r="N42" s="18"/>
      <c r="O42" s="18"/>
      <c r="P42" s="18"/>
      <c r="Q42" s="95" t="s">
        <v>146</v>
      </c>
      <c r="R42" s="95"/>
      <c r="S42" s="95"/>
      <c r="T42" s="95"/>
      <c r="U42" s="27"/>
      <c r="W42" s="41"/>
    </row>
    <row r="43" spans="1:26" s="20" customFormat="1" ht="28.5" customHeight="1">
      <c r="B43" s="89" t="s">
        <v>14</v>
      </c>
      <c r="C43" s="89"/>
      <c r="D43" s="89"/>
      <c r="E43" s="89"/>
      <c r="I43" s="91" t="s">
        <v>147</v>
      </c>
      <c r="J43" s="91"/>
      <c r="K43" s="91"/>
      <c r="L43" s="91"/>
      <c r="Q43" s="91" t="s">
        <v>20</v>
      </c>
      <c r="R43" s="91"/>
      <c r="S43" s="91"/>
      <c r="T43" s="91"/>
      <c r="U43" s="29"/>
      <c r="W43" s="41"/>
    </row>
    <row r="44" spans="1:26" s="20" customFormat="1" ht="18.75" customHeight="1">
      <c r="B44" s="92" t="s">
        <v>16</v>
      </c>
      <c r="C44" s="92"/>
      <c r="D44" s="92"/>
      <c r="E44" s="92"/>
      <c r="I44" s="92" t="s">
        <v>148</v>
      </c>
      <c r="J44" s="92"/>
      <c r="K44" s="92"/>
      <c r="L44" s="92"/>
      <c r="Q44" s="92" t="s">
        <v>21</v>
      </c>
      <c r="R44" s="92"/>
      <c r="S44" s="92"/>
      <c r="T44" s="92"/>
      <c r="U44" s="29"/>
      <c r="W44" s="41"/>
    </row>
    <row r="45" spans="1:26" s="20" customFormat="1" ht="15" customHeight="1">
      <c r="B45" s="92" t="s">
        <v>18</v>
      </c>
      <c r="C45" s="92"/>
      <c r="D45" s="92"/>
      <c r="E45" s="92"/>
      <c r="I45" s="96" t="s">
        <v>19</v>
      </c>
      <c r="J45" s="96"/>
      <c r="K45" s="96"/>
      <c r="L45" s="96"/>
      <c r="Q45" s="92" t="s">
        <v>19</v>
      </c>
      <c r="R45" s="92"/>
      <c r="S45" s="92"/>
      <c r="T45" s="92"/>
      <c r="U45" s="29"/>
      <c r="W45" s="41"/>
    </row>
    <row r="46" spans="1:26" s="20" customFormat="1" ht="15.75" customHeight="1"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</row>
    <row r="47" spans="1:26" s="20" customFormat="1">
      <c r="G47" s="91"/>
      <c r="H47" s="91"/>
      <c r="I47" s="91"/>
      <c r="J47" s="91"/>
      <c r="K47" s="30"/>
      <c r="L47" s="28"/>
      <c r="M47" s="28"/>
      <c r="N47" s="28"/>
      <c r="O47" s="52"/>
      <c r="P47" s="28"/>
      <c r="Q47" s="28"/>
      <c r="R47" s="28"/>
      <c r="S47" s="28"/>
      <c r="T47" s="28"/>
      <c r="U47" s="28"/>
    </row>
    <row r="48" spans="1:26" s="20" customFormat="1">
      <c r="F48" s="93"/>
      <c r="G48" s="93"/>
      <c r="H48" s="93"/>
      <c r="I48" s="93"/>
      <c r="J48" s="93"/>
      <c r="K48" s="30"/>
      <c r="L48" s="28"/>
      <c r="M48" s="28"/>
      <c r="N48" s="28"/>
      <c r="O48" s="52"/>
      <c r="P48" s="28"/>
      <c r="Q48" s="28"/>
      <c r="R48" s="28"/>
      <c r="S48" s="28"/>
      <c r="T48" s="28"/>
      <c r="U48" s="28"/>
    </row>
    <row r="49" spans="2:22" s="20" customFormat="1" ht="21.75" customHeight="1">
      <c r="B49" s="31"/>
      <c r="C49" s="31"/>
      <c r="D49" s="31"/>
      <c r="E49" s="31"/>
      <c r="K49" s="30"/>
      <c r="L49" s="28"/>
      <c r="M49" s="29"/>
      <c r="N49" s="29"/>
      <c r="O49" s="29"/>
      <c r="P49" s="29"/>
      <c r="Q49" s="29"/>
      <c r="R49" s="28"/>
    </row>
    <row r="50" spans="2:22" s="20" customFormat="1" ht="18.75" customHeight="1">
      <c r="B50" s="31"/>
      <c r="C50" s="31"/>
      <c r="D50" s="31"/>
      <c r="E50" s="31"/>
      <c r="K50" s="30"/>
      <c r="L50" s="28"/>
      <c r="M50" s="29"/>
      <c r="N50" s="29"/>
      <c r="O50" s="29"/>
      <c r="P50" s="29"/>
      <c r="Q50" s="29"/>
      <c r="R50" s="28"/>
    </row>
    <row r="51" spans="2:22" s="20" customFormat="1" ht="18.75" customHeight="1">
      <c r="B51" s="54"/>
      <c r="C51" s="54"/>
      <c r="D51" s="54"/>
      <c r="E51" s="54"/>
      <c r="K51" s="28"/>
      <c r="L51" s="28"/>
      <c r="M51" s="29"/>
      <c r="N51" s="29"/>
      <c r="O51" s="29"/>
      <c r="P51" s="29"/>
      <c r="Q51" s="29"/>
      <c r="R51" s="28"/>
    </row>
    <row r="52" spans="2:22">
      <c r="S52" s="20"/>
      <c r="T52" s="18"/>
      <c r="U52" s="18"/>
      <c r="V52" s="18"/>
    </row>
    <row r="66"/>
    <row r="67"/>
    <row r="70"/>
    <row r="71"/>
  </sheetData>
  <autoFilter ref="A3:AP35" xr:uid="{AE8C9988-CB71-40B1-AE2A-B743439A6044}"/>
  <mergeCells count="20">
    <mergeCell ref="F48:J48"/>
    <mergeCell ref="S2:U2"/>
    <mergeCell ref="A35:K35"/>
    <mergeCell ref="J2:L2"/>
    <mergeCell ref="M2:O2"/>
    <mergeCell ref="Q45:T45"/>
    <mergeCell ref="Q44:T44"/>
    <mergeCell ref="B42:E42"/>
    <mergeCell ref="I45:L45"/>
    <mergeCell ref="I44:L44"/>
    <mergeCell ref="I43:L43"/>
    <mergeCell ref="I42:L42"/>
    <mergeCell ref="Q42:T42"/>
    <mergeCell ref="Q43:T43"/>
    <mergeCell ref="E1:S1"/>
    <mergeCell ref="B43:E43"/>
    <mergeCell ref="P2:R2"/>
    <mergeCell ref="G47:J47"/>
    <mergeCell ref="B44:E44"/>
    <mergeCell ref="B45:E45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B2" zoomScale="90" zoomScaleNormal="90" workbookViewId="0">
      <selection activeCell="B2" sqref="A2:H4"/>
    </sheetView>
  </sheetViews>
  <sheetFormatPr defaultColWidth="11.42578125" defaultRowHeight="12.95"/>
  <cols>
    <col min="1" max="4" width="11.42578125" style="25"/>
    <col min="5" max="6" width="17" style="25" bestFit="1" customWidth="1"/>
    <col min="7" max="7" width="50.5703125" style="25" customWidth="1"/>
    <col min="8" max="9" width="11.42578125" style="25"/>
    <col min="10" max="10" width="13.28515625" style="25" bestFit="1" customWidth="1"/>
    <col min="11" max="16384" width="11.42578125" style="25"/>
  </cols>
  <sheetData>
    <row r="1" spans="1:11" ht="66.75" customHeight="1">
      <c r="B1" s="99" t="s">
        <v>149</v>
      </c>
      <c r="C1" s="99"/>
      <c r="D1" s="99"/>
      <c r="E1" s="99"/>
      <c r="F1" s="99"/>
      <c r="G1" s="99"/>
      <c r="H1" s="32"/>
    </row>
    <row r="2" spans="1:11">
      <c r="A2" s="98"/>
      <c r="B2" s="98"/>
      <c r="C2" s="98"/>
      <c r="D2" s="98"/>
      <c r="E2" s="98"/>
      <c r="F2" s="98"/>
      <c r="G2" s="98"/>
      <c r="H2" s="98"/>
    </row>
    <row r="3" spans="1:11" ht="220.5" customHeight="1">
      <c r="A3" s="98"/>
      <c r="B3" s="98"/>
      <c r="C3" s="98"/>
      <c r="D3" s="98"/>
      <c r="E3" s="98"/>
      <c r="F3" s="98"/>
      <c r="G3" s="98"/>
      <c r="H3" s="98"/>
    </row>
    <row r="4" spans="1:11">
      <c r="A4" s="98"/>
      <c r="B4" s="98"/>
      <c r="C4" s="98"/>
      <c r="D4" s="98"/>
      <c r="E4" s="98"/>
      <c r="F4" s="98"/>
      <c r="G4" s="98"/>
      <c r="H4" s="98"/>
    </row>
    <row r="5" spans="1:11" ht="26.1">
      <c r="A5" s="36" t="s">
        <v>150</v>
      </c>
      <c r="B5" s="37" t="s">
        <v>151</v>
      </c>
      <c r="C5" s="37" t="s">
        <v>152</v>
      </c>
      <c r="D5" s="37" t="s">
        <v>153</v>
      </c>
      <c r="E5" s="37" t="s">
        <v>154</v>
      </c>
      <c r="F5" s="37" t="s">
        <v>155</v>
      </c>
      <c r="G5" s="37" t="s">
        <v>156</v>
      </c>
      <c r="H5" s="38" t="s">
        <v>39</v>
      </c>
      <c r="J5" s="39" t="s">
        <v>157</v>
      </c>
      <c r="K5" s="39" t="s">
        <v>158</v>
      </c>
    </row>
    <row r="6" spans="1:11">
      <c r="A6" s="33"/>
      <c r="B6" s="33"/>
      <c r="C6" s="33"/>
      <c r="D6" s="34"/>
      <c r="E6" s="35"/>
      <c r="F6" s="35"/>
      <c r="G6" s="33"/>
      <c r="H6" s="33"/>
      <c r="J6" s="40" t="s">
        <v>40</v>
      </c>
      <c r="K6" s="40">
        <v>0</v>
      </c>
    </row>
    <row r="7" spans="1:11">
      <c r="A7" s="33"/>
      <c r="B7" s="33"/>
      <c r="C7" s="33"/>
      <c r="D7" s="34"/>
      <c r="E7" s="35"/>
      <c r="F7" s="35"/>
      <c r="G7" s="33"/>
      <c r="H7" s="33"/>
      <c r="J7" s="40" t="s">
        <v>86</v>
      </c>
      <c r="K7" s="40">
        <v>0</v>
      </c>
    </row>
    <row r="8" spans="1:11">
      <c r="A8" s="33"/>
      <c r="B8" s="33"/>
      <c r="C8" s="33"/>
      <c r="D8" s="34"/>
      <c r="E8" s="35"/>
      <c r="F8" s="35"/>
      <c r="G8" s="33"/>
      <c r="H8" s="33"/>
      <c r="J8" s="40" t="s">
        <v>94</v>
      </c>
      <c r="K8" s="40">
        <v>0</v>
      </c>
    </row>
    <row r="9" spans="1:11">
      <c r="A9" s="40"/>
      <c r="B9" s="40"/>
      <c r="C9" s="40"/>
      <c r="D9" s="33"/>
      <c r="E9" s="40"/>
      <c r="F9" s="40"/>
      <c r="G9" s="40"/>
      <c r="H9" s="40"/>
      <c r="J9" s="40" t="s">
        <v>159</v>
      </c>
      <c r="K9" s="40">
        <v>0</v>
      </c>
    </row>
    <row r="10" spans="1:11">
      <c r="A10" s="40"/>
      <c r="B10" s="40"/>
      <c r="C10" s="40"/>
      <c r="D10" s="40"/>
      <c r="E10" s="40"/>
      <c r="F10" s="40"/>
      <c r="G10" s="40"/>
      <c r="H10" s="40"/>
      <c r="J10" s="40" t="s">
        <v>160</v>
      </c>
      <c r="K10" s="40">
        <v>0</v>
      </c>
    </row>
    <row r="11" spans="1:11">
      <c r="A11" s="40"/>
      <c r="B11" s="40"/>
      <c r="C11" s="40"/>
      <c r="D11" s="40"/>
      <c r="E11" s="40"/>
      <c r="F11" s="40"/>
      <c r="G11" s="40"/>
      <c r="H11" s="40"/>
      <c r="J11" s="40" t="s">
        <v>118</v>
      </c>
      <c r="K11" s="40">
        <v>0</v>
      </c>
    </row>
    <row r="12" spans="1:11">
      <c r="A12" s="40"/>
      <c r="B12" s="40"/>
      <c r="C12" s="40"/>
      <c r="D12" s="40"/>
      <c r="E12" s="40"/>
      <c r="F12" s="40"/>
      <c r="G12" s="40"/>
      <c r="H12" s="40"/>
      <c r="J12" s="40" t="s">
        <v>161</v>
      </c>
      <c r="K12" s="40">
        <v>0</v>
      </c>
    </row>
    <row r="13" spans="1:11">
      <c r="A13" s="40"/>
      <c r="B13" s="40"/>
      <c r="C13" s="40"/>
      <c r="D13" s="40"/>
      <c r="E13" s="40"/>
      <c r="F13" s="40"/>
      <c r="G13" s="40"/>
      <c r="H13" s="40"/>
      <c r="J13" s="40"/>
      <c r="K13" s="40">
        <f>SUM(K6:K12)</f>
        <v>0</v>
      </c>
    </row>
    <row r="14" spans="1:11">
      <c r="A14" s="40"/>
      <c r="B14" s="40"/>
      <c r="C14" s="40"/>
      <c r="D14" s="40"/>
      <c r="E14" s="40"/>
      <c r="F14" s="40"/>
      <c r="G14" s="40"/>
      <c r="H14" s="40"/>
    </row>
    <row r="15" spans="1:11">
      <c r="A15" s="40"/>
      <c r="B15" s="40"/>
      <c r="C15" s="40"/>
      <c r="D15" s="40"/>
      <c r="E15" s="40"/>
      <c r="F15" s="40"/>
      <c r="G15" s="40"/>
      <c r="H15" s="40"/>
    </row>
    <row r="16" spans="1:11">
      <c r="A16" s="40"/>
      <c r="B16" s="40"/>
      <c r="C16" s="40"/>
      <c r="D16" s="40"/>
      <c r="E16" s="40"/>
      <c r="F16" s="40"/>
      <c r="G16" s="40"/>
      <c r="H16" s="40"/>
    </row>
    <row r="17" spans="1:8">
      <c r="A17" s="40"/>
      <c r="B17" s="40"/>
      <c r="C17" s="40"/>
      <c r="D17" s="40"/>
      <c r="E17" s="40"/>
      <c r="F17" s="40"/>
      <c r="G17" s="40"/>
      <c r="H17" s="40"/>
    </row>
    <row r="18" spans="1:8">
      <c r="A18" s="40"/>
      <c r="B18" s="40"/>
      <c r="C18" s="40"/>
      <c r="D18" s="40"/>
      <c r="E18" s="40"/>
      <c r="F18" s="40"/>
      <c r="G18" s="40"/>
      <c r="H18" s="40"/>
    </row>
    <row r="19" spans="1:8">
      <c r="A19" s="40"/>
      <c r="B19" s="40"/>
      <c r="C19" s="40"/>
      <c r="D19" s="40"/>
      <c r="E19" s="40"/>
      <c r="F19" s="40"/>
      <c r="G19" s="40"/>
      <c r="H19" s="40"/>
    </row>
    <row r="20" spans="1:8">
      <c r="A20" s="40"/>
      <c r="B20" s="40"/>
      <c r="C20" s="40"/>
      <c r="D20" s="40"/>
      <c r="E20" s="40"/>
      <c r="F20" s="40"/>
      <c r="G20" s="40"/>
      <c r="H20" s="40"/>
    </row>
    <row r="21" spans="1:8">
      <c r="A21" s="40"/>
      <c r="B21" s="40"/>
      <c r="C21" s="40"/>
      <c r="D21" s="40"/>
      <c r="E21" s="40"/>
      <c r="F21" s="40"/>
      <c r="G21" s="40"/>
      <c r="H21" s="40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80B848-EF8F-4C50-99F0-C82BEBDD3D02}"/>
</file>

<file path=customXml/itemProps2.xml><?xml version="1.0" encoding="utf-8"?>
<ds:datastoreItem xmlns:ds="http://schemas.openxmlformats.org/officeDocument/2006/customXml" ds:itemID="{478D099C-D8DD-4AFF-BD8D-C20D75BFF66A}"/>
</file>

<file path=customXml/itemProps3.xml><?xml version="1.0" encoding="utf-8"?>
<ds:datastoreItem xmlns:ds="http://schemas.openxmlformats.org/officeDocument/2006/customXml" ds:itemID="{D1879F01-402F-4237-B26D-EB8F929CC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2024-10-04T21:01:42Z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