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k\OneDrive\Desktop\Analytics Classwork\"/>
    </mc:Choice>
  </mc:AlternateContent>
  <xr:revisionPtr revIDLastSave="0" documentId="13_ncr:1_{3895A4E8-7D7F-4C6E-8794-4861EE2704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Bonus" sheetId="5" r:id="rId5"/>
    <sheet name="Bonus Analysis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6" l="1"/>
  <c r="J7" i="6"/>
  <c r="K6" i="6"/>
  <c r="J6" i="6"/>
  <c r="K5" i="6"/>
  <c r="J5" i="6"/>
  <c r="K4" i="6"/>
  <c r="J4" i="6"/>
  <c r="K3" i="6"/>
  <c r="J3" i="6"/>
  <c r="K2" i="6"/>
  <c r="J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6" i="5"/>
  <c r="B7" i="5"/>
  <c r="B5" i="5"/>
  <c r="B3" i="5"/>
  <c r="B4" i="5"/>
  <c r="B2" i="5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2" i="1"/>
  <c r="S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5" i="1"/>
  <c r="S6" i="1"/>
  <c r="S7" i="1"/>
  <c r="S8" i="1"/>
  <c r="S9" i="1"/>
  <c r="S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5" l="1"/>
  <c r="E2" i="5"/>
  <c r="H2" i="5" s="1"/>
  <c r="E6" i="5"/>
  <c r="G6" i="5" s="1"/>
  <c r="E13" i="5"/>
  <c r="F13" i="5" s="1"/>
  <c r="E5" i="5"/>
  <c r="F5" i="5" s="1"/>
  <c r="E12" i="5"/>
  <c r="G12" i="5" s="1"/>
  <c r="E4" i="5"/>
  <c r="H4" i="5" s="1"/>
  <c r="E11" i="5"/>
  <c r="G11" i="5" s="1"/>
  <c r="E3" i="5"/>
  <c r="H3" i="5" s="1"/>
  <c r="E10" i="5"/>
  <c r="G10" i="5" s="1"/>
  <c r="E9" i="5"/>
  <c r="F9" i="5" s="1"/>
  <c r="E8" i="5"/>
  <c r="H8" i="5" s="1"/>
  <c r="E7" i="5"/>
  <c r="F7" i="5" s="1"/>
  <c r="H9" i="5" l="1"/>
  <c r="G5" i="5"/>
  <c r="G7" i="5"/>
  <c r="H5" i="5"/>
  <c r="H6" i="5"/>
  <c r="G9" i="5"/>
  <c r="H7" i="5"/>
  <c r="H13" i="5"/>
  <c r="G4" i="5"/>
  <c r="F4" i="5"/>
  <c r="G8" i="5"/>
  <c r="F12" i="5"/>
  <c r="F6" i="5"/>
  <c r="G13" i="5"/>
  <c r="F10" i="5"/>
  <c r="F3" i="5"/>
  <c r="F11" i="5"/>
  <c r="H11" i="5"/>
  <c r="H10" i="5"/>
  <c r="G3" i="5"/>
  <c r="F2" i="5"/>
  <c r="G2" i="5"/>
  <c r="H12" i="5"/>
</calcChain>
</file>

<file path=xl/sharedStrings.xml><?xml version="1.0" encoding="utf-8"?>
<sst xmlns="http://schemas.openxmlformats.org/spreadsheetml/2006/main" count="7064" uniqueCount="2117">
  <si>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</si>
  <si>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</si>
  <si>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</si>
  <si>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</si>
  <si>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</si>
  <si>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</si>
  <si>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</si>
  <si>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</si>
  <si>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</si>
  <si>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</si>
  <si>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</si>
  <si>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</si>
  <si>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</si>
  <si>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</si>
  <si>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</si>
  <si>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</si>
  <si>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</si>
  <si>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</si>
  <si>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</si>
  <si>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</si>
  <si>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</si>
  <si>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</si>
  <si>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</si>
  <si>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</si>
  <si>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</si>
  <si>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</si>
  <si>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</si>
  <si>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</si>
  <si>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</si>
  <si>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</si>
  <si>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</si>
  <si>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</si>
  <si>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</si>
  <si>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</si>
  <si>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</si>
  <si>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</si>
  <si>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</si>
  <si>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</si>
  <si>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</si>
  <si>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</si>
  <si>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</si>
  <si>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</si>
  <si>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</si>
  <si>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</si>
  <si>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</si>
  <si>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</si>
  <si>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</si>
  <si>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</si>
  <si>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</si>
  <si>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</si>
  <si>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</si>
  <si>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</si>
  <si>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</si>
  <si>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</si>
  <si>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</si>
  <si>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</si>
  <si>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</si>
  <si>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</si>
  <si>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</si>
  <si>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</si>
  <si>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</si>
  <si>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</si>
  <si>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</si>
  <si>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</si>
  <si>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</si>
  <si>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</si>
  <si>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</si>
  <si>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</si>
  <si>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</si>
  <si>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</si>
  <si>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</si>
  <si>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</si>
  <si>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</si>
  <si>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</si>
  <si>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</si>
  <si>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</si>
  <si>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</si>
  <si>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</si>
  <si>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</si>
  <si>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</si>
  <si>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</si>
  <si>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</si>
  <si>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</si>
  <si>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</si>
  <si>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</si>
  <si>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</si>
  <si>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</si>
  <si>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</si>
  <si>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</si>
  <si>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</si>
  <si>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</si>
  <si>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</si>
  <si>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</si>
  <si>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</si>
  <si>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</si>
  <si>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</si>
  <si>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</si>
  <si>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</si>
  <si>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</si>
  <si>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</si>
  <si>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</si>
  <si>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</si>
  <si>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</si>
  <si>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</si>
  <si>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</si>
  <si>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</si>
  <si>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</si>
  <si>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</si>
  <si>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</si>
  <si>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</si>
  <si>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</si>
  <si>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</si>
  <si>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</si>
  <si>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</si>
  <si>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</si>
  <si>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</si>
  <si>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</si>
  <si>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</si>
  <si>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</si>
  <si>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</si>
  <si>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</si>
  <si>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</si>
  <si>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</si>
  <si>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</si>
  <si>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</si>
  <si>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</si>
  <si>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</si>
  <si>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</si>
  <si>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</si>
  <si>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</si>
  <si>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</si>
  <si>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</si>
  <si>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</si>
  <si>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</si>
  <si>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</si>
  <si>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</si>
  <si>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</si>
  <si>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</si>
  <si>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</si>
  <si>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</si>
  <si>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</si>
  <si>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</si>
  <si>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</si>
  <si>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</si>
  <si>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</si>
  <si>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</si>
  <si>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</si>
  <si>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</si>
  <si>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</si>
  <si>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</si>
  <si>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</si>
  <si>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</si>
  <si>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</si>
  <si>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</si>
  <si>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</si>
  <si>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</si>
  <si>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</si>
  <si>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</si>
  <si>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</si>
  <si>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</si>
  <si>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</si>
  <si>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</si>
  <si>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</si>
  <si>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</si>
  <si>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</si>
  <si>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</si>
  <si>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</si>
  <si>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</si>
  <si>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</si>
  <si>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</si>
  <si>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</si>
  <si>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</si>
  <si>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</si>
  <si>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</si>
  <si>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</si>
  <si>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</si>
  <si>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</si>
  <si>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</si>
  <si>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</si>
  <si>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</si>
  <si>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</si>
  <si>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</si>
  <si>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</si>
  <si>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</si>
  <si>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</si>
  <si>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</si>
  <si>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</si>
  <si>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</si>
  <si>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</si>
  <si>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</si>
  <si>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</si>
  <si>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</si>
  <si>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</si>
  <si>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</si>
  <si>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</si>
  <si>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</si>
  <si>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</si>
  <si>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</si>
  <si>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</si>
  <si>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</si>
  <si>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</si>
  <si>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</si>
  <si>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</si>
  <si>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</si>
  <si>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</si>
  <si>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</si>
  <si>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</si>
  <si>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</si>
  <si>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</si>
  <si>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</si>
  <si>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</si>
  <si>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</si>
  <si>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</si>
  <si>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</si>
  <si>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</si>
  <si>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</si>
  <si>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</si>
  <si>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</si>
  <si>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</si>
  <si>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</si>
  <si>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</si>
  <si>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</si>
  <si>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</si>
  <si>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</si>
  <si>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</si>
  <si>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</si>
  <si>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</si>
  <si>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</si>
  <si>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</si>
  <si>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</si>
  <si>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</si>
  <si>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</si>
  <si>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</si>
  <si>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</si>
  <si>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</si>
  <si>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</si>
  <si>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</si>
  <si>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</si>
  <si>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</si>
  <si>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</si>
  <si>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</si>
  <si>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</si>
  <si>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</si>
  <si>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</si>
  <si>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</si>
  <si>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</si>
  <si>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</si>
  <si>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</si>
  <si>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</si>
  <si>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</si>
  <si>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</si>
  <si>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</si>
  <si>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</si>
  <si>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</si>
  <si>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</si>
  <si>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</si>
  <si>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</si>
  <si>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</si>
  <si>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</si>
  <si>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</si>
  <si>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</si>
  <si>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</si>
  <si>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</si>
  <si>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</si>
  <si>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</si>
  <si>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</si>
  <si>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</si>
  <si>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</si>
  <si>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</si>
  <si>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</si>
  <si>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</si>
  <si>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</si>
  <si>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</si>
  <si>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</si>
  <si>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</si>
  <si>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</si>
  <si>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</si>
  <si>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</si>
  <si>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</si>
  <si>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</si>
  <si>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</si>
  <si>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</si>
  <si>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</si>
  <si>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</si>
  <si>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</si>
  <si>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</si>
  <si>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</si>
  <si>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</si>
  <si>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</si>
  <si>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</si>
  <si>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</si>
  <si>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</si>
  <si>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</si>
  <si>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</si>
  <si>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</si>
  <si>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</si>
  <si>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</si>
  <si>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</si>
  <si>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</si>
  <si>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</si>
  <si>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</si>
  <si>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</si>
  <si>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</si>
  <si>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</si>
  <si>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</si>
  <si>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</si>
  <si>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</si>
  <si>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</si>
  <si>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</si>
  <si>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</si>
  <si>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</si>
  <si>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</si>
  <si>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</si>
  <si>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</si>
  <si>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</si>
  <si>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</si>
  <si>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</si>
  <si>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</si>
  <si>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</si>
  <si>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</si>
  <si>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</si>
  <si>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</si>
  <si>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</si>
  <si>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</si>
  <si>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</si>
  <si>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</si>
  <si>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</si>
  <si>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</si>
  <si>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</si>
  <si>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</si>
  <si>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</si>
  <si>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</si>
  <si>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</si>
  <si>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</si>
  <si>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</si>
  <si>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</si>
  <si>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</si>
  <si>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</si>
  <si>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</si>
  <si>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</si>
  <si>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</si>
  <si>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</si>
  <si>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</si>
  <si>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</si>
  <si>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</si>
  <si>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</si>
  <si>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</si>
  <si>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</si>
  <si>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</si>
  <si>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</si>
  <si>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</si>
  <si>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</si>
  <si>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</si>
  <si>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</si>
  <si>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</si>
  <si>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</si>
  <si>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</si>
  <si>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</si>
  <si>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</si>
  <si>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</si>
  <si>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</si>
  <si>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</si>
  <si>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</si>
  <si>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</si>
  <si>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</si>
  <si>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</si>
  <si>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</si>
  <si>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</si>
  <si>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</si>
  <si>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</si>
  <si>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</si>
  <si>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</si>
  <si>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</si>
  <si>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</si>
  <si>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</si>
  <si>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</si>
  <si>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</si>
  <si>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</si>
  <si>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</si>
  <si>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</si>
  <si>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</si>
  <si>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</si>
  <si>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</si>
  <si>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</si>
  <si>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</si>
  <si>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</si>
  <si>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</si>
  <si>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</si>
  <si>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</si>
  <si>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</si>
  <si>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</si>
  <si>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</si>
  <si>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</si>
  <si>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</si>
  <si>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</si>
  <si>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</si>
  <si>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</si>
  <si>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</si>
  <si>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</si>
  <si>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</si>
  <si>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</si>
  <si>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</si>
  <si>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</si>
  <si>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</si>
  <si>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</si>
  <si>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</si>
  <si>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</si>
  <si>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</si>
  <si>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</si>
  <si>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</si>
  <si>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</si>
  <si>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</si>
  <si>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</si>
  <si>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</si>
  <si>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</si>
  <si>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</si>
  <si>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</si>
  <si>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</si>
  <si>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</si>
  <si>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</si>
  <si>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</si>
  <si>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</si>
  <si>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</si>
  <si>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</si>
  <si>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</si>
  <si>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</si>
  <si>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</si>
  <si>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</si>
  <si>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</si>
  <si>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</si>
  <si>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</si>
  <si>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</si>
  <si>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</si>
  <si>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</si>
  <si>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</si>
  <si>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</si>
  <si>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</si>
  <si>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</si>
  <si>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</si>
  <si>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</si>
  <si>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</si>
  <si>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</si>
  <si>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</si>
  <si>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</si>
  <si>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</si>
  <si>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</si>
  <si>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</si>
  <si>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</si>
  <si>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</si>
  <si>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</si>
  <si>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</si>
  <si>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</si>
  <si>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</si>
  <si>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</si>
  <si>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</si>
  <si>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</si>
  <si>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</si>
  <si>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</si>
  <si>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</si>
  <si>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</si>
  <si>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</si>
  <si>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</si>
  <si>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</si>
  <si>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</si>
  <si>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</si>
  <si>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</si>
  <si>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</si>
  <si>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</si>
  <si>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</si>
  <si>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</si>
  <si>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</si>
  <si>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</si>
  <si>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</si>
  <si>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</si>
  <si>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</si>
  <si>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</si>
  <si>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</si>
  <si>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</si>
  <si>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</si>
  <si>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</si>
  <si>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</si>
  <si>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</si>
  <si>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</si>
  <si>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</si>
  <si>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</si>
  <si>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</si>
  <si>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</si>
  <si>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</si>
  <si>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</si>
  <si>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</si>
  <si>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</si>
  <si>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</si>
  <si>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</si>
  <si>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</si>
  <si>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</si>
  <si>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</si>
  <si>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</si>
  <si>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</si>
  <si>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</si>
  <si>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</si>
  <si>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</si>
  <si>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</si>
  <si>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</si>
  <si>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</si>
  <si>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</si>
  <si>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</si>
  <si>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</si>
  <si>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</si>
  <si>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</si>
  <si>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</si>
  <si>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</si>
  <si>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</si>
  <si>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</si>
  <si>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</si>
  <si>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</si>
  <si>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</si>
  <si>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</si>
  <si>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</si>
  <si>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</si>
  <si>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</si>
  <si>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</si>
  <si>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</si>
  <si>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</si>
  <si>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</si>
  <si>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</si>
  <si>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</si>
  <si>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</si>
  <si>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</si>
  <si>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</si>
  <si>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</si>
  <si>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</si>
  <si>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</si>
  <si>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</si>
  <si>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</si>
  <si>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</si>
  <si>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</si>
  <si>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</si>
  <si>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</si>
  <si>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</si>
  <si>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</si>
  <si>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</si>
  <si>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</si>
  <si>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</si>
  <si>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</si>
  <si>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</si>
  <si>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</si>
  <si>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</si>
  <si>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</si>
  <si>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</si>
  <si>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</si>
  <si>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</si>
  <si>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</si>
  <si>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</si>
  <si>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</si>
  <si>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</si>
  <si>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</si>
  <si>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</si>
  <si>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</si>
  <si>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</si>
  <si>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</si>
  <si>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</si>
  <si>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</si>
  <si>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</si>
  <si>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</si>
  <si>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</si>
  <si>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</si>
  <si>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</si>
  <si>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</si>
  <si>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</si>
  <si>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</si>
  <si>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</si>
  <si>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</si>
  <si>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</si>
  <si>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</si>
  <si>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</si>
  <si>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</si>
  <si>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</si>
  <si>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</si>
  <si>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</si>
  <si>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</si>
  <si>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</si>
  <si>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</si>
  <si>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</si>
  <si>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</si>
  <si>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</si>
  <si>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</si>
  <si>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</si>
  <si>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</si>
  <si>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</si>
  <si>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</si>
  <si>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</si>
  <si>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</si>
  <si>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</si>
  <si>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</si>
  <si>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</si>
  <si>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</si>
  <si>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</si>
  <si>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</si>
  <si>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</si>
  <si>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</si>
  <si>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</si>
  <si>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</si>
  <si>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</si>
  <si>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</si>
  <si>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</si>
  <si>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</si>
  <si>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</si>
  <si>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</si>
  <si>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</si>
  <si>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</si>
  <si>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</si>
  <si>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</si>
  <si>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</si>
  <si>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</si>
  <si>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</si>
  <si>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</si>
  <si>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</si>
  <si>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</si>
  <si>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</si>
  <si>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</si>
  <si>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</si>
  <si>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</si>
  <si>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</si>
  <si>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</si>
  <si>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</si>
  <si>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</si>
  <si>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</si>
  <si>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</si>
  <si>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</si>
  <si>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</si>
  <si>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</si>
  <si>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</si>
  <si>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</si>
  <si>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</si>
  <si>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</si>
  <si>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</si>
  <si>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</si>
  <si>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</si>
  <si>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</si>
  <si>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</si>
  <si>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</si>
  <si>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</si>
  <si>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</si>
  <si>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</si>
  <si>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</si>
  <si>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</si>
  <si>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</si>
  <si>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</si>
  <si>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</si>
  <si>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</si>
  <si>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</si>
  <si>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</si>
  <si>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</si>
  <si>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</si>
  <si>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</si>
  <si>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</si>
  <si>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</si>
  <si>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</si>
  <si>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</si>
  <si>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</si>
  <si>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</si>
  <si>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</si>
  <si>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</si>
  <si>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</si>
  <si>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</si>
  <si>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</si>
  <si>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</si>
  <si>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</si>
  <si>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</si>
  <si>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</si>
  <si>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</si>
  <si>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</si>
  <si>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</si>
  <si>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</si>
  <si>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</si>
  <si>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</si>
  <si>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</si>
  <si>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</si>
  <si>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</si>
  <si>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</si>
  <si>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</si>
  <si>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</si>
  <si>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</si>
  <si>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</si>
  <si>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</si>
  <si>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</si>
  <si>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</si>
  <si>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</si>
  <si>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</si>
  <si>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</si>
  <si>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</si>
  <si>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</si>
  <si>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</si>
  <si>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</si>
  <si>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</si>
  <si>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</si>
  <si>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</si>
  <si>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</si>
  <si>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</si>
  <si>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</si>
  <si>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</si>
  <si>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</si>
  <si>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</si>
  <si>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</si>
  <si>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</si>
  <si>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</si>
  <si>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</si>
  <si>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</si>
  <si>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</si>
  <si>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</si>
  <si>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</si>
  <si>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</si>
  <si>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</si>
  <si>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</si>
  <si>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</si>
  <si>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</si>
  <si>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</si>
  <si>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</si>
  <si>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</si>
  <si>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</si>
  <si>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</si>
  <si>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</si>
  <si>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</si>
  <si>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</si>
  <si>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</si>
  <si>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</si>
  <si>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</si>
  <si>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</si>
  <si>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</si>
  <si>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</si>
  <si>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</si>
  <si>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</si>
  <si>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</si>
  <si>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</si>
  <si>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</si>
  <si>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</si>
  <si>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</si>
  <si>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</si>
  <si>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</si>
  <si>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</si>
  <si>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</si>
  <si>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</si>
  <si>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</si>
  <si>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</si>
  <si>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</si>
  <si>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</si>
  <si>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</si>
  <si>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</si>
  <si>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</si>
  <si>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</si>
  <si>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</si>
  <si>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</si>
  <si>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</si>
  <si>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</si>
  <si>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</si>
  <si>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</si>
  <si>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</si>
  <si>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</si>
  <si>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</si>
  <si>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</si>
  <si>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</si>
  <si>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</si>
  <si>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</si>
  <si>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</si>
  <si>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</si>
  <si>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</si>
  <si>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</si>
  <si>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</si>
  <si>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</si>
  <si>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</si>
  <si>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</si>
  <si>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</si>
  <si>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</si>
  <si>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</si>
  <si>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</si>
  <si>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</si>
  <si>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</si>
  <si>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</si>
  <si>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</si>
  <si>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</si>
  <si>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</si>
  <si>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</si>
  <si>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</si>
  <si>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</si>
  <si>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</si>
  <si>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</si>
  <si>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</si>
  <si>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</si>
  <si>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</si>
  <si>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</si>
  <si>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</si>
  <si>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</si>
  <si>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</si>
  <si>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</si>
  <si>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</si>
  <si>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</si>
  <si>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</si>
  <si>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</si>
  <si>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</si>
  <si>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</si>
  <si>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</si>
  <si>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</si>
  <si>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</si>
  <si>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</si>
  <si>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</si>
  <si>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</si>
  <si>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</si>
  <si>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</si>
  <si>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</si>
  <si>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</si>
  <si>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</si>
  <si>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</si>
  <si>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</si>
  <si>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</si>
  <si>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</si>
  <si>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</si>
  <si>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</si>
  <si>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</si>
  <si>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</si>
  <si>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</si>
  <si>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</si>
  <si>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</si>
  <si>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</si>
  <si>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</si>
  <si>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</si>
  <si>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</si>
  <si>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</si>
  <si>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</si>
  <si>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</si>
  <si>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</si>
  <si>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</si>
  <si>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</si>
  <si>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</si>
  <si>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</si>
  <si>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</si>
  <si>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</si>
  <si>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</si>
  <si>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</si>
  <si>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</si>
  <si>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</si>
  <si>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</si>
  <si>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</si>
  <si>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</si>
  <si>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</si>
  <si>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</si>
  <si>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</si>
  <si>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</si>
  <si>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</si>
  <si>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</si>
  <si>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</si>
  <si>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</si>
  <si>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</si>
  <si>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</si>
  <si>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</si>
  <si>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</si>
  <si>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</si>
  <si>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</si>
  <si>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</si>
  <si>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</si>
  <si>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</si>
  <si>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</si>
  <si>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</si>
  <si>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</si>
  <si>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</si>
  <si>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</si>
  <si>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</si>
  <si>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</si>
  <si>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</si>
  <si>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</si>
  <si>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</si>
  <si>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</si>
  <si>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</si>
  <si>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</si>
  <si>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</si>
  <si>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</si>
  <si>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</si>
  <si>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</si>
  <si>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</si>
  <si>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</si>
  <si>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</si>
  <si>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</si>
  <si>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</si>
  <si>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</si>
  <si>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</si>
  <si>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</si>
  <si>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</si>
  <si>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</si>
  <si>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</si>
  <si>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</si>
  <si>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</si>
  <si>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</si>
  <si>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</si>
  <si>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</si>
  <si>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</si>
  <si>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</si>
  <si>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</si>
  <si>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</si>
  <si>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</si>
  <si>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</si>
  <si>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</si>
  <si>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</si>
  <si>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</si>
  <si>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</si>
  <si>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</si>
  <si>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</si>
  <si>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</si>
  <si>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</si>
  <si>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</si>
  <si>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</si>
  <si>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</si>
  <si>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</si>
  <si>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</si>
  <si>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</si>
  <si>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</si>
  <si>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</si>
  <si>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</si>
  <si>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</si>
  <si>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</si>
  <si>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</si>
  <si>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</si>
  <si>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</si>
  <si>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</si>
  <si>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</si>
  <si>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</si>
  <si>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</si>
  <si>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</si>
  <si>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</si>
  <si>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</si>
  <si>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</si>
  <si>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</si>
  <si>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</si>
  <si>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</si>
  <si>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</si>
  <si>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</si>
  <si>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</si>
  <si>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</si>
  <si>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</si>
  <si>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</si>
  <si>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</si>
  <si>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</si>
  <si>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</si>
  <si>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</si>
  <si>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</si>
  <si>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</si>
  <si>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</si>
  <si>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</si>
  <si>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</si>
  <si>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</si>
  <si>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</si>
  <si>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</si>
  <si>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</si>
  <si>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</si>
  <si>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</si>
  <si>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</si>
  <si>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</si>
  <si>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</si>
  <si>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</si>
  <si>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</si>
  <si>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</si>
  <si>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</si>
  <si>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</si>
  <si>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</si>
  <si>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</si>
  <si>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</si>
  <si>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</si>
  <si>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</si>
  <si>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</si>
  <si>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</si>
  <si>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</si>
  <si>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</si>
  <si>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</si>
  <si>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</si>
  <si>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</si>
  <si>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</si>
  <si>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</si>
  <si>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</si>
  <si>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</si>
  <si>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</si>
  <si>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</si>
  <si>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</si>
  <si>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</si>
  <si>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</si>
  <si>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</si>
  <si>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</si>
  <si>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</si>
  <si>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</si>
  <si>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</si>
  <si>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</si>
  <si>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</si>
  <si>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</si>
  <si>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</si>
  <si>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</si>
  <si>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</si>
  <si>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</si>
  <si>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</si>
  <si>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</si>
  <si>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</si>
  <si>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</si>
  <si>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</si>
  <si>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</si>
  <si>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</si>
  <si>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</si>
  <si>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</si>
  <si>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</si>
  <si>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</si>
  <si>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</si>
  <si>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</si>
  <si>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</si>
  <si>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</si>
  <si>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</si>
  <si>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</si>
  <si>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</si>
  <si>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</si>
  <si>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</si>
  <si>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</si>
  <si>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</si>
  <si>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</si>
  <si>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</si>
  <si>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</si>
  <si>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</si>
  <si>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</si>
  <si>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</si>
  <si>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</si>
  <si>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</si>
  <si>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</si>
  <si>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</si>
  <si>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</si>
  <si>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</si>
  <si>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</si>
  <si>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</si>
  <si>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</si>
  <si>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</si>
  <si>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</si>
  <si>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</si>
  <si>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</si>
  <si>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</si>
  <si>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</si>
  <si>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</si>
  <si>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</si>
  <si>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</si>
  <si>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</si>
  <si>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</si>
  <si>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</si>
  <si>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</si>
  <si>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</si>
  <si>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</si>
  <si>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</si>
  <si>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</si>
  <si>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</si>
  <si>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</si>
  <si>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</si>
  <si>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</si>
  <si>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</si>
  <si>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</si>
  <si>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</si>
  <si>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</si>
  <si>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</si>
  <si>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</si>
  <si>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</si>
  <si>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</si>
  <si>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</si>
  <si>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</si>
  <si>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</si>
  <si>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</si>
  <si>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</si>
  <si>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</si>
  <si>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</si>
  <si>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</si>
  <si>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</si>
  <si>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</si>
  <si>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</si>
  <si>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</si>
  <si>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</si>
  <si>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</si>
  <si>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</si>
  <si>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</si>
  <si>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</si>
  <si>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</si>
  <si>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</si>
  <si>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</si>
  <si>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</si>
  <si>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</si>
  <si>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</si>
  <si>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</si>
  <si>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</si>
  <si>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</si>
  <si>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</si>
  <si>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</si>
  <si>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</si>
  <si>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</si>
  <si>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</si>
  <si>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</si>
  <si>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</si>
  <si>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</si>
  <si>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</si>
  <si>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</si>
  <si>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</si>
  <si>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</si>
  <si>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</si>
  <si>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</si>
  <si>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</si>
  <si>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</si>
  <si>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</si>
  <si>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</si>
  <si>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</si>
  <si>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</si>
  <si>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</si>
  <si>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</si>
  <si>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</si>
  <si>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</si>
  <si>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</si>
  <si>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</si>
  <si>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</si>
  <si>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</si>
  <si>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</si>
  <si>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</si>
  <si>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</si>
  <si>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</si>
  <si>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</si>
  <si>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</si>
  <si>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</si>
  <si>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</si>
  <si>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</si>
  <si>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</si>
  <si>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</si>
  <si>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</si>
  <si>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</si>
  <si>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</si>
  <si>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</si>
  <si>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</si>
  <si>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</si>
  <si>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</si>
  <si>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</si>
  <si>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</si>
  <si>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</si>
  <si>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</si>
  <si>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</si>
  <si>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</si>
  <si>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</si>
  <si>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</si>
  <si>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</si>
  <si>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</si>
  <si>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</si>
  <si>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</si>
  <si>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</si>
  <si>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</si>
  <si>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</si>
  <si>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</si>
  <si>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</si>
  <si>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</si>
  <si>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</si>
  <si>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</si>
  <si>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</si>
  <si>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</si>
  <si>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</si>
  <si>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</si>
  <si>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</si>
  <si>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</si>
  <si>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</si>
  <si>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</si>
  <si>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</si>
  <si>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</si>
  <si>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</si>
  <si>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</si>
  <si>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</si>
  <si>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</si>
  <si>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</si>
  <si>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</si>
  <si>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</si>
  <si>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</si>
  <si>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</si>
  <si>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</si>
  <si>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</si>
  <si>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</si>
  <si>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</si>
  <si>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</si>
  <si>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</si>
  <si>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</si>
  <si>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</si>
  <si>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</si>
  <si>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</si>
  <si>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</si>
  <si>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</si>
  <si>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</si>
  <si>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</si>
  <si>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</si>
  <si>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</si>
  <si>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</si>
  <si>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</si>
  <si>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</si>
  <si>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</si>
  <si>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</si>
  <si>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</si>
  <si>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</si>
  <si>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</si>
  <si>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</si>
  <si>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</si>
  <si>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</si>
  <si>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</si>
  <si>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</si>
  <si>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</si>
  <si>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</si>
  <si>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</si>
  <si>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</si>
  <si>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</si>
  <si>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</si>
  <si>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</si>
  <si>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</si>
  <si>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</si>
  <si>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</si>
  <si>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</si>
  <si>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</si>
  <si>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</si>
  <si>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</si>
  <si>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</si>
  <si>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</si>
  <si>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</si>
  <si>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</si>
  <si>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</si>
  <si>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</si>
  <si>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</si>
  <si>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</si>
  <si>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</si>
  <si>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</si>
  <si>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</si>
  <si>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</si>
  <si>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</si>
  <si>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</si>
  <si>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</si>
  <si>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</si>
  <si>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</si>
  <si>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</si>
  <si>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</si>
  <si>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</si>
  <si>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</si>
  <si>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</si>
  <si>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</si>
  <si>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</si>
  <si>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</si>
  <si>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</si>
  <si>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</si>
  <si>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</si>
  <si>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</si>
  <si>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</si>
  <si>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</si>
  <si>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</si>
  <si>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</si>
  <si>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</si>
  <si>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</si>
  <si>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</si>
  <si>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</si>
  <si>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</si>
  <si>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</si>
  <si>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</si>
  <si>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</si>
  <si>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</si>
  <si>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</si>
  <si>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</si>
  <si>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</si>
  <si>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</si>
  <si>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</si>
  <si>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</si>
  <si>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</si>
  <si>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</si>
  <si>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</si>
  <si>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</si>
  <si>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</si>
  <si>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</si>
  <si>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</si>
  <si>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</si>
  <si>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</si>
  <si>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</si>
  <si>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</si>
  <si>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</si>
  <si>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</si>
  <si>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</si>
  <si>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</si>
  <si>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</si>
  <si>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</si>
  <si>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</si>
  <si>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</si>
  <si>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</si>
  <si>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</si>
  <si>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</si>
  <si>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</si>
  <si>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</si>
  <si>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</si>
  <si>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</si>
  <si>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</si>
  <si>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</si>
  <si>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</si>
  <si>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</si>
  <si>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</si>
  <si>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</si>
  <si>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</si>
  <si>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</si>
  <si>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</si>
  <si>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</si>
  <si>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</si>
  <si>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</si>
  <si>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</si>
  <si>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</si>
  <si>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</si>
  <si>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</si>
  <si>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</si>
  <si>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</si>
  <si>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</si>
  <si>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</si>
  <si>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</si>
  <si>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</si>
  <si>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</si>
  <si>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</si>
  <si>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</si>
  <si>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</si>
  <si>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</si>
  <si>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</si>
  <si>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</si>
  <si>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</si>
  <si>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</si>
  <si>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</si>
  <si>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</si>
  <si>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</si>
  <si>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</si>
  <si>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</si>
  <si>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</si>
  <si>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</si>
  <si>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</si>
  <si>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</si>
  <si>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</si>
  <si>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</si>
  <si>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</si>
  <si>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</si>
  <si>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</si>
  <si>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</si>
  <si>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</si>
  <si>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</si>
  <si>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</si>
  <si>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</si>
  <si>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</si>
  <si>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</si>
  <si>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</si>
  <si>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</si>
  <si>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</si>
  <si>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</si>
  <si>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</si>
  <si>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</si>
  <si>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</si>
  <si>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</si>
  <si>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</si>
  <si>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</si>
  <si>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</si>
  <si>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</si>
  <si>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</si>
  <si>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</si>
  <si>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</si>
  <si>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</si>
  <si>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</si>
  <si>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</si>
  <si>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</si>
  <si>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</si>
  <si>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</si>
  <si>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</si>
  <si>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</si>
  <si>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</si>
  <si>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</si>
  <si>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</si>
  <si>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</si>
  <si>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</si>
  <si>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</si>
  <si>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</si>
  <si>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</si>
  <si>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</si>
  <si>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</si>
  <si>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</si>
  <si>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</si>
  <si>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</si>
  <si>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</si>
  <si>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</si>
  <si>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</si>
  <si>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</si>
  <si>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</si>
  <si>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</si>
  <si>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</si>
  <si>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</si>
  <si>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</si>
  <si>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</si>
  <si>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</si>
  <si>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</si>
  <si>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</si>
  <si>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</si>
  <si>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</si>
  <si>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</si>
  <si>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</si>
  <si>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</si>
  <si>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</si>
  <si>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</si>
  <si>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</si>
  <si>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</si>
  <si>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</si>
  <si>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</si>
  <si>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</si>
  <si>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</si>
  <si>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</si>
  <si>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</si>
  <si>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</si>
  <si>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</si>
  <si>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</si>
  <si>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</si>
  <si>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</si>
  <si>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</si>
  <si>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</si>
  <si>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</si>
  <si>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</si>
  <si>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</si>
  <si>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</si>
  <si>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</si>
  <si>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</si>
  <si>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</si>
  <si>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</si>
  <si>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</si>
  <si>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</si>
  <si>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</si>
  <si>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</si>
  <si>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</si>
  <si>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</si>
  <si>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</si>
  <si>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</si>
  <si>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</si>
  <si>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</si>
  <si>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</si>
  <si>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</si>
  <si>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</si>
  <si>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</si>
  <si>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</si>
  <si>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</si>
  <si>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</si>
  <si>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</si>
  <si>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</si>
  <si>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</si>
  <si>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</si>
  <si>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</si>
  <si>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</si>
  <si>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</si>
  <si>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</si>
  <si>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</si>
  <si>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</si>
  <si>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</si>
  <si>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</si>
  <si>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</si>
  <si>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</si>
  <si>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</si>
  <si>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</si>
  <si>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</si>
  <si>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</si>
  <si>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</si>
  <si>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</si>
  <si>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</si>
  <si>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</si>
  <si>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</si>
  <si>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</si>
  <si>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</si>
  <si>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</si>
  <si>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</si>
  <si>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</si>
  <si>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</si>
  <si>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</si>
  <si>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</si>
  <si>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</si>
  <si>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</si>
  <si>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</si>
  <si>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</si>
  <si>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</si>
  <si>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</si>
  <si>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</si>
  <si>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</si>
  <si>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</si>
  <si>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</si>
  <si>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</si>
  <si>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</si>
  <si>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</si>
  <si>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</si>
  <si>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</si>
  <si>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</si>
  <si>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</si>
  <si>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</si>
  <si>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</si>
  <si>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</si>
  <si>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</si>
  <si>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</si>
  <si>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</si>
  <si>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</si>
  <si>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</si>
  <si>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</si>
  <si>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</si>
  <si>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</si>
  <si>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</si>
  <si>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</si>
  <si>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</si>
  <si>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</si>
  <si>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</si>
  <si>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</si>
  <si>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</si>
  <si>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</si>
  <si>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</si>
  <si>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</si>
  <si>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</si>
  <si>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</si>
  <si>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</si>
  <si>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</si>
  <si>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</si>
  <si>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</si>
  <si>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</si>
  <si>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</si>
  <si>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</si>
  <si>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</si>
  <si>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</si>
  <si>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</si>
  <si>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</si>
  <si>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</si>
  <si>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</si>
  <si>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</si>
  <si>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</si>
  <si>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</si>
  <si>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</si>
  <si>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</si>
  <si>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</si>
  <si>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</si>
  <si>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</si>
  <si>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</si>
  <si>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</si>
  <si>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</si>
  <si>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</si>
  <si>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</si>
  <si>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</si>
  <si>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</si>
  <si>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</si>
  <si>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</si>
  <si>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</si>
  <si>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</si>
  <si>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</si>
  <si>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</si>
  <si>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</si>
  <si>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</si>
  <si>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</si>
  <si>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</si>
  <si>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</si>
  <si>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</si>
  <si>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</si>
  <si>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</si>
  <si>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</si>
  <si>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</si>
  <si>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</si>
  <si>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</si>
  <si>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</si>
  <si>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</si>
  <si>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</si>
  <si>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</si>
  <si>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</si>
  <si>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</si>
  <si>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</si>
  <si>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</si>
  <si>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</si>
  <si>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</si>
  <si>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</si>
  <si>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</si>
  <si>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</si>
  <si>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</si>
  <si>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</si>
  <si>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</si>
  <si>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</si>
  <si>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</si>
  <si>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</si>
  <si>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</si>
  <si>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</si>
  <si>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</si>
  <si>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</si>
  <si>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</si>
  <si>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</si>
  <si>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</si>
  <si>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</si>
  <si>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</si>
  <si>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</si>
  <si>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</si>
  <si>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</si>
  <si>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</si>
  <si>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</si>
  <si>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</si>
  <si>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</si>
  <si>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</si>
  <si>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</si>
  <si>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</si>
  <si>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</si>
  <si>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</si>
  <si>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</si>
  <si>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</si>
  <si>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</si>
  <si>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</si>
  <si>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</si>
  <si>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</si>
  <si>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</si>
  <si>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</si>
  <si>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</si>
  <si>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</si>
  <si>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</si>
  <si>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</si>
  <si>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</si>
  <si>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</si>
  <si>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</si>
  <si>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</si>
  <si>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</si>
  <si>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</si>
  <si>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</si>
  <si>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</si>
  <si>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</si>
  <si>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</si>
  <si>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</si>
  <si>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</si>
  <si>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</si>
  <si>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</si>
  <si>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</si>
  <si>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</si>
  <si>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</si>
  <si>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</si>
  <si>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</si>
  <si>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</si>
  <si>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</si>
  <si>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</si>
  <si>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</si>
  <si>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</si>
  <si>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</si>
  <si>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</si>
  <si>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</si>
  <si>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</si>
  <si>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</si>
  <si>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</si>
  <si>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</si>
  <si>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</si>
  <si>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</si>
  <si>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</si>
  <si>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</si>
  <si>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</si>
  <si>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</si>
  <si>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</si>
  <si>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</si>
  <si>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</si>
  <si>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</si>
  <si>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</si>
  <si>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</si>
  <si>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</si>
  <si>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</si>
  <si>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</si>
  <si>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</si>
  <si>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</si>
  <si>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</si>
  <si>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</si>
  <si>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</si>
  <si>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</si>
  <si>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</si>
  <si>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</si>
  <si>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</si>
  <si>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</si>
  <si>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</si>
  <si>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</si>
  <si>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</si>
  <si>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</si>
  <si>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</si>
  <si>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</si>
  <si>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</si>
  <si>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</si>
  <si>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</si>
  <si>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</si>
  <si>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</si>
  <si>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</si>
  <si>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</si>
  <si>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</si>
  <si>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</si>
  <si>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</si>
  <si>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</si>
  <si>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</si>
  <si>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</si>
  <si>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</si>
  <si>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</si>
  <si>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</si>
  <si>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</si>
  <si>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</si>
  <si>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</si>
  <si>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</si>
  <si>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</si>
  <si>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</si>
  <si>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</si>
  <si>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</si>
  <si>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</si>
  <si>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</si>
  <si>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</si>
  <si>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</si>
  <si>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</si>
  <si>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</si>
  <si>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</si>
  <si>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</si>
  <si>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</si>
  <si>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</si>
  <si>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</si>
  <si>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</si>
  <si>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</si>
  <si>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</si>
  <si>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</si>
  <si>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</si>
  <si>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</si>
  <si>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</si>
  <si>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</si>
  <si>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</si>
  <si>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</si>
  <si>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</si>
  <si>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</si>
  <si>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</si>
  <si>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</si>
  <si>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</si>
  <si>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</si>
  <si>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</si>
  <si>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</si>
  <si>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</si>
  <si>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</si>
  <si>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</si>
  <si>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</si>
  <si>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</si>
  <si>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</si>
  <si>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</si>
  <si>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</si>
  <si>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</si>
  <si>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</si>
  <si>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</si>
  <si>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</si>
  <si>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</si>
  <si>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</si>
  <si>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</si>
  <si>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</si>
  <si>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</si>
  <si>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</si>
  <si>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</si>
  <si>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</si>
  <si>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</si>
  <si>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</si>
  <si>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</si>
  <si>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</si>
  <si>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</si>
  <si>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</si>
  <si>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</si>
  <si>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</si>
  <si>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</si>
  <si>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</si>
  <si>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</si>
  <si>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</si>
  <si>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</si>
  <si>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</si>
  <si>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</si>
  <si>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</si>
  <si>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</si>
  <si>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</si>
  <si>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</si>
  <si>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</si>
  <si>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</si>
  <si>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</si>
  <si>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</si>
  <si>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</si>
  <si>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</si>
  <si>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</si>
  <si>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</si>
  <si>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</si>
  <si>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</si>
  <si>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</si>
  <si>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</si>
  <si>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</si>
  <si>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</si>
  <si>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</si>
  <si>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</si>
  <si>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</si>
  <si>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</si>
  <si>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</si>
  <si>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</si>
  <si>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</si>
  <si>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</si>
  <si>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</si>
  <si>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</si>
  <si>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</si>
  <si>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</si>
  <si>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</si>
  <si>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</si>
  <si>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</si>
  <si>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</si>
  <si>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</si>
  <si>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</si>
  <si>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</si>
  <si>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</si>
  <si>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</si>
  <si>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</si>
  <si>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</si>
  <si>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</si>
  <si>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</si>
  <si>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</si>
  <si>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</si>
  <si>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</si>
  <si>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</si>
  <si>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</si>
  <si>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</si>
  <si>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</si>
  <si>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</si>
  <si>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</si>
  <si>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</si>
  <si>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</si>
  <si>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</si>
  <si>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</si>
  <si>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</si>
  <si>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</si>
  <si>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</si>
  <si>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</si>
  <si>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</si>
  <si>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</si>
  <si>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</si>
  <si>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</si>
  <si>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</si>
  <si>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</si>
  <si>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</si>
  <si>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</si>
  <si>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</si>
  <si>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</si>
  <si>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</si>
  <si>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</si>
  <si>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</si>
  <si>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</si>
  <si>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</si>
  <si>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</si>
  <si>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</si>
  <si>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</si>
  <si>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</si>
  <si>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</si>
  <si>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</si>
  <si>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</si>
  <si>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</si>
  <si>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</si>
  <si>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</si>
  <si>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</si>
  <si>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</si>
  <si>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</si>
  <si>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</si>
  <si>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</si>
  <si>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</si>
  <si>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</si>
  <si>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</si>
  <si>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</si>
  <si>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</si>
  <si>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</si>
  <si>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</si>
  <si>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</si>
  <si>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</si>
  <si>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</si>
  <si>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</si>
  <si>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</si>
  <si>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</si>
  <si>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</si>
  <si>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</si>
  <si>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</si>
  <si>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</si>
  <si>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</si>
  <si>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</si>
  <si>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</si>
  <si>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</si>
  <si>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</si>
  <si>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</si>
  <si>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</si>
  <si>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</si>
  <si>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</si>
  <si>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</si>
  <si>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</si>
  <si>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</si>
  <si>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</si>
  <si>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</si>
  <si>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</si>
  <si>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</si>
  <si>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</si>
  <si>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</si>
  <si>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</si>
  <si>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</si>
  <si>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</si>
  <si>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</si>
  <si>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</si>
  <si>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</si>
  <si>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</si>
  <si>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</si>
  <si>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</si>
  <si>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</si>
  <si>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</si>
  <si>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</si>
  <si>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</si>
  <si>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</si>
  <si>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</si>
  <si>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</si>
  <si>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</si>
  <si>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</si>
  <si>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</si>
  <si>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</si>
  <si>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</si>
  <si>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</si>
  <si>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</si>
  <si>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</si>
  <si>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</si>
  <si>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</si>
  <si>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</si>
  <si>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</si>
  <si>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</si>
  <si>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</si>
  <si>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</si>
  <si>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</si>
  <si>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</si>
  <si>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</si>
  <si>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</si>
  <si>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</si>
  <si>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</si>
  <si>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</si>
  <si>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</si>
  <si>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</si>
  <si>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</si>
  <si>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</si>
  <si>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</si>
  <si>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</si>
  <si>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</si>
  <si>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</si>
  <si>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</si>
  <si>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</si>
  <si>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</si>
  <si>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</si>
  <si>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</si>
  <si>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</si>
  <si>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</si>
  <si>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</si>
  <si>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</si>
  <si>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</si>
  <si>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</si>
  <si>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</si>
  <si>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</si>
  <si>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</si>
  <si>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</si>
  <si>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</si>
  <si>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</si>
  <si>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</si>
  <si>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</si>
  <si>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</si>
  <si>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</si>
  <si>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</si>
  <si>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</si>
  <si>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</si>
  <si>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</si>
  <si>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</si>
  <si>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</si>
  <si>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</si>
  <si>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</si>
  <si>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</si>
  <si>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</si>
  <si>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</si>
  <si>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</si>
  <si>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</si>
  <si>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</si>
  <si>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</si>
  <si>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</si>
  <si>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</si>
  <si>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</si>
  <si>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</si>
  <si>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</si>
  <si>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</si>
  <si>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</si>
  <si>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</si>
  <si>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</si>
  <si>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</si>
  <si>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</si>
  <si>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</si>
  <si>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</si>
  <si>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</si>
  <si>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</si>
  <si>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</si>
  <si>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</si>
  <si>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</si>
  <si>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</si>
  <si>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</si>
  <si>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</si>
  <si>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</si>
  <si>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</si>
  <si>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</si>
  <si>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</si>
  <si>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</si>
  <si>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</si>
  <si>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</si>
  <si>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</si>
  <si>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</si>
  <si>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</si>
  <si>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</si>
  <si>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</si>
  <si>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</si>
  <si>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</si>
  <si>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</si>
  <si>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</si>
  <si>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</si>
  <si>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</si>
  <si>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</si>
  <si>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</si>
  <si>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</si>
  <si>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</si>
  <si>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</si>
  <si>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</si>
  <si>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</si>
  <si>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</si>
  <si>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</si>
  <si>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</si>
  <si>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</si>
  <si>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</si>
  <si>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</si>
  <si>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</si>
  <si>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</si>
  <si>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</si>
  <si>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</si>
  <si>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</si>
  <si>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</si>
  <si>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</si>
  <si>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</si>
  <si>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</si>
  <si>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</si>
  <si>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</si>
  <si>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</si>
  <si>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</si>
  <si>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</si>
  <si>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</si>
  <si>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 (%)</t>
  </si>
  <si>
    <t>Average donation ($)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</si>
  <si>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</si>
  <si>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</si>
  <si>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</si>
  <si>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</si>
  <si>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</si>
  <si>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</si>
  <si>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</si>
  <si>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</si>
  <si>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</si>
  <si>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</si>
  <si>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</si>
  <si>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</si>
  <si>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</si>
  <si>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</si>
  <si>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</si>
  <si>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</si>
  <si>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</si>
  <si>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</si>
  <si>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</si>
  <si>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</si>
  <si>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</si>
  <si>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</si>
  <si>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</si>
  <si>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</si>
  <si>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</si>
  <si>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</si>
  <si>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</si>
  <si>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</si>
  <si>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</si>
  <si>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</si>
  <si>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</si>
  <si>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</si>
  <si>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</si>
  <si>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</si>
  <si>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</si>
  <si>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</si>
  <si>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</si>
  <si>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</si>
  <si>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</si>
  <si>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</si>
  <si>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</si>
  <si>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</si>
  <si>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</si>
  <si>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</si>
  <si>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</si>
  <si>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</si>
  <si>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</si>
  <si>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</si>
  <si>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</si>
  <si>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</si>
  <si>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</si>
  <si>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</si>
  <si>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</si>
  <si>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</si>
  <si>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</si>
  <si>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</si>
  <si>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</si>
  <si>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</si>
  <si>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</si>
  <si>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</si>
  <si>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</si>
  <si>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</si>
  <si>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</si>
  <si>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1000 to 4999</t>
  </si>
  <si>
    <t>5000 to 9999</t>
  </si>
  <si>
    <t>10,000 to 14,999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</si>
  <si>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</si>
  <si>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</si>
  <si>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</si>
  <si>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</si>
  <si>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</si>
  <si>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</si>
  <si>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or equal to 50,000</t>
  </si>
  <si>
    <t>&lt;1000</t>
  </si>
  <si>
    <t>15,000 to 19,999</t>
  </si>
  <si>
    <t>Outcome</t>
  </si>
  <si>
    <t>Backers_count</t>
  </si>
  <si>
    <t>Mean</t>
  </si>
  <si>
    <t>Median</t>
  </si>
  <si>
    <t>Min</t>
  </si>
  <si>
    <t>Max</t>
  </si>
  <si>
    <t>Successful</t>
  </si>
  <si>
    <t>Failed</t>
  </si>
  <si>
    <t>Variance</t>
  </si>
  <si>
    <t>Std Dev</t>
  </si>
  <si>
    <t>Answers to the bonus statistical analysis questions are included in the Word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</si>
</sst>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quotePrefix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FF66"/>
      <color rgb="FFFF5050"/>
      <color rgb="FF00DE64"/>
      <color rgb="FF4D79C7"/>
      <color rgb="FF6D91D1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D79C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DE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A-43A7-A642-54D2436F9E5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A-43A7-A642-54D2436F9E5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4D79C7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A-43A7-A642-54D2436F9E5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DE6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A-43A7-A642-54D2436F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883792"/>
        <c:axId val="1844116720"/>
      </c:barChart>
      <c:catAx>
        <c:axId val="18428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16720"/>
        <c:crosses val="autoZero"/>
        <c:auto val="1"/>
        <c:lblAlgn val="ctr"/>
        <c:lblOffset val="100"/>
        <c:noMultiLvlLbl val="0"/>
      </c:catAx>
      <c:valAx>
        <c:axId val="18441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rgbClr val="FFFF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D79C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DE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3-431A-8763-BE8B23E5B74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E3-431A-8763-BE8B23E5B74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4D79C7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E3-431A-8763-BE8B23E5B74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DE6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E3-431A-8763-BE8B23E5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65040"/>
        <c:axId val="142265456"/>
      </c:barChart>
      <c:catAx>
        <c:axId val="1422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5456"/>
        <c:crosses val="autoZero"/>
        <c:auto val="1"/>
        <c:lblAlgn val="ctr"/>
        <c:lblOffset val="100"/>
        <c:noMultiLvlLbl val="0"/>
      </c:catAx>
      <c:valAx>
        <c:axId val="1422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66"/>
            </a:solidFill>
            <a:round/>
          </a:ln>
          <a:effectLst/>
        </c:spPr>
        <c:marker>
          <c:symbol val="circle"/>
          <c:size val="5"/>
          <c:spPr>
            <a:solidFill>
              <a:srgbClr val="FFFF66"/>
            </a:solidFill>
            <a:ln w="9525">
              <a:solidFill>
                <a:srgbClr val="FFFF6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circle"/>
          <c:size val="5"/>
          <c:spPr>
            <a:solidFill>
              <a:srgbClr val="FF5050"/>
            </a:solidFill>
            <a:ln w="9525">
              <a:solidFill>
                <a:srgbClr val="FF5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4D79C7"/>
            </a:solidFill>
            <a:round/>
          </a:ln>
          <a:effectLst/>
        </c:spPr>
        <c:marker>
          <c:symbol val="circle"/>
          <c:size val="5"/>
          <c:spPr>
            <a:solidFill>
              <a:srgbClr val="4D79C7"/>
            </a:solidFill>
            <a:ln w="9525">
              <a:solidFill>
                <a:srgbClr val="4D79C7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DE64"/>
            </a:solidFill>
            <a:round/>
          </a:ln>
          <a:effectLst/>
        </c:spPr>
        <c:marker>
          <c:symbol val="circle"/>
          <c:size val="5"/>
          <c:spPr>
            <a:solidFill>
              <a:srgbClr val="00DE64"/>
            </a:solidFill>
            <a:ln w="9525">
              <a:solidFill>
                <a:srgbClr val="00DE64">
                  <a:alpha val="98000"/>
                </a:srgb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66"/>
              </a:solidFill>
              <a:ln w="9525">
                <a:solidFill>
                  <a:srgbClr val="FFFF6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1-4B52-83B1-4F910059872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6-441C-BEF3-6BBE617C2A3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4D79C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D79C7"/>
              </a:solidFill>
              <a:ln w="9525">
                <a:solidFill>
                  <a:srgbClr val="4D79C7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F6-441C-BEF3-6BBE617C2A3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DE6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DE64"/>
              </a:solidFill>
              <a:ln w="9525">
                <a:solidFill>
                  <a:srgbClr val="00DE64">
                    <a:alpha val="98000"/>
                  </a:srgb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F6-441C-BEF3-6BBE617C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448943"/>
        <c:axId val="657448111"/>
      </c:lineChart>
      <c:catAx>
        <c:axId val="6574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8111"/>
        <c:crosses val="autoZero"/>
        <c:auto val="1"/>
        <c:lblAlgn val="ctr"/>
        <c:lblOffset val="100"/>
        <c:noMultiLvlLbl val="0"/>
      </c:catAx>
      <c:valAx>
        <c:axId val="6574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9683318900507E-2"/>
          <c:y val="0.17413145539906102"/>
          <c:w val="0.9021570100532772"/>
          <c:h val="0.5383168829248457"/>
        </c:manualLayout>
      </c:layout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DE6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1-4225-AB3F-C3F566D3EF1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1-4225-AB3F-C3F566D3EF1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FF6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1-4225-AB3F-C3F566D3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19135"/>
        <c:axId val="1626020383"/>
      </c:lineChart>
      <c:catAx>
        <c:axId val="162601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Goal</a:t>
                </a:r>
                <a:r>
                  <a:rPr lang="en-AU" baseline="0"/>
                  <a:t> ($)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8041451846924083"/>
              <c:y val="0.83060958929429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20383"/>
        <c:crosses val="autoZero"/>
        <c:auto val="1"/>
        <c:lblAlgn val="ctr"/>
        <c:lblOffset val="100"/>
        <c:noMultiLvlLbl val="0"/>
      </c:catAx>
      <c:valAx>
        <c:axId val="1626020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Outcome</a:t>
                </a:r>
                <a:r>
                  <a:rPr lang="en-AU" baseline="0"/>
                  <a:t>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12700</xdr:rowOff>
    </xdr:from>
    <xdr:to>
      <xdr:col>16</xdr:col>
      <xdr:colOff>539749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9F709-3334-6070-EBEA-D5E602F36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41274</xdr:colOff>
      <xdr:row>3</xdr:row>
      <xdr:rowOff>25400</xdr:rowOff>
    </xdr:from>
    <xdr:to>
      <xdr:col>15</xdr:col>
      <xdr:colOff>609600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09F49-7AFA-BB80-44B1-740CEED6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3</xdr:row>
      <xdr:rowOff>57150</xdr:rowOff>
    </xdr:from>
    <xdr:to>
      <xdr:col>14</xdr:col>
      <xdr:colOff>635000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CD3EA-83EB-6D31-4779-99CC18B8D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1358900</xdr:colOff>
      <xdr:row>13</xdr:row>
      <xdr:rowOff>25400</xdr:rowOff>
    </xdr:from>
    <xdr:to>
      <xdr:col>7</xdr:col>
      <xdr:colOff>654050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4FF49-08C4-8771-90AE-22A2D4757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 Mckenzie-Stripp" refreshedDate="44781.689720833332" createdVersion="8" refreshedVersion="8" minRefreshableVersion="3" recordCount="1000" xr:uid="{6533F469-58F5-4A8C-A93B-3ADB15510F6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(%)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($)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926E2-CA6F-4E25-B5E8-1A5DA45578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70E91-BBA9-4BC7-A54A-202615733B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DA033-A8BD-48A4-9365-5001A9A7ED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D1" workbookViewId="0">
      <selection activeCell="E9" sqref="E9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7.5" customWidth="1"/>
    <col min="8" max="8" width="13" bestFit="1" customWidth="1"/>
    <col min="9" max="9" width="17.9140625" customWidth="1"/>
    <col min="12" max="13" width="11.1640625" bestFit="1" customWidth="1"/>
    <col min="14" max="14" width="22.5" customWidth="1"/>
    <col min="15" max="15" width="20.6640625" customWidth="1"/>
    <col min="18" max="18" width="28" bestFit="1" customWidth="1"/>
    <col min="19" max="19" width="14.5" customWidth="1"/>
    <col min="20" max="20" width="12.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LEFT(R2,(FIND("/",R2,1)-1))</f>
        <v>food</v>
      </c>
      <c r="T2" t="str">
        <f>MID(R2,FIND("/",R2)+1,256)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>(((L3/60)/60)/24)+DATE(1970,1,1)</f>
        <v>41870.208333333336</v>
      </c>
      <c r="O3" s="9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LEFT(R3,(FIND("/",R3,1)-1))</f>
        <v>music</v>
      </c>
      <c r="T3" t="str">
        <f>MID(R3,FIND("/",R3)+1,256)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>(((L4/60)/60)/24)+DATE(1970,1,1)</f>
        <v>41595.25</v>
      </c>
      <c r="O4" s="9">
        <f>(((M4/60)/60)/24)+DATE(1970,1,1)</f>
        <v>41597.25</v>
      </c>
      <c r="P4" t="b">
        <v>0</v>
      </c>
      <c r="Q4" t="b">
        <v>0</v>
      </c>
      <c r="R4" t="s">
        <v>28</v>
      </c>
      <c r="S4" t="str">
        <f>LEFT(R4,(FIND("/",R4,1)-1))</f>
        <v>technology</v>
      </c>
      <c r="T4" t="str">
        <f>MID(R4,FIND("/",R4)+1,256)</f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>(E5/D5)*100</f>
        <v>58.976190476190467</v>
      </c>
      <c r="G5" t="s">
        <v>14</v>
      </c>
      <c r="H5">
        <v>24</v>
      </c>
      <c r="I5" s="5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>(((L5/60)/60)/24)+DATE(1970,1,1)</f>
        <v>43688.208333333328</v>
      </c>
      <c r="O5" s="9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>LEFT(R5,(FIND("/",R5,1)-1))</f>
        <v>music</v>
      </c>
      <c r="T5" t="str">
        <f>MID(R5,FIND("/",R5)+1,256)</f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>(E6/D6)*100</f>
        <v>69.276315789473685</v>
      </c>
      <c r="G6" t="s">
        <v>14</v>
      </c>
      <c r="H6">
        <v>53</v>
      </c>
      <c r="I6" s="5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>(((L6/60)/60)/24)+DATE(1970,1,1)</f>
        <v>43485.25</v>
      </c>
      <c r="O6" s="9">
        <f>(((M6/60)/60)/24)+DATE(1970,1,1)</f>
        <v>43489.25</v>
      </c>
      <c r="P6" t="b">
        <v>0</v>
      </c>
      <c r="Q6" t="b">
        <v>0</v>
      </c>
      <c r="R6" t="s">
        <v>33</v>
      </c>
      <c r="S6" t="str">
        <f>LEFT(R6,(FIND("/",R6,1)-1))</f>
        <v>theater</v>
      </c>
      <c r="T6" t="str">
        <f>MID(R6,FIND("/",R6)+1,256)</f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>(E7/D7)*100</f>
        <v>173.61842105263159</v>
      </c>
      <c r="G7" t="s">
        <v>20</v>
      </c>
      <c r="H7">
        <v>174</v>
      </c>
      <c r="I7" s="5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>(((L7/60)/60)/24)+DATE(1970,1,1)</f>
        <v>41149.208333333336</v>
      </c>
      <c r="O7" s="9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>LEFT(R7,(FIND("/",R7,1)-1))</f>
        <v>theater</v>
      </c>
      <c r="T7" t="str">
        <f>MID(R7,FIND("/",R7)+1,256)</f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>(E8/D8)*100</f>
        <v>20.961538461538463</v>
      </c>
      <c r="G8" t="s">
        <v>14</v>
      </c>
      <c r="H8">
        <v>18</v>
      </c>
      <c r="I8" s="5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>(((L8/60)/60)/24)+DATE(1970,1,1)</f>
        <v>42991.208333333328</v>
      </c>
      <c r="O8" s="9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>LEFT(R8,(FIND("/",R8,1)-1))</f>
        <v>film &amp; video</v>
      </c>
      <c r="T8" t="str">
        <f>MID(R8,FIND("/",R8)+1,256)</f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>(E9/D9)*100</f>
        <v>327.57777777777778</v>
      </c>
      <c r="G9" t="s">
        <v>20</v>
      </c>
      <c r="H9">
        <v>227</v>
      </c>
      <c r="I9" s="5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>(((L9/60)/60)/24)+DATE(1970,1,1)</f>
        <v>42229.208333333328</v>
      </c>
      <c r="O9" s="9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>LEFT(R9,(FIND("/",R9,1)-1))</f>
        <v>theater</v>
      </c>
      <c r="T9" t="str">
        <f>MID(R9,FIND("/",R9)+1,256)</f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>(E10/D10)*100</f>
        <v>19.932788374205266</v>
      </c>
      <c r="G10" t="s">
        <v>47</v>
      </c>
      <c r="H10">
        <v>708</v>
      </c>
      <c r="I10" s="5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>(((L10/60)/60)/24)+DATE(1970,1,1)</f>
        <v>40399.208333333336</v>
      </c>
      <c r="O10" s="9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LEFT(R10,(FIND("/",R10,1)-1))</f>
        <v>theater</v>
      </c>
      <c r="T10" t="str">
        <f>MID(R10,FIND("/",R10)+1,256)</f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>(E11/D11)*100</f>
        <v>51.741935483870968</v>
      </c>
      <c r="G11" t="s">
        <v>14</v>
      </c>
      <c r="H11">
        <v>44</v>
      </c>
      <c r="I11" s="5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>(((L11/60)/60)/24)+DATE(1970,1,1)</f>
        <v>41536.208333333336</v>
      </c>
      <c r="O11" s="9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>LEFT(R11,(FIND("/",R11,1)-1))</f>
        <v>music</v>
      </c>
      <c r="T11" t="str">
        <f>MID(R11,FIND("/",R11)+1,256)</f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>(E12/D12)*100</f>
        <v>266.11538461538464</v>
      </c>
      <c r="G12" t="s">
        <v>20</v>
      </c>
      <c r="H12">
        <v>220</v>
      </c>
      <c r="I12" s="5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>(((L12/60)/60)/24)+DATE(1970,1,1)</f>
        <v>40404.208333333336</v>
      </c>
      <c r="O12" s="9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LEFT(R12,(FIND("/",R12,1)-1))</f>
        <v>film &amp; video</v>
      </c>
      <c r="T12" t="str">
        <f>MID(R12,FIND("/",R12)+1,256)</f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>(E13/D13)*100</f>
        <v>48.095238095238095</v>
      </c>
      <c r="G13" t="s">
        <v>14</v>
      </c>
      <c r="H13">
        <v>27</v>
      </c>
      <c r="I13" s="5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>(((L13/60)/60)/24)+DATE(1970,1,1)</f>
        <v>40442.208333333336</v>
      </c>
      <c r="O13" s="9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LEFT(R13,(FIND("/",R13,1)-1))</f>
        <v>theater</v>
      </c>
      <c r="T13" t="str">
        <f>MID(R13,FIND("/",R13)+1,256)</f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>(E14/D14)*100</f>
        <v>89.349206349206341</v>
      </c>
      <c r="G14" t="s">
        <v>14</v>
      </c>
      <c r="H14">
        <v>55</v>
      </c>
      <c r="I14" s="5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>(((L14/60)/60)/24)+DATE(1970,1,1)</f>
        <v>43760.208333333328</v>
      </c>
      <c r="O14" s="9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LEFT(R14,(FIND("/",R14,1)-1))</f>
        <v>film &amp; video</v>
      </c>
      <c r="T14" t="str">
        <f>MID(R14,FIND("/",R14)+1,256)</f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>(E15/D15)*100</f>
        <v>245.11904761904765</v>
      </c>
      <c r="G15" t="s">
        <v>20</v>
      </c>
      <c r="H15">
        <v>98</v>
      </c>
      <c r="I15" s="5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>(((L15/60)/60)/24)+DATE(1970,1,1)</f>
        <v>42532.208333333328</v>
      </c>
      <c r="O15" s="9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LEFT(R15,(FIND("/",R15,1)-1))</f>
        <v>music</v>
      </c>
      <c r="T15" t="str">
        <f>MID(R15,FIND("/",R15)+1,256)</f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>(E16/D16)*100</f>
        <v>66.769503546099301</v>
      </c>
      <c r="G16" t="s">
        <v>14</v>
      </c>
      <c r="H16">
        <v>200</v>
      </c>
      <c r="I16" s="5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>(((L16/60)/60)/24)+DATE(1970,1,1)</f>
        <v>40974.25</v>
      </c>
      <c r="O16" s="9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LEFT(R16,(FIND("/",R16,1)-1))</f>
        <v>music</v>
      </c>
      <c r="T16" t="str">
        <f>MID(R16,FIND("/",R16)+1,256)</f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>(E17/D17)*100</f>
        <v>47.307881773399011</v>
      </c>
      <c r="G17" t="s">
        <v>14</v>
      </c>
      <c r="H17">
        <v>452</v>
      </c>
      <c r="I17" s="5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>(((L17/60)/60)/24)+DATE(1970,1,1)</f>
        <v>43809.25</v>
      </c>
      <c r="O17" s="9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>LEFT(R17,(FIND("/",R17,1)-1))</f>
        <v>technology</v>
      </c>
      <c r="T17" t="str">
        <f>MID(R17,FIND("/",R17)+1,256)</f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>(E18/D18)*100</f>
        <v>649.47058823529414</v>
      </c>
      <c r="G18" t="s">
        <v>20</v>
      </c>
      <c r="H18">
        <v>100</v>
      </c>
      <c r="I18" s="5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>(((L18/60)/60)/24)+DATE(1970,1,1)</f>
        <v>41661.25</v>
      </c>
      <c r="O18" s="9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>LEFT(R18,(FIND("/",R18,1)-1))</f>
        <v>publishing</v>
      </c>
      <c r="T18" t="str">
        <f>MID(R18,FIND("/",R18)+1,256)</f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>(E19/D19)*100</f>
        <v>159.39125295508273</v>
      </c>
      <c r="G19" t="s">
        <v>20</v>
      </c>
      <c r="H19">
        <v>1249</v>
      </c>
      <c r="I19" s="5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>(((L19/60)/60)/24)+DATE(1970,1,1)</f>
        <v>40555.25</v>
      </c>
      <c r="O19" s="9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>LEFT(R19,(FIND("/",R19,1)-1))</f>
        <v>film &amp; video</v>
      </c>
      <c r="T19" t="str">
        <f>MID(R19,FIND("/",R19)+1,256)</f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>(E20/D20)*100</f>
        <v>66.912087912087912</v>
      </c>
      <c r="G20" t="s">
        <v>74</v>
      </c>
      <c r="H20">
        <v>135</v>
      </c>
      <c r="I20" s="5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>(((L20/60)/60)/24)+DATE(1970,1,1)</f>
        <v>43351.208333333328</v>
      </c>
      <c r="O20" s="9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LEFT(R20,(FIND("/",R20,1)-1))</f>
        <v>theater</v>
      </c>
      <c r="T20" t="str">
        <f>MID(R20,FIND("/",R20)+1,256)</f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>(E21/D21)*100</f>
        <v>48.529600000000002</v>
      </c>
      <c r="G21" t="s">
        <v>14</v>
      </c>
      <c r="H21">
        <v>674</v>
      </c>
      <c r="I21" s="5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>(((L21/60)/60)/24)+DATE(1970,1,1)</f>
        <v>43528.25</v>
      </c>
      <c r="O21" s="9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LEFT(R21,(FIND("/",R21,1)-1))</f>
        <v>theater</v>
      </c>
      <c r="T21" t="str">
        <f>MID(R21,FIND("/",R21)+1,256)</f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>(E22/D22)*100</f>
        <v>112.24279210925646</v>
      </c>
      <c r="G22" t="s">
        <v>20</v>
      </c>
      <c r="H22">
        <v>1396</v>
      </c>
      <c r="I22" s="5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>(((L22/60)/60)/24)+DATE(1970,1,1)</f>
        <v>41848.208333333336</v>
      </c>
      <c r="O22" s="9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LEFT(R22,(FIND("/",R22,1)-1))</f>
        <v>film &amp; video</v>
      </c>
      <c r="T22" t="str">
        <f>MID(R22,FIND("/",R22)+1,256)</f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>(E23/D23)*100</f>
        <v>40.992553191489364</v>
      </c>
      <c r="G23" t="s">
        <v>14</v>
      </c>
      <c r="H23">
        <v>558</v>
      </c>
      <c r="I23" s="5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>(((L23/60)/60)/24)+DATE(1970,1,1)</f>
        <v>40770.208333333336</v>
      </c>
      <c r="O23" s="9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LEFT(R23,(FIND("/",R23,1)-1))</f>
        <v>theater</v>
      </c>
      <c r="T23" t="str">
        <f>MID(R23,FIND("/",R23)+1,256)</f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>(E24/D24)*100</f>
        <v>128.07106598984771</v>
      </c>
      <c r="G24" t="s">
        <v>20</v>
      </c>
      <c r="H24">
        <v>890</v>
      </c>
      <c r="I24" s="5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>(((L24/60)/60)/24)+DATE(1970,1,1)</f>
        <v>43193.208333333328</v>
      </c>
      <c r="O24" s="9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LEFT(R24,(FIND("/",R24,1)-1))</f>
        <v>theater</v>
      </c>
      <c r="T24" t="str">
        <f>MID(R24,FIND("/",R24)+1,256)</f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>(E25/D25)*100</f>
        <v>332.04444444444448</v>
      </c>
      <c r="G25" t="s">
        <v>20</v>
      </c>
      <c r="H25">
        <v>142</v>
      </c>
      <c r="I25" s="5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>(((L25/60)/60)/24)+DATE(1970,1,1)</f>
        <v>43510.25</v>
      </c>
      <c r="O25" s="9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LEFT(R25,(FIND("/",R25,1)-1))</f>
        <v>film &amp; video</v>
      </c>
      <c r="T25" t="str">
        <f>MID(R25,FIND("/",R25)+1,256)</f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>(E26/D26)*100</f>
        <v>112.83225108225108</v>
      </c>
      <c r="G26" t="s">
        <v>20</v>
      </c>
      <c r="H26">
        <v>2673</v>
      </c>
      <c r="I26" s="5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>(((L26/60)/60)/24)+DATE(1970,1,1)</f>
        <v>41811.208333333336</v>
      </c>
      <c r="O26" s="9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LEFT(R26,(FIND("/",R26,1)-1))</f>
        <v>technology</v>
      </c>
      <c r="T26" t="str">
        <f>MID(R26,FIND("/",R26)+1,256)</f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>(E27/D27)*100</f>
        <v>216.43636363636364</v>
      </c>
      <c r="G27" t="s">
        <v>20</v>
      </c>
      <c r="H27">
        <v>163</v>
      </c>
      <c r="I27" s="5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>(((L27/60)/60)/24)+DATE(1970,1,1)</f>
        <v>40681.208333333336</v>
      </c>
      <c r="O27" s="9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LEFT(R27,(FIND("/",R27,1)-1))</f>
        <v>games</v>
      </c>
      <c r="T27" t="str">
        <f>MID(R27,FIND("/",R27)+1,256)</f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>(E28/D28)*100</f>
        <v>48.199069767441863</v>
      </c>
      <c r="G28" t="s">
        <v>74</v>
      </c>
      <c r="H28">
        <v>1480</v>
      </c>
      <c r="I28" s="5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>(((L28/60)/60)/24)+DATE(1970,1,1)</f>
        <v>43312.208333333328</v>
      </c>
      <c r="O28" s="9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LEFT(R28,(FIND("/",R28,1)-1))</f>
        <v>theater</v>
      </c>
      <c r="T28" t="str">
        <f>MID(R28,FIND("/",R28)+1,256)</f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>(E29/D29)*100</f>
        <v>79.95</v>
      </c>
      <c r="G29" t="s">
        <v>14</v>
      </c>
      <c r="H29">
        <v>15</v>
      </c>
      <c r="I29" s="5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>(((L29/60)/60)/24)+DATE(1970,1,1)</f>
        <v>42280.208333333328</v>
      </c>
      <c r="O29" s="9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LEFT(R29,(FIND("/",R29,1)-1))</f>
        <v>music</v>
      </c>
      <c r="T29" t="str">
        <f>MID(R29,FIND("/",R29)+1,256)</f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>(E30/D30)*100</f>
        <v>105.22553516819573</v>
      </c>
      <c r="G30" t="s">
        <v>20</v>
      </c>
      <c r="H30">
        <v>2220</v>
      </c>
      <c r="I30" s="5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>(((L30/60)/60)/24)+DATE(1970,1,1)</f>
        <v>40218.25</v>
      </c>
      <c r="O30" s="9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>LEFT(R30,(FIND("/",R30,1)-1))</f>
        <v>theater</v>
      </c>
      <c r="T30" t="str">
        <f>MID(R30,FIND("/",R30)+1,256)</f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>(E31/D31)*100</f>
        <v>328.89978213507629</v>
      </c>
      <c r="G31" t="s">
        <v>20</v>
      </c>
      <c r="H31">
        <v>1606</v>
      </c>
      <c r="I31" s="5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>(((L31/60)/60)/24)+DATE(1970,1,1)</f>
        <v>43301.208333333328</v>
      </c>
      <c r="O31" s="9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LEFT(R31,(FIND("/",R31,1)-1))</f>
        <v>film &amp; video</v>
      </c>
      <c r="T31" t="str">
        <f>MID(R31,FIND("/",R31)+1,256)</f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>(E32/D32)*100</f>
        <v>160.61111111111111</v>
      </c>
      <c r="G32" t="s">
        <v>20</v>
      </c>
      <c r="H32">
        <v>129</v>
      </c>
      <c r="I32" s="5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>(((L32/60)/60)/24)+DATE(1970,1,1)</f>
        <v>43609.208333333328</v>
      </c>
      <c r="O32" s="9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LEFT(R32,(FIND("/",R32,1)-1))</f>
        <v>film &amp; video</v>
      </c>
      <c r="T32" t="str">
        <f>MID(R32,FIND("/",R32)+1,256)</f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>(E33/D33)*100</f>
        <v>310</v>
      </c>
      <c r="G33" t="s">
        <v>20</v>
      </c>
      <c r="H33">
        <v>226</v>
      </c>
      <c r="I33" s="5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>(((L33/60)/60)/24)+DATE(1970,1,1)</f>
        <v>42374.25</v>
      </c>
      <c r="O33" s="9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>LEFT(R33,(FIND("/",R33,1)-1))</f>
        <v>games</v>
      </c>
      <c r="T33" t="str">
        <f>MID(R33,FIND("/",R33)+1,256)</f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>(E34/D34)*100</f>
        <v>86.807920792079202</v>
      </c>
      <c r="G34" t="s">
        <v>14</v>
      </c>
      <c r="H34">
        <v>2307</v>
      </c>
      <c r="I34" s="5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>(((L34/60)/60)/24)+DATE(1970,1,1)</f>
        <v>43110.25</v>
      </c>
      <c r="O34" s="9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>LEFT(R34,(FIND("/",R34,1)-1))</f>
        <v>film &amp; video</v>
      </c>
      <c r="T34" t="str">
        <f>MID(R34,FIND("/",R34)+1,256)</f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>(E35/D35)*100</f>
        <v>377.82071713147411</v>
      </c>
      <c r="G35" t="s">
        <v>20</v>
      </c>
      <c r="H35">
        <v>5419</v>
      </c>
      <c r="I35" s="5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>(((L35/60)/60)/24)+DATE(1970,1,1)</f>
        <v>41917.208333333336</v>
      </c>
      <c r="O35" s="9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>LEFT(R35,(FIND("/",R35,1)-1))</f>
        <v>theater</v>
      </c>
      <c r="T35" t="str">
        <f>MID(R35,FIND("/",R35)+1,256)</f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>(E36/D36)*100</f>
        <v>150.80645161290323</v>
      </c>
      <c r="G36" t="s">
        <v>20</v>
      </c>
      <c r="H36">
        <v>165</v>
      </c>
      <c r="I36" s="5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>(((L36/60)/60)/24)+DATE(1970,1,1)</f>
        <v>42817.208333333328</v>
      </c>
      <c r="O36" s="9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LEFT(R36,(FIND("/",R36,1)-1))</f>
        <v>film &amp; video</v>
      </c>
      <c r="T36" t="str">
        <f>MID(R36,FIND("/",R36)+1,256)</f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>(E37/D37)*100</f>
        <v>150.30119521912351</v>
      </c>
      <c r="G37" t="s">
        <v>20</v>
      </c>
      <c r="H37">
        <v>1965</v>
      </c>
      <c r="I37" s="5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>(((L37/60)/60)/24)+DATE(1970,1,1)</f>
        <v>43484.25</v>
      </c>
      <c r="O37" s="9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>LEFT(R37,(FIND("/",R37,1)-1))</f>
        <v>film &amp; video</v>
      </c>
      <c r="T37" t="str">
        <f>MID(R37,FIND("/",R37)+1,256)</f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>(E38/D38)*100</f>
        <v>157.28571428571431</v>
      </c>
      <c r="G38" t="s">
        <v>20</v>
      </c>
      <c r="H38">
        <v>16</v>
      </c>
      <c r="I38" s="5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>(((L38/60)/60)/24)+DATE(1970,1,1)</f>
        <v>40600.25</v>
      </c>
      <c r="O38" s="9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LEFT(R38,(FIND("/",R38,1)-1))</f>
        <v>theater</v>
      </c>
      <c r="T38" t="str">
        <f>MID(R38,FIND("/",R38)+1,256)</f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>(E39/D39)*100</f>
        <v>139.98765432098764</v>
      </c>
      <c r="G39" t="s">
        <v>20</v>
      </c>
      <c r="H39">
        <v>107</v>
      </c>
      <c r="I39" s="5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>(((L39/60)/60)/24)+DATE(1970,1,1)</f>
        <v>43744.208333333328</v>
      </c>
      <c r="O39" s="9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>LEFT(R39,(FIND("/",R39,1)-1))</f>
        <v>publishing</v>
      </c>
      <c r="T39" t="str">
        <f>MID(R39,FIND("/",R39)+1,256)</f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>(E40/D40)*100</f>
        <v>325.32258064516128</v>
      </c>
      <c r="G40" t="s">
        <v>20</v>
      </c>
      <c r="H40">
        <v>134</v>
      </c>
      <c r="I40" s="5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>(((L40/60)/60)/24)+DATE(1970,1,1)</f>
        <v>40469.208333333336</v>
      </c>
      <c r="O40" s="9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LEFT(R40,(FIND("/",R40,1)-1))</f>
        <v>photography</v>
      </c>
      <c r="T40" t="str">
        <f>MID(R40,FIND("/",R40)+1,256)</f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>(E41/D41)*100</f>
        <v>50.777777777777779</v>
      </c>
      <c r="G41" t="s">
        <v>14</v>
      </c>
      <c r="H41">
        <v>88</v>
      </c>
      <c r="I41" s="5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>(((L41/60)/60)/24)+DATE(1970,1,1)</f>
        <v>41330.25</v>
      </c>
      <c r="O41" s="9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LEFT(R41,(FIND("/",R41,1)-1))</f>
        <v>theater</v>
      </c>
      <c r="T41" t="str">
        <f>MID(R41,FIND("/",R41)+1,256)</f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>(E42/D42)*100</f>
        <v>169.06818181818181</v>
      </c>
      <c r="G42" t="s">
        <v>20</v>
      </c>
      <c r="H42">
        <v>198</v>
      </c>
      <c r="I42" s="5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>(((L42/60)/60)/24)+DATE(1970,1,1)</f>
        <v>40334.208333333336</v>
      </c>
      <c r="O42" s="9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LEFT(R42,(FIND("/",R42,1)-1))</f>
        <v>technology</v>
      </c>
      <c r="T42" t="str">
        <f>MID(R42,FIND("/",R42)+1,256)</f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>(E43/D43)*100</f>
        <v>212.92857142857144</v>
      </c>
      <c r="G43" t="s">
        <v>20</v>
      </c>
      <c r="H43">
        <v>111</v>
      </c>
      <c r="I43" s="5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>(((L43/60)/60)/24)+DATE(1970,1,1)</f>
        <v>41156.208333333336</v>
      </c>
      <c r="O43" s="9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LEFT(R43,(FIND("/",R43,1)-1))</f>
        <v>music</v>
      </c>
      <c r="T43" t="str">
        <f>MID(R43,FIND("/",R43)+1,256)</f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>(E44/D44)*100</f>
        <v>443.94444444444446</v>
      </c>
      <c r="G44" t="s">
        <v>20</v>
      </c>
      <c r="H44">
        <v>222</v>
      </c>
      <c r="I44" s="5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>(((L44/60)/60)/24)+DATE(1970,1,1)</f>
        <v>40728.208333333336</v>
      </c>
      <c r="O44" s="9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LEFT(R44,(FIND("/",R44,1)-1))</f>
        <v>food</v>
      </c>
      <c r="T44" t="str">
        <f>MID(R44,FIND("/",R44)+1,256)</f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>(E45/D45)*100</f>
        <v>185.9390243902439</v>
      </c>
      <c r="G45" t="s">
        <v>20</v>
      </c>
      <c r="H45">
        <v>6212</v>
      </c>
      <c r="I45" s="5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>(((L45/60)/60)/24)+DATE(1970,1,1)</f>
        <v>41844.208333333336</v>
      </c>
      <c r="O45" s="9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LEFT(R45,(FIND("/",R45,1)-1))</f>
        <v>publishing</v>
      </c>
      <c r="T45" t="str">
        <f>MID(R45,FIND("/",R45)+1,256)</f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>(E46/D46)*100</f>
        <v>658.8125</v>
      </c>
      <c r="G46" t="s">
        <v>20</v>
      </c>
      <c r="H46">
        <v>98</v>
      </c>
      <c r="I46" s="5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>(((L46/60)/60)/24)+DATE(1970,1,1)</f>
        <v>43541.208333333328</v>
      </c>
      <c r="O46" s="9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LEFT(R46,(FIND("/",R46,1)-1))</f>
        <v>publishing</v>
      </c>
      <c r="T46" t="str">
        <f>MID(R46,FIND("/",R46)+1,256)</f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>(E47/D47)*100</f>
        <v>47.684210526315788</v>
      </c>
      <c r="G47" t="s">
        <v>14</v>
      </c>
      <c r="H47">
        <v>48</v>
      </c>
      <c r="I47" s="5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>(((L47/60)/60)/24)+DATE(1970,1,1)</f>
        <v>42676.208333333328</v>
      </c>
      <c r="O47" s="9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>LEFT(R47,(FIND("/",R47,1)-1))</f>
        <v>theater</v>
      </c>
      <c r="T47" t="str">
        <f>MID(R47,FIND("/",R47)+1,256)</f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>(E48/D48)*100</f>
        <v>114.78378378378378</v>
      </c>
      <c r="G48" t="s">
        <v>20</v>
      </c>
      <c r="H48">
        <v>92</v>
      </c>
      <c r="I48" s="5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>(((L48/60)/60)/24)+DATE(1970,1,1)</f>
        <v>40367.208333333336</v>
      </c>
      <c r="O48" s="9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LEFT(R48,(FIND("/",R48,1)-1))</f>
        <v>music</v>
      </c>
      <c r="T48" t="str">
        <f>MID(R48,FIND("/",R48)+1,256)</f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>(E49/D49)*100</f>
        <v>475.26666666666665</v>
      </c>
      <c r="G49" t="s">
        <v>20</v>
      </c>
      <c r="H49">
        <v>149</v>
      </c>
      <c r="I49" s="5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>(((L49/60)/60)/24)+DATE(1970,1,1)</f>
        <v>41727.208333333336</v>
      </c>
      <c r="O49" s="9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LEFT(R49,(FIND("/",R49,1)-1))</f>
        <v>theater</v>
      </c>
      <c r="T49" t="str">
        <f>MID(R49,FIND("/",R49)+1,256)</f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>(E50/D50)*100</f>
        <v>386.97297297297297</v>
      </c>
      <c r="G50" t="s">
        <v>20</v>
      </c>
      <c r="H50">
        <v>2431</v>
      </c>
      <c r="I50" s="5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>(((L50/60)/60)/24)+DATE(1970,1,1)</f>
        <v>42180.208333333328</v>
      </c>
      <c r="O50" s="9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LEFT(R50,(FIND("/",R50,1)-1))</f>
        <v>theater</v>
      </c>
      <c r="T50" t="str">
        <f>MID(R50,FIND("/",R50)+1,256)</f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>(E51/D51)*100</f>
        <v>189.625</v>
      </c>
      <c r="G51" t="s">
        <v>20</v>
      </c>
      <c r="H51">
        <v>303</v>
      </c>
      <c r="I51" s="5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>(((L51/60)/60)/24)+DATE(1970,1,1)</f>
        <v>43758.208333333328</v>
      </c>
      <c r="O51" s="9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>LEFT(R51,(FIND("/",R51,1)-1))</f>
        <v>music</v>
      </c>
      <c r="T51" t="str">
        <f>MID(R51,FIND("/",R51)+1,256)</f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>(E52/D52)*100</f>
        <v>2</v>
      </c>
      <c r="G52" t="s">
        <v>14</v>
      </c>
      <c r="H52">
        <v>1</v>
      </c>
      <c r="I52" s="5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>(((L52/60)/60)/24)+DATE(1970,1,1)</f>
        <v>41487.208333333336</v>
      </c>
      <c r="O52" s="9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LEFT(R52,(FIND("/",R52,1)-1))</f>
        <v>music</v>
      </c>
      <c r="T52" t="str">
        <f>MID(R52,FIND("/",R52)+1,256)</f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>(E53/D53)*100</f>
        <v>91.867805186590772</v>
      </c>
      <c r="G53" t="s">
        <v>14</v>
      </c>
      <c r="H53">
        <v>1467</v>
      </c>
      <c r="I53" s="5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>(((L53/60)/60)/24)+DATE(1970,1,1)</f>
        <v>40995.208333333336</v>
      </c>
      <c r="O53" s="9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LEFT(R53,(FIND("/",R53,1)-1))</f>
        <v>technology</v>
      </c>
      <c r="T53" t="str">
        <f>MID(R53,FIND("/",R53)+1,256)</f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>(E54/D54)*100</f>
        <v>34.152777777777779</v>
      </c>
      <c r="G54" t="s">
        <v>14</v>
      </c>
      <c r="H54">
        <v>75</v>
      </c>
      <c r="I54" s="5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>(((L54/60)/60)/24)+DATE(1970,1,1)</f>
        <v>40436.208333333336</v>
      </c>
      <c r="O54" s="9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LEFT(R54,(FIND("/",R54,1)-1))</f>
        <v>theater</v>
      </c>
      <c r="T54" t="str">
        <f>MID(R54,FIND("/",R54)+1,256)</f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>(E55/D55)*100</f>
        <v>140.40909090909091</v>
      </c>
      <c r="G55" t="s">
        <v>20</v>
      </c>
      <c r="H55">
        <v>209</v>
      </c>
      <c r="I55" s="5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>(((L55/60)/60)/24)+DATE(1970,1,1)</f>
        <v>41779.208333333336</v>
      </c>
      <c r="O55" s="9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LEFT(R55,(FIND("/",R55,1)-1))</f>
        <v>film &amp; video</v>
      </c>
      <c r="T55" t="str">
        <f>MID(R55,FIND("/",R55)+1,256)</f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>(E56/D56)*100</f>
        <v>89.86666666666666</v>
      </c>
      <c r="G56" t="s">
        <v>14</v>
      </c>
      <c r="H56">
        <v>120</v>
      </c>
      <c r="I56" s="5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>(((L56/60)/60)/24)+DATE(1970,1,1)</f>
        <v>43170.25</v>
      </c>
      <c r="O56" s="9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LEFT(R56,(FIND("/",R56,1)-1))</f>
        <v>technology</v>
      </c>
      <c r="T56" t="str">
        <f>MID(R56,FIND("/",R56)+1,256)</f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>(E57/D57)*100</f>
        <v>177.96969696969697</v>
      </c>
      <c r="G57" t="s">
        <v>20</v>
      </c>
      <c r="H57">
        <v>131</v>
      </c>
      <c r="I57" s="5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>(((L57/60)/60)/24)+DATE(1970,1,1)</f>
        <v>43311.208333333328</v>
      </c>
      <c r="O57" s="9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LEFT(R57,(FIND("/",R57,1)-1))</f>
        <v>music</v>
      </c>
      <c r="T57" t="str">
        <f>MID(R57,FIND("/",R57)+1,256)</f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>(E58/D58)*100</f>
        <v>143.66249999999999</v>
      </c>
      <c r="G58" t="s">
        <v>20</v>
      </c>
      <c r="H58">
        <v>164</v>
      </c>
      <c r="I58" s="5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>(((L58/60)/60)/24)+DATE(1970,1,1)</f>
        <v>42014.25</v>
      </c>
      <c r="O58" s="9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>LEFT(R58,(FIND("/",R58,1)-1))</f>
        <v>technology</v>
      </c>
      <c r="T58" t="str">
        <f>MID(R58,FIND("/",R58)+1,256)</f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>(E59/D59)*100</f>
        <v>215.27586206896552</v>
      </c>
      <c r="G59" t="s">
        <v>20</v>
      </c>
      <c r="H59">
        <v>201</v>
      </c>
      <c r="I59" s="5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>(((L59/60)/60)/24)+DATE(1970,1,1)</f>
        <v>42979.208333333328</v>
      </c>
      <c r="O59" s="9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LEFT(R59,(FIND("/",R59,1)-1))</f>
        <v>games</v>
      </c>
      <c r="T59" t="str">
        <f>MID(R59,FIND("/",R59)+1,256)</f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>(E60/D60)*100</f>
        <v>227.11111111111114</v>
      </c>
      <c r="G60" t="s">
        <v>20</v>
      </c>
      <c r="H60">
        <v>211</v>
      </c>
      <c r="I60" s="5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>(((L60/60)/60)/24)+DATE(1970,1,1)</f>
        <v>42268.208333333328</v>
      </c>
      <c r="O60" s="9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LEFT(R60,(FIND("/",R60,1)-1))</f>
        <v>theater</v>
      </c>
      <c r="T60" t="str">
        <f>MID(R60,FIND("/",R60)+1,256)</f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>(E61/D61)*100</f>
        <v>275.07142857142861</v>
      </c>
      <c r="G61" t="s">
        <v>20</v>
      </c>
      <c r="H61">
        <v>128</v>
      </c>
      <c r="I61" s="5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>(((L61/60)/60)/24)+DATE(1970,1,1)</f>
        <v>42898.208333333328</v>
      </c>
      <c r="O61" s="9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LEFT(R61,(FIND("/",R61,1)-1))</f>
        <v>theater</v>
      </c>
      <c r="T61" t="str">
        <f>MID(R61,FIND("/",R61)+1,256)</f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>(E62/D62)*100</f>
        <v>144.37048832271762</v>
      </c>
      <c r="G62" t="s">
        <v>20</v>
      </c>
      <c r="H62">
        <v>1600</v>
      </c>
      <c r="I62" s="5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>(((L62/60)/60)/24)+DATE(1970,1,1)</f>
        <v>41107.208333333336</v>
      </c>
      <c r="O62" s="9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LEFT(R62,(FIND("/",R62,1)-1))</f>
        <v>theater</v>
      </c>
      <c r="T62" t="str">
        <f>MID(R62,FIND("/",R62)+1,256)</f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>(E63/D63)*100</f>
        <v>92.74598393574297</v>
      </c>
      <c r="G63" t="s">
        <v>14</v>
      </c>
      <c r="H63">
        <v>2253</v>
      </c>
      <c r="I63" s="5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>(((L63/60)/60)/24)+DATE(1970,1,1)</f>
        <v>40595.25</v>
      </c>
      <c r="O63" s="9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LEFT(R63,(FIND("/",R63,1)-1))</f>
        <v>theater</v>
      </c>
      <c r="T63" t="str">
        <f>MID(R63,FIND("/",R63)+1,256)</f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>(E64/D64)*100</f>
        <v>722.6</v>
      </c>
      <c r="G64" t="s">
        <v>20</v>
      </c>
      <c r="H64">
        <v>249</v>
      </c>
      <c r="I64" s="5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>(((L64/60)/60)/24)+DATE(1970,1,1)</f>
        <v>42160.208333333328</v>
      </c>
      <c r="O64" s="9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LEFT(R64,(FIND("/",R64,1)-1))</f>
        <v>technology</v>
      </c>
      <c r="T64" t="str">
        <f>MID(R64,FIND("/",R64)+1,256)</f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>(E65/D65)*100</f>
        <v>11.851063829787234</v>
      </c>
      <c r="G65" t="s">
        <v>14</v>
      </c>
      <c r="H65">
        <v>5</v>
      </c>
      <c r="I65" s="5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>(((L65/60)/60)/24)+DATE(1970,1,1)</f>
        <v>42853.208333333328</v>
      </c>
      <c r="O65" s="9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LEFT(R65,(FIND("/",R65,1)-1))</f>
        <v>theater</v>
      </c>
      <c r="T65" t="str">
        <f>MID(R65,FIND("/",R65)+1,256)</f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>(E66/D66)*100</f>
        <v>97.642857142857139</v>
      </c>
      <c r="G66" t="s">
        <v>14</v>
      </c>
      <c r="H66">
        <v>38</v>
      </c>
      <c r="I66" s="5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>(((L66/60)/60)/24)+DATE(1970,1,1)</f>
        <v>43283.208333333328</v>
      </c>
      <c r="O66" s="9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LEFT(R66,(FIND("/",R66,1)-1))</f>
        <v>technology</v>
      </c>
      <c r="T66" t="str">
        <f>MID(R66,FIND("/",R66)+1,256)</f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>(E67/D67)*100</f>
        <v>236.14754098360655</v>
      </c>
      <c r="G67" t="s">
        <v>20</v>
      </c>
      <c r="H67">
        <v>236</v>
      </c>
      <c r="I67" s="5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>(((L67/60)/60)/24)+DATE(1970,1,1)</f>
        <v>40570.25</v>
      </c>
      <c r="O67" s="9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>LEFT(R67,(FIND("/",R67,1)-1))</f>
        <v>theater</v>
      </c>
      <c r="T67" t="str">
        <f>MID(R67,FIND("/",R67)+1,256)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>(E68/D68)*100</f>
        <v>45.068965517241381</v>
      </c>
      <c r="G68" t="s">
        <v>14</v>
      </c>
      <c r="H68">
        <v>12</v>
      </c>
      <c r="I68" s="5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>(((L68/60)/60)/24)+DATE(1970,1,1)</f>
        <v>42102.208333333328</v>
      </c>
      <c r="O68" s="9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LEFT(R68,(FIND("/",R68,1)-1))</f>
        <v>theater</v>
      </c>
      <c r="T68" t="str">
        <f>MID(R68,FIND("/",R68)+1,256)</f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>(E69/D69)*100</f>
        <v>162.38567493112947</v>
      </c>
      <c r="G69" t="s">
        <v>20</v>
      </c>
      <c r="H69">
        <v>4065</v>
      </c>
      <c r="I69" s="5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>(((L69/60)/60)/24)+DATE(1970,1,1)</f>
        <v>40203.25</v>
      </c>
      <c r="O69" s="9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>LEFT(R69,(FIND("/",R69,1)-1))</f>
        <v>technology</v>
      </c>
      <c r="T69" t="str">
        <f>MID(R69,FIND("/",R69)+1,256)</f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>(E70/D70)*100</f>
        <v>254.52631578947367</v>
      </c>
      <c r="G70" t="s">
        <v>20</v>
      </c>
      <c r="H70">
        <v>246</v>
      </c>
      <c r="I70" s="5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>(((L70/60)/60)/24)+DATE(1970,1,1)</f>
        <v>42943.208333333328</v>
      </c>
      <c r="O70" s="9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LEFT(R70,(FIND("/",R70,1)-1))</f>
        <v>theater</v>
      </c>
      <c r="T70" t="str">
        <f>MID(R70,FIND("/",R70)+1,256)</f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>(E71/D71)*100</f>
        <v>24.063291139240505</v>
      </c>
      <c r="G71" t="s">
        <v>74</v>
      </c>
      <c r="H71">
        <v>17</v>
      </c>
      <c r="I71" s="5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>(((L71/60)/60)/24)+DATE(1970,1,1)</f>
        <v>40531.25</v>
      </c>
      <c r="O71" s="9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>LEFT(R71,(FIND("/",R71,1)-1))</f>
        <v>theater</v>
      </c>
      <c r="T71" t="str">
        <f>MID(R71,FIND("/",R71)+1,256)</f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>(E72/D72)*100</f>
        <v>123.74140625000001</v>
      </c>
      <c r="G72" t="s">
        <v>20</v>
      </c>
      <c r="H72">
        <v>2475</v>
      </c>
      <c r="I72" s="5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>(((L72/60)/60)/24)+DATE(1970,1,1)</f>
        <v>40484.208333333336</v>
      </c>
      <c r="O72" s="9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>LEFT(R72,(FIND("/",R72,1)-1))</f>
        <v>theater</v>
      </c>
      <c r="T72" t="str">
        <f>MID(R72,FIND("/",R72)+1,256)</f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>(E73/D73)*100</f>
        <v>108.06666666666666</v>
      </c>
      <c r="G73" t="s">
        <v>20</v>
      </c>
      <c r="H73">
        <v>76</v>
      </c>
      <c r="I73" s="5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>(((L73/60)/60)/24)+DATE(1970,1,1)</f>
        <v>43799.25</v>
      </c>
      <c r="O73" s="9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>LEFT(R73,(FIND("/",R73,1)-1))</f>
        <v>theater</v>
      </c>
      <c r="T73" t="str">
        <f>MID(R73,FIND("/",R73)+1,256)</f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>(E74/D74)*100</f>
        <v>670.33333333333326</v>
      </c>
      <c r="G74" t="s">
        <v>20</v>
      </c>
      <c r="H74">
        <v>54</v>
      </c>
      <c r="I74" s="5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>(((L74/60)/60)/24)+DATE(1970,1,1)</f>
        <v>42186.208333333328</v>
      </c>
      <c r="O74" s="9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LEFT(R74,(FIND("/",R74,1)-1))</f>
        <v>film &amp; video</v>
      </c>
      <c r="T74" t="str">
        <f>MID(R74,FIND("/",R74)+1,256)</f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>(E75/D75)*100</f>
        <v>660.92857142857144</v>
      </c>
      <c r="G75" t="s">
        <v>20</v>
      </c>
      <c r="H75">
        <v>88</v>
      </c>
      <c r="I75" s="5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>(((L75/60)/60)/24)+DATE(1970,1,1)</f>
        <v>42701.25</v>
      </c>
      <c r="O75" s="9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>LEFT(R75,(FIND("/",R75,1)-1))</f>
        <v>music</v>
      </c>
      <c r="T75" t="str">
        <f>MID(R75,FIND("/",R75)+1,256)</f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>(E76/D76)*100</f>
        <v>122.46153846153847</v>
      </c>
      <c r="G76" t="s">
        <v>20</v>
      </c>
      <c r="H76">
        <v>85</v>
      </c>
      <c r="I76" s="5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>(((L76/60)/60)/24)+DATE(1970,1,1)</f>
        <v>42456.208333333328</v>
      </c>
      <c r="O76" s="9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LEFT(R76,(FIND("/",R76,1)-1))</f>
        <v>music</v>
      </c>
      <c r="T76" t="str">
        <f>MID(R76,FIND("/",R76)+1,256)</f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>(E77/D77)*100</f>
        <v>150.57731958762886</v>
      </c>
      <c r="G77" t="s">
        <v>20</v>
      </c>
      <c r="H77">
        <v>170</v>
      </c>
      <c r="I77" s="5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>(((L77/60)/60)/24)+DATE(1970,1,1)</f>
        <v>43296.208333333328</v>
      </c>
      <c r="O77" s="9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LEFT(R77,(FIND("/",R77,1)-1))</f>
        <v>photography</v>
      </c>
      <c r="T77" t="str">
        <f>MID(R77,FIND("/",R77)+1,256)</f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>(E78/D78)*100</f>
        <v>78.106590724165997</v>
      </c>
      <c r="G78" t="s">
        <v>14</v>
      </c>
      <c r="H78">
        <v>1684</v>
      </c>
      <c r="I78" s="5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>(((L78/60)/60)/24)+DATE(1970,1,1)</f>
        <v>42027.25</v>
      </c>
      <c r="O78" s="9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LEFT(R78,(FIND("/",R78,1)-1))</f>
        <v>theater</v>
      </c>
      <c r="T78" t="str">
        <f>MID(R78,FIND("/",R78)+1,256)</f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>(E79/D79)*100</f>
        <v>46.94736842105263</v>
      </c>
      <c r="G79" t="s">
        <v>14</v>
      </c>
      <c r="H79">
        <v>56</v>
      </c>
      <c r="I79" s="5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>(((L79/60)/60)/24)+DATE(1970,1,1)</f>
        <v>40448.208333333336</v>
      </c>
      <c r="O79" s="9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LEFT(R79,(FIND("/",R79,1)-1))</f>
        <v>film &amp; video</v>
      </c>
      <c r="T79" t="str">
        <f>MID(R79,FIND("/",R79)+1,256)</f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>(E80/D80)*100</f>
        <v>300.8</v>
      </c>
      <c r="G80" t="s">
        <v>20</v>
      </c>
      <c r="H80">
        <v>330</v>
      </c>
      <c r="I80" s="5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>(((L80/60)/60)/24)+DATE(1970,1,1)</f>
        <v>43206.208333333328</v>
      </c>
      <c r="O80" s="9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LEFT(R80,(FIND("/",R80,1)-1))</f>
        <v>publishing</v>
      </c>
      <c r="T80" t="str">
        <f>MID(R80,FIND("/",R80)+1,256)</f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>(E81/D81)*100</f>
        <v>69.598615916955026</v>
      </c>
      <c r="G81" t="s">
        <v>14</v>
      </c>
      <c r="H81">
        <v>838</v>
      </c>
      <c r="I81" s="5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>(((L81/60)/60)/24)+DATE(1970,1,1)</f>
        <v>43267.208333333328</v>
      </c>
      <c r="O81" s="9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LEFT(R81,(FIND("/",R81,1)-1))</f>
        <v>theater</v>
      </c>
      <c r="T81" t="str">
        <f>MID(R81,FIND("/",R81)+1,256)</f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>(E82/D82)*100</f>
        <v>637.4545454545455</v>
      </c>
      <c r="G82" t="s">
        <v>20</v>
      </c>
      <c r="H82">
        <v>127</v>
      </c>
      <c r="I82" s="5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>(((L82/60)/60)/24)+DATE(1970,1,1)</f>
        <v>42976.208333333328</v>
      </c>
      <c r="O82" s="9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LEFT(R82,(FIND("/",R82,1)-1))</f>
        <v>games</v>
      </c>
      <c r="T82" t="str">
        <f>MID(R82,FIND("/",R82)+1,256)</f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>(E83/D83)*100</f>
        <v>225.33928571428569</v>
      </c>
      <c r="G83" t="s">
        <v>20</v>
      </c>
      <c r="H83">
        <v>411</v>
      </c>
      <c r="I83" s="5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>(((L83/60)/60)/24)+DATE(1970,1,1)</f>
        <v>43062.25</v>
      </c>
      <c r="O83" s="9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>LEFT(R83,(FIND("/",R83,1)-1))</f>
        <v>music</v>
      </c>
      <c r="T83" t="str">
        <f>MID(R83,FIND("/",R83)+1,256)</f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>(E84/D84)*100</f>
        <v>1497.3000000000002</v>
      </c>
      <c r="G84" t="s">
        <v>20</v>
      </c>
      <c r="H84">
        <v>180</v>
      </c>
      <c r="I84" s="5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>(((L84/60)/60)/24)+DATE(1970,1,1)</f>
        <v>43482.25</v>
      </c>
      <c r="O84" s="9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>LEFT(R84,(FIND("/",R84,1)-1))</f>
        <v>games</v>
      </c>
      <c r="T84" t="str">
        <f>MID(R84,FIND("/",R84)+1,256)</f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>(E85/D85)*100</f>
        <v>37.590225563909776</v>
      </c>
      <c r="G85" t="s">
        <v>14</v>
      </c>
      <c r="H85">
        <v>1000</v>
      </c>
      <c r="I85" s="5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>(((L85/60)/60)/24)+DATE(1970,1,1)</f>
        <v>42579.208333333328</v>
      </c>
      <c r="O85" s="9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LEFT(R85,(FIND("/",R85,1)-1))</f>
        <v>music</v>
      </c>
      <c r="T85" t="str">
        <f>MID(R85,FIND("/",R85)+1,256)</f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>(E86/D86)*100</f>
        <v>132.36942675159236</v>
      </c>
      <c r="G86" t="s">
        <v>20</v>
      </c>
      <c r="H86">
        <v>374</v>
      </c>
      <c r="I86" s="5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>(((L86/60)/60)/24)+DATE(1970,1,1)</f>
        <v>41118.208333333336</v>
      </c>
      <c r="O86" s="9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LEFT(R86,(FIND("/",R86,1)-1))</f>
        <v>technology</v>
      </c>
      <c r="T86" t="str">
        <f>MID(R86,FIND("/",R86)+1,256)</f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>(E87/D87)*100</f>
        <v>131.22448979591837</v>
      </c>
      <c r="G87" t="s">
        <v>20</v>
      </c>
      <c r="H87">
        <v>71</v>
      </c>
      <c r="I87" s="5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>(((L87/60)/60)/24)+DATE(1970,1,1)</f>
        <v>40797.208333333336</v>
      </c>
      <c r="O87" s="9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LEFT(R87,(FIND("/",R87,1)-1))</f>
        <v>music</v>
      </c>
      <c r="T87" t="str">
        <f>MID(R87,FIND("/",R87)+1,256)</f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>(E88/D88)*100</f>
        <v>167.63513513513513</v>
      </c>
      <c r="G88" t="s">
        <v>20</v>
      </c>
      <c r="H88">
        <v>203</v>
      </c>
      <c r="I88" s="5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>(((L88/60)/60)/24)+DATE(1970,1,1)</f>
        <v>42128.208333333328</v>
      </c>
      <c r="O88" s="9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LEFT(R88,(FIND("/",R88,1)-1))</f>
        <v>theater</v>
      </c>
      <c r="T88" t="str">
        <f>MID(R88,FIND("/",R88)+1,256)</f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>(E89/D89)*100</f>
        <v>61.984886649874063</v>
      </c>
      <c r="G89" t="s">
        <v>14</v>
      </c>
      <c r="H89">
        <v>1482</v>
      </c>
      <c r="I89" s="5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>(((L89/60)/60)/24)+DATE(1970,1,1)</f>
        <v>40610.25</v>
      </c>
      <c r="O89" s="9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LEFT(R89,(FIND("/",R89,1)-1))</f>
        <v>music</v>
      </c>
      <c r="T89" t="str">
        <f>MID(R89,FIND("/",R89)+1,256)</f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>(E90/D90)*100</f>
        <v>260.75</v>
      </c>
      <c r="G90" t="s">
        <v>20</v>
      </c>
      <c r="H90">
        <v>113</v>
      </c>
      <c r="I90" s="5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>(((L90/60)/60)/24)+DATE(1970,1,1)</f>
        <v>42110.208333333328</v>
      </c>
      <c r="O90" s="9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LEFT(R90,(FIND("/",R90,1)-1))</f>
        <v>publishing</v>
      </c>
      <c r="T90" t="str">
        <f>MID(R90,FIND("/",R90)+1,256)</f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>(E91/D91)*100</f>
        <v>252.58823529411765</v>
      </c>
      <c r="G91" t="s">
        <v>20</v>
      </c>
      <c r="H91">
        <v>96</v>
      </c>
      <c r="I91" s="5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>(((L91/60)/60)/24)+DATE(1970,1,1)</f>
        <v>40283.208333333336</v>
      </c>
      <c r="O91" s="9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LEFT(R91,(FIND("/",R91,1)-1))</f>
        <v>theater</v>
      </c>
      <c r="T91" t="str">
        <f>MID(R91,FIND("/",R91)+1,256)</f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>(E92/D92)*100</f>
        <v>78.615384615384613</v>
      </c>
      <c r="G92" t="s">
        <v>14</v>
      </c>
      <c r="H92">
        <v>106</v>
      </c>
      <c r="I92" s="5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>(((L92/60)/60)/24)+DATE(1970,1,1)</f>
        <v>42425.25</v>
      </c>
      <c r="O92" s="9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>LEFT(R92,(FIND("/",R92,1)-1))</f>
        <v>theater</v>
      </c>
      <c r="T92" t="str">
        <f>MID(R92,FIND("/",R92)+1,256)</f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>(E93/D93)*100</f>
        <v>48.404406999351913</v>
      </c>
      <c r="G93" t="s">
        <v>14</v>
      </c>
      <c r="H93">
        <v>679</v>
      </c>
      <c r="I93" s="5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>(((L93/60)/60)/24)+DATE(1970,1,1)</f>
        <v>42588.208333333328</v>
      </c>
      <c r="O93" s="9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LEFT(R93,(FIND("/",R93,1)-1))</f>
        <v>publishing</v>
      </c>
      <c r="T93" t="str">
        <f>MID(R93,FIND("/",R93)+1,256)</f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>(E94/D94)*100</f>
        <v>258.875</v>
      </c>
      <c r="G94" t="s">
        <v>20</v>
      </c>
      <c r="H94">
        <v>498</v>
      </c>
      <c r="I94" s="5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>(((L94/60)/60)/24)+DATE(1970,1,1)</f>
        <v>40352.208333333336</v>
      </c>
      <c r="O94" s="9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LEFT(R94,(FIND("/",R94,1)-1))</f>
        <v>games</v>
      </c>
      <c r="T94" t="str">
        <f>MID(R94,FIND("/",R94)+1,256)</f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>(E95/D95)*100</f>
        <v>60.548713235294116</v>
      </c>
      <c r="G95" t="s">
        <v>74</v>
      </c>
      <c r="H95">
        <v>610</v>
      </c>
      <c r="I95" s="5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>(((L95/60)/60)/24)+DATE(1970,1,1)</f>
        <v>41202.208333333336</v>
      </c>
      <c r="O95" s="9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LEFT(R95,(FIND("/",R95,1)-1))</f>
        <v>theater</v>
      </c>
      <c r="T95" t="str">
        <f>MID(R95,FIND("/",R95)+1,256)</f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>(E96/D96)*100</f>
        <v>303.68965517241378</v>
      </c>
      <c r="G96" t="s">
        <v>20</v>
      </c>
      <c r="H96">
        <v>180</v>
      </c>
      <c r="I96" s="5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>(((L96/60)/60)/24)+DATE(1970,1,1)</f>
        <v>43562.208333333328</v>
      </c>
      <c r="O96" s="9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LEFT(R96,(FIND("/",R96,1)-1))</f>
        <v>technology</v>
      </c>
      <c r="T96" t="str">
        <f>MID(R96,FIND("/",R96)+1,256)</f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>(E97/D97)*100</f>
        <v>112.99999999999999</v>
      </c>
      <c r="G97" t="s">
        <v>20</v>
      </c>
      <c r="H97">
        <v>27</v>
      </c>
      <c r="I97" s="5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>(((L97/60)/60)/24)+DATE(1970,1,1)</f>
        <v>43752.208333333328</v>
      </c>
      <c r="O97" s="9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LEFT(R97,(FIND("/",R97,1)-1))</f>
        <v>film &amp; video</v>
      </c>
      <c r="T97" t="str">
        <f>MID(R97,FIND("/",R97)+1,256)</f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>(E98/D98)*100</f>
        <v>217.37876614060258</v>
      </c>
      <c r="G98" t="s">
        <v>20</v>
      </c>
      <c r="H98">
        <v>2331</v>
      </c>
      <c r="I98" s="5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>(((L98/60)/60)/24)+DATE(1970,1,1)</f>
        <v>40612.25</v>
      </c>
      <c r="O98" s="9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LEFT(R98,(FIND("/",R98,1)-1))</f>
        <v>theater</v>
      </c>
      <c r="T98" t="str">
        <f>MID(R98,FIND("/",R98)+1,256)</f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>(E99/D99)*100</f>
        <v>926.69230769230762</v>
      </c>
      <c r="G99" t="s">
        <v>20</v>
      </c>
      <c r="H99">
        <v>113</v>
      </c>
      <c r="I99" s="5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>(((L99/60)/60)/24)+DATE(1970,1,1)</f>
        <v>42180.208333333328</v>
      </c>
      <c r="O99" s="9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LEFT(R99,(FIND("/",R99,1)-1))</f>
        <v>food</v>
      </c>
      <c r="T99" t="str">
        <f>MID(R99,FIND("/",R99)+1,256)</f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>(E100/D100)*100</f>
        <v>33.692229038854805</v>
      </c>
      <c r="G100" t="s">
        <v>14</v>
      </c>
      <c r="H100">
        <v>1220</v>
      </c>
      <c r="I100" s="5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>(((L100/60)/60)/24)+DATE(1970,1,1)</f>
        <v>42212.208333333328</v>
      </c>
      <c r="O100" s="9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LEFT(R100,(FIND("/",R100,1)-1))</f>
        <v>games</v>
      </c>
      <c r="T100" t="str">
        <f>MID(R100,FIND("/",R100)+1,256)</f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>(E101/D101)*100</f>
        <v>196.7236842105263</v>
      </c>
      <c r="G101" t="s">
        <v>20</v>
      </c>
      <c r="H101">
        <v>164</v>
      </c>
      <c r="I101" s="5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>(((L101/60)/60)/24)+DATE(1970,1,1)</f>
        <v>41968.25</v>
      </c>
      <c r="O101" s="9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>LEFT(R101,(FIND("/",R101,1)-1))</f>
        <v>theater</v>
      </c>
      <c r="T101" t="str">
        <f>MID(R101,FIND("/",R101)+1,256)</f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>(E102/D102)*100</f>
        <v>1</v>
      </c>
      <c r="G102" t="s">
        <v>14</v>
      </c>
      <c r="H102">
        <v>1</v>
      </c>
      <c r="I102" s="5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>(((L102/60)/60)/24)+DATE(1970,1,1)</f>
        <v>40835.208333333336</v>
      </c>
      <c r="O102" s="9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LEFT(R102,(FIND("/",R102,1)-1))</f>
        <v>theater</v>
      </c>
      <c r="T102" t="str">
        <f>MID(R102,FIND("/",R102)+1,256)</f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>(E103/D103)*100</f>
        <v>1021.4444444444445</v>
      </c>
      <c r="G103" t="s">
        <v>20</v>
      </c>
      <c r="H103">
        <v>164</v>
      </c>
      <c r="I103" s="5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>(((L103/60)/60)/24)+DATE(1970,1,1)</f>
        <v>42056.25</v>
      </c>
      <c r="O103" s="9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>LEFT(R103,(FIND("/",R103,1)-1))</f>
        <v>music</v>
      </c>
      <c r="T103" t="str">
        <f>MID(R103,FIND("/",R103)+1,256)</f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>(E104/D104)*100</f>
        <v>281.67567567567568</v>
      </c>
      <c r="G104" t="s">
        <v>20</v>
      </c>
      <c r="H104">
        <v>336</v>
      </c>
      <c r="I104" s="5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>(((L104/60)/60)/24)+DATE(1970,1,1)</f>
        <v>43234.208333333328</v>
      </c>
      <c r="O104" s="9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LEFT(R104,(FIND("/",R104,1)-1))</f>
        <v>technology</v>
      </c>
      <c r="T104" t="str">
        <f>MID(R104,FIND("/",R104)+1,256)</f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>(E105/D105)*100</f>
        <v>24.610000000000003</v>
      </c>
      <c r="G105" t="s">
        <v>14</v>
      </c>
      <c r="H105">
        <v>37</v>
      </c>
      <c r="I105" s="5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>(((L105/60)/60)/24)+DATE(1970,1,1)</f>
        <v>40475.208333333336</v>
      </c>
      <c r="O105" s="9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LEFT(R105,(FIND("/",R105,1)-1))</f>
        <v>music</v>
      </c>
      <c r="T105" t="str">
        <f>MID(R105,FIND("/",R105)+1,256)</f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>(E106/D106)*100</f>
        <v>143.14010067114094</v>
      </c>
      <c r="G106" t="s">
        <v>20</v>
      </c>
      <c r="H106">
        <v>1917</v>
      </c>
      <c r="I106" s="5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>(((L106/60)/60)/24)+DATE(1970,1,1)</f>
        <v>42878.208333333328</v>
      </c>
      <c r="O106" s="9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LEFT(R106,(FIND("/",R106,1)-1))</f>
        <v>music</v>
      </c>
      <c r="T106" t="str">
        <f>MID(R106,FIND("/",R106)+1,256)</f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>(E107/D107)*100</f>
        <v>144.54411764705884</v>
      </c>
      <c r="G107" t="s">
        <v>20</v>
      </c>
      <c r="H107">
        <v>95</v>
      </c>
      <c r="I107" s="5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>(((L107/60)/60)/24)+DATE(1970,1,1)</f>
        <v>41366.208333333336</v>
      </c>
      <c r="O107" s="9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LEFT(R107,(FIND("/",R107,1)-1))</f>
        <v>technology</v>
      </c>
      <c r="T107" t="str">
        <f>MID(R107,FIND("/",R107)+1,256)</f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>(E108/D108)*100</f>
        <v>359.12820512820514</v>
      </c>
      <c r="G108" t="s">
        <v>20</v>
      </c>
      <c r="H108">
        <v>147</v>
      </c>
      <c r="I108" s="5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>(((L108/60)/60)/24)+DATE(1970,1,1)</f>
        <v>43716.208333333328</v>
      </c>
      <c r="O108" s="9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LEFT(R108,(FIND("/",R108,1)-1))</f>
        <v>theater</v>
      </c>
      <c r="T108" t="str">
        <f>MID(R108,FIND("/",R108)+1,256)</f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>(E109/D109)*100</f>
        <v>186.48571428571427</v>
      </c>
      <c r="G109" t="s">
        <v>20</v>
      </c>
      <c r="H109">
        <v>86</v>
      </c>
      <c r="I109" s="5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>(((L109/60)/60)/24)+DATE(1970,1,1)</f>
        <v>43213.208333333328</v>
      </c>
      <c r="O109" s="9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LEFT(R109,(FIND("/",R109,1)-1))</f>
        <v>theater</v>
      </c>
      <c r="T109" t="str">
        <f>MID(R109,FIND("/",R109)+1,256)</f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>(E110/D110)*100</f>
        <v>595.26666666666665</v>
      </c>
      <c r="G110" t="s">
        <v>20</v>
      </c>
      <c r="H110">
        <v>83</v>
      </c>
      <c r="I110" s="5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>(((L110/60)/60)/24)+DATE(1970,1,1)</f>
        <v>41005.208333333336</v>
      </c>
      <c r="O110" s="9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LEFT(R110,(FIND("/",R110,1)-1))</f>
        <v>film &amp; video</v>
      </c>
      <c r="T110" t="str">
        <f>MID(R110,FIND("/",R110)+1,256)</f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>(E111/D111)*100</f>
        <v>59.21153846153846</v>
      </c>
      <c r="G111" t="s">
        <v>14</v>
      </c>
      <c r="H111">
        <v>60</v>
      </c>
      <c r="I111" s="5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>(((L111/60)/60)/24)+DATE(1970,1,1)</f>
        <v>41651.25</v>
      </c>
      <c r="O111" s="9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>LEFT(R111,(FIND("/",R111,1)-1))</f>
        <v>film &amp; video</v>
      </c>
      <c r="T111" t="str">
        <f>MID(R111,FIND("/",R111)+1,256)</f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>(E112/D112)*100</f>
        <v>14.962780898876405</v>
      </c>
      <c r="G112" t="s">
        <v>14</v>
      </c>
      <c r="H112">
        <v>296</v>
      </c>
      <c r="I112" s="5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>(((L112/60)/60)/24)+DATE(1970,1,1)</f>
        <v>43354.208333333328</v>
      </c>
      <c r="O112" s="9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LEFT(R112,(FIND("/",R112,1)-1))</f>
        <v>food</v>
      </c>
      <c r="T112" t="str">
        <f>MID(R112,FIND("/",R112)+1,256)</f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>(E113/D113)*100</f>
        <v>119.95602605863192</v>
      </c>
      <c r="G113" t="s">
        <v>20</v>
      </c>
      <c r="H113">
        <v>676</v>
      </c>
      <c r="I113" s="5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>(((L113/60)/60)/24)+DATE(1970,1,1)</f>
        <v>41174.208333333336</v>
      </c>
      <c r="O113" s="9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LEFT(R113,(FIND("/",R113,1)-1))</f>
        <v>publishing</v>
      </c>
      <c r="T113" t="str">
        <f>MID(R113,FIND("/",R113)+1,256)</f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>(E114/D114)*100</f>
        <v>268.82978723404256</v>
      </c>
      <c r="G114" t="s">
        <v>20</v>
      </c>
      <c r="H114">
        <v>361</v>
      </c>
      <c r="I114" s="5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>(((L114/60)/60)/24)+DATE(1970,1,1)</f>
        <v>41875.208333333336</v>
      </c>
      <c r="O114" s="9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LEFT(R114,(FIND("/",R114,1)-1))</f>
        <v>technology</v>
      </c>
      <c r="T114" t="str">
        <f>MID(R114,FIND("/",R114)+1,256)</f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>(E115/D115)*100</f>
        <v>376.87878787878788</v>
      </c>
      <c r="G115" t="s">
        <v>20</v>
      </c>
      <c r="H115">
        <v>131</v>
      </c>
      <c r="I115" s="5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>(((L115/60)/60)/24)+DATE(1970,1,1)</f>
        <v>42990.208333333328</v>
      </c>
      <c r="O115" s="9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LEFT(R115,(FIND("/",R115,1)-1))</f>
        <v>food</v>
      </c>
      <c r="T115" t="str">
        <f>MID(R115,FIND("/",R115)+1,256)</f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>(E116/D116)*100</f>
        <v>727.15789473684208</v>
      </c>
      <c r="G116" t="s">
        <v>20</v>
      </c>
      <c r="H116">
        <v>126</v>
      </c>
      <c r="I116" s="5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>(((L116/60)/60)/24)+DATE(1970,1,1)</f>
        <v>43564.208333333328</v>
      </c>
      <c r="O116" s="9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LEFT(R116,(FIND("/",R116,1)-1))</f>
        <v>technology</v>
      </c>
      <c r="T116" t="str">
        <f>MID(R116,FIND("/",R116)+1,256)</f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>(E117/D117)*100</f>
        <v>87.211757648470297</v>
      </c>
      <c r="G117" t="s">
        <v>14</v>
      </c>
      <c r="H117">
        <v>3304</v>
      </c>
      <c r="I117" s="5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>(((L117/60)/60)/24)+DATE(1970,1,1)</f>
        <v>43056.25</v>
      </c>
      <c r="O117" s="9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>LEFT(R117,(FIND("/",R117,1)-1))</f>
        <v>publishing</v>
      </c>
      <c r="T117" t="str">
        <f>MID(R117,FIND("/",R117)+1,256)</f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>(E118/D118)*100</f>
        <v>88</v>
      </c>
      <c r="G118" t="s">
        <v>14</v>
      </c>
      <c r="H118">
        <v>73</v>
      </c>
      <c r="I118" s="5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>(((L118/60)/60)/24)+DATE(1970,1,1)</f>
        <v>42265.208333333328</v>
      </c>
      <c r="O118" s="9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LEFT(R118,(FIND("/",R118,1)-1))</f>
        <v>theater</v>
      </c>
      <c r="T118" t="str">
        <f>MID(R118,FIND("/",R118)+1,256)</f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>(E119/D119)*100</f>
        <v>173.9387755102041</v>
      </c>
      <c r="G119" t="s">
        <v>20</v>
      </c>
      <c r="H119">
        <v>275</v>
      </c>
      <c r="I119" s="5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>(((L119/60)/60)/24)+DATE(1970,1,1)</f>
        <v>40808.208333333336</v>
      </c>
      <c r="O119" s="9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LEFT(R119,(FIND("/",R119,1)-1))</f>
        <v>film &amp; video</v>
      </c>
      <c r="T119" t="str">
        <f>MID(R119,FIND("/",R119)+1,256)</f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>(E120/D120)*100</f>
        <v>117.61111111111111</v>
      </c>
      <c r="G120" t="s">
        <v>20</v>
      </c>
      <c r="H120">
        <v>67</v>
      </c>
      <c r="I120" s="5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>(((L120/60)/60)/24)+DATE(1970,1,1)</f>
        <v>41665.25</v>
      </c>
      <c r="O120" s="9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>LEFT(R120,(FIND("/",R120,1)-1))</f>
        <v>photography</v>
      </c>
      <c r="T120" t="str">
        <f>MID(R120,FIND("/",R120)+1,256)</f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>(E121/D121)*100</f>
        <v>214.96</v>
      </c>
      <c r="G121" t="s">
        <v>20</v>
      </c>
      <c r="H121">
        <v>154</v>
      </c>
      <c r="I121" s="5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>(((L121/60)/60)/24)+DATE(1970,1,1)</f>
        <v>41806.208333333336</v>
      </c>
      <c r="O121" s="9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LEFT(R121,(FIND("/",R121,1)-1))</f>
        <v>film &amp; video</v>
      </c>
      <c r="T121" t="str">
        <f>MID(R121,FIND("/",R121)+1,256)</f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>(E122/D122)*100</f>
        <v>149.49667110519306</v>
      </c>
      <c r="G122" t="s">
        <v>20</v>
      </c>
      <c r="H122">
        <v>1782</v>
      </c>
      <c r="I122" s="5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>(((L122/60)/60)/24)+DATE(1970,1,1)</f>
        <v>42111.208333333328</v>
      </c>
      <c r="O122" s="9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LEFT(R122,(FIND("/",R122,1)-1))</f>
        <v>games</v>
      </c>
      <c r="T122" t="str">
        <f>MID(R122,FIND("/",R122)+1,256)</f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>(E123/D123)*100</f>
        <v>219.33995584988963</v>
      </c>
      <c r="G123" t="s">
        <v>20</v>
      </c>
      <c r="H123">
        <v>903</v>
      </c>
      <c r="I123" s="5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>(((L123/60)/60)/24)+DATE(1970,1,1)</f>
        <v>41917.208333333336</v>
      </c>
      <c r="O123" s="9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LEFT(R123,(FIND("/",R123,1)-1))</f>
        <v>games</v>
      </c>
      <c r="T123" t="str">
        <f>MID(R123,FIND("/",R123)+1,256)</f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>(E124/D124)*100</f>
        <v>64.367690058479525</v>
      </c>
      <c r="G124" t="s">
        <v>14</v>
      </c>
      <c r="H124">
        <v>3387</v>
      </c>
      <c r="I124" s="5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>(((L124/60)/60)/24)+DATE(1970,1,1)</f>
        <v>41970.25</v>
      </c>
      <c r="O124" s="9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>LEFT(R124,(FIND("/",R124,1)-1))</f>
        <v>publishing</v>
      </c>
      <c r="T124" t="str">
        <f>MID(R124,FIND("/",R124)+1,256)</f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>(E125/D125)*100</f>
        <v>18.622397298818232</v>
      </c>
      <c r="G125" t="s">
        <v>14</v>
      </c>
      <c r="H125">
        <v>662</v>
      </c>
      <c r="I125" s="5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>(((L125/60)/60)/24)+DATE(1970,1,1)</f>
        <v>42332.25</v>
      </c>
      <c r="O125" s="9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>LEFT(R125,(FIND("/",R125,1)-1))</f>
        <v>theater</v>
      </c>
      <c r="T125" t="str">
        <f>MID(R125,FIND("/",R125)+1,256)</f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>(E126/D126)*100</f>
        <v>367.76923076923077</v>
      </c>
      <c r="G126" t="s">
        <v>20</v>
      </c>
      <c r="H126">
        <v>94</v>
      </c>
      <c r="I126" s="5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>(((L126/60)/60)/24)+DATE(1970,1,1)</f>
        <v>43598.208333333328</v>
      </c>
      <c r="O126" s="9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LEFT(R126,(FIND("/",R126,1)-1))</f>
        <v>photography</v>
      </c>
      <c r="T126" t="str">
        <f>MID(R126,FIND("/",R126)+1,256)</f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>(E127/D127)*100</f>
        <v>159.90566037735849</v>
      </c>
      <c r="G127" t="s">
        <v>20</v>
      </c>
      <c r="H127">
        <v>180</v>
      </c>
      <c r="I127" s="5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>(((L127/60)/60)/24)+DATE(1970,1,1)</f>
        <v>43362.208333333328</v>
      </c>
      <c r="O127" s="9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LEFT(R127,(FIND("/",R127,1)-1))</f>
        <v>theater</v>
      </c>
      <c r="T127" t="str">
        <f>MID(R127,FIND("/",R127)+1,256)</f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>(E128/D128)*100</f>
        <v>38.633185349611544</v>
      </c>
      <c r="G128" t="s">
        <v>14</v>
      </c>
      <c r="H128">
        <v>774</v>
      </c>
      <c r="I128" s="5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>(((L128/60)/60)/24)+DATE(1970,1,1)</f>
        <v>42596.208333333328</v>
      </c>
      <c r="O128" s="9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LEFT(R128,(FIND("/",R128,1)-1))</f>
        <v>theater</v>
      </c>
      <c r="T128" t="str">
        <f>MID(R128,FIND("/",R128)+1,256)</f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>(E129/D129)*100</f>
        <v>51.42151162790698</v>
      </c>
      <c r="G129" t="s">
        <v>14</v>
      </c>
      <c r="H129">
        <v>672</v>
      </c>
      <c r="I129" s="5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>(((L129/60)/60)/24)+DATE(1970,1,1)</f>
        <v>40310.208333333336</v>
      </c>
      <c r="O129" s="9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LEFT(R129,(FIND("/",R129,1)-1))</f>
        <v>theater</v>
      </c>
      <c r="T129" t="str">
        <f>MID(R129,FIND("/",R129)+1,256)</f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>(E130/D130)*100</f>
        <v>60.334277620396605</v>
      </c>
      <c r="G130" t="s">
        <v>74</v>
      </c>
      <c r="H130">
        <v>532</v>
      </c>
      <c r="I130" s="5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>(((L130/60)/60)/24)+DATE(1970,1,1)</f>
        <v>40417.208333333336</v>
      </c>
      <c r="O130" s="9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LEFT(R130,(FIND("/",R130,1)-1))</f>
        <v>music</v>
      </c>
      <c r="T130" t="str">
        <f>MID(R130,FIND("/",R130)+1,256)</f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>(E131/D131)*100</f>
        <v>3.202693602693603</v>
      </c>
      <c r="G131" t="s">
        <v>74</v>
      </c>
      <c r="H131">
        <v>55</v>
      </c>
      <c r="I131" s="5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>(((L131/60)/60)/24)+DATE(1970,1,1)</f>
        <v>42038.25</v>
      </c>
      <c r="O131" s="9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>LEFT(R131,(FIND("/",R131,1)-1))</f>
        <v>food</v>
      </c>
      <c r="T131" t="str">
        <f>MID(R131,FIND("/",R131)+1,256)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>(E132/D132)*100</f>
        <v>155.46875</v>
      </c>
      <c r="G132" t="s">
        <v>20</v>
      </c>
      <c r="H132">
        <v>533</v>
      </c>
      <c r="I132" s="5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>(((L132/60)/60)/24)+DATE(1970,1,1)</f>
        <v>40842.208333333336</v>
      </c>
      <c r="O132" s="9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>LEFT(R132,(FIND("/",R132,1)-1))</f>
        <v>film &amp; video</v>
      </c>
      <c r="T132" t="str">
        <f>MID(R132,FIND("/",R132)+1,256)</f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>(E133/D133)*100</f>
        <v>100.85974499089254</v>
      </c>
      <c r="G133" t="s">
        <v>20</v>
      </c>
      <c r="H133">
        <v>2443</v>
      </c>
      <c r="I133" s="5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>(((L133/60)/60)/24)+DATE(1970,1,1)</f>
        <v>41607.25</v>
      </c>
      <c r="O133" s="9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>LEFT(R133,(FIND("/",R133,1)-1))</f>
        <v>technology</v>
      </c>
      <c r="T133" t="str">
        <f>MID(R133,FIND("/",R133)+1,256)</f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>(E134/D134)*100</f>
        <v>116.18181818181819</v>
      </c>
      <c r="G134" t="s">
        <v>20</v>
      </c>
      <c r="H134">
        <v>89</v>
      </c>
      <c r="I134" s="5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>(((L134/60)/60)/24)+DATE(1970,1,1)</f>
        <v>43112.25</v>
      </c>
      <c r="O134" s="9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>LEFT(R134,(FIND("/",R134,1)-1))</f>
        <v>theater</v>
      </c>
      <c r="T134" t="str">
        <f>MID(R134,FIND("/",R134)+1,256)</f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>(E135/D135)*100</f>
        <v>310.77777777777777</v>
      </c>
      <c r="G135" t="s">
        <v>20</v>
      </c>
      <c r="H135">
        <v>159</v>
      </c>
      <c r="I135" s="5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>(((L135/60)/60)/24)+DATE(1970,1,1)</f>
        <v>40767.208333333336</v>
      </c>
      <c r="O135" s="9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LEFT(R135,(FIND("/",R135,1)-1))</f>
        <v>music</v>
      </c>
      <c r="T135" t="str">
        <f>MID(R135,FIND("/",R135)+1,256)</f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>(E136/D136)*100</f>
        <v>89.73668341708543</v>
      </c>
      <c r="G136" t="s">
        <v>14</v>
      </c>
      <c r="H136">
        <v>940</v>
      </c>
      <c r="I136" s="5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>(((L136/60)/60)/24)+DATE(1970,1,1)</f>
        <v>40713.208333333336</v>
      </c>
      <c r="O136" s="9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LEFT(R136,(FIND("/",R136,1)-1))</f>
        <v>film &amp; video</v>
      </c>
      <c r="T136" t="str">
        <f>MID(R136,FIND("/",R136)+1,256)</f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>(E137/D137)*100</f>
        <v>71.27272727272728</v>
      </c>
      <c r="G137" t="s">
        <v>14</v>
      </c>
      <c r="H137">
        <v>117</v>
      </c>
      <c r="I137" s="5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>(((L137/60)/60)/24)+DATE(1970,1,1)</f>
        <v>41340.25</v>
      </c>
      <c r="O137" s="9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LEFT(R137,(FIND("/",R137,1)-1))</f>
        <v>theater</v>
      </c>
      <c r="T137" t="str">
        <f>MID(R137,FIND("/",R137)+1,256)</f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>(E138/D138)*100</f>
        <v>3.2862318840579712</v>
      </c>
      <c r="G138" t="s">
        <v>74</v>
      </c>
      <c r="H138">
        <v>58</v>
      </c>
      <c r="I138" s="5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>(((L138/60)/60)/24)+DATE(1970,1,1)</f>
        <v>41797.208333333336</v>
      </c>
      <c r="O138" s="9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LEFT(R138,(FIND("/",R138,1)-1))</f>
        <v>film &amp; video</v>
      </c>
      <c r="T138" t="str">
        <f>MID(R138,FIND("/",R138)+1,256)</f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>(E139/D139)*100</f>
        <v>261.77777777777777</v>
      </c>
      <c r="G139" t="s">
        <v>20</v>
      </c>
      <c r="H139">
        <v>50</v>
      </c>
      <c r="I139" s="5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>(((L139/60)/60)/24)+DATE(1970,1,1)</f>
        <v>40457.208333333336</v>
      </c>
      <c r="O139" s="9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LEFT(R139,(FIND("/",R139,1)-1))</f>
        <v>publishing</v>
      </c>
      <c r="T139" t="str">
        <f>MID(R139,FIND("/",R139)+1,256)</f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>(E140/D140)*100</f>
        <v>96</v>
      </c>
      <c r="G140" t="s">
        <v>14</v>
      </c>
      <c r="H140">
        <v>115</v>
      </c>
      <c r="I140" s="5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>(((L140/60)/60)/24)+DATE(1970,1,1)</f>
        <v>41180.208333333336</v>
      </c>
      <c r="O140" s="9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LEFT(R140,(FIND("/",R140,1)-1))</f>
        <v>games</v>
      </c>
      <c r="T140" t="str">
        <f>MID(R140,FIND("/",R140)+1,256)</f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>(E141/D141)*100</f>
        <v>20.896851248642779</v>
      </c>
      <c r="G141" t="s">
        <v>14</v>
      </c>
      <c r="H141">
        <v>326</v>
      </c>
      <c r="I141" s="5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>(((L141/60)/60)/24)+DATE(1970,1,1)</f>
        <v>42115.208333333328</v>
      </c>
      <c r="O141" s="9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LEFT(R141,(FIND("/",R141,1)-1))</f>
        <v>technology</v>
      </c>
      <c r="T141" t="str">
        <f>MID(R141,FIND("/",R141)+1,256)</f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>(E142/D142)*100</f>
        <v>223.16363636363636</v>
      </c>
      <c r="G142" t="s">
        <v>20</v>
      </c>
      <c r="H142">
        <v>186</v>
      </c>
      <c r="I142" s="5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>(((L142/60)/60)/24)+DATE(1970,1,1)</f>
        <v>43156.25</v>
      </c>
      <c r="O142" s="9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>LEFT(R142,(FIND("/",R142,1)-1))</f>
        <v>film &amp; video</v>
      </c>
      <c r="T142" t="str">
        <f>MID(R142,FIND("/",R142)+1,256)</f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>(E143/D143)*100</f>
        <v>101.59097978227061</v>
      </c>
      <c r="G143" t="s">
        <v>20</v>
      </c>
      <c r="H143">
        <v>1071</v>
      </c>
      <c r="I143" s="5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>(((L143/60)/60)/24)+DATE(1970,1,1)</f>
        <v>42167.208333333328</v>
      </c>
      <c r="O143" s="9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LEFT(R143,(FIND("/",R143,1)-1))</f>
        <v>technology</v>
      </c>
      <c r="T143" t="str">
        <f>MID(R143,FIND("/",R143)+1,256)</f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>(E144/D144)*100</f>
        <v>230.03999999999996</v>
      </c>
      <c r="G144" t="s">
        <v>20</v>
      </c>
      <c r="H144">
        <v>117</v>
      </c>
      <c r="I144" s="5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>(((L144/60)/60)/24)+DATE(1970,1,1)</f>
        <v>41005.208333333336</v>
      </c>
      <c r="O144" s="9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LEFT(R144,(FIND("/",R144,1)-1))</f>
        <v>technology</v>
      </c>
      <c r="T144" t="str">
        <f>MID(R144,FIND("/",R144)+1,256)</f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>(E145/D145)*100</f>
        <v>135.59259259259261</v>
      </c>
      <c r="G145" t="s">
        <v>20</v>
      </c>
      <c r="H145">
        <v>70</v>
      </c>
      <c r="I145" s="5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>(((L145/60)/60)/24)+DATE(1970,1,1)</f>
        <v>40357.208333333336</v>
      </c>
      <c r="O145" s="9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LEFT(R145,(FIND("/",R145,1)-1))</f>
        <v>music</v>
      </c>
      <c r="T145" t="str">
        <f>MID(R145,FIND("/",R145)+1,256)</f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>(E146/D146)*100</f>
        <v>129.1</v>
      </c>
      <c r="G146" t="s">
        <v>20</v>
      </c>
      <c r="H146">
        <v>135</v>
      </c>
      <c r="I146" s="5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>(((L146/60)/60)/24)+DATE(1970,1,1)</f>
        <v>43633.208333333328</v>
      </c>
      <c r="O146" s="9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LEFT(R146,(FIND("/",R146,1)-1))</f>
        <v>theater</v>
      </c>
      <c r="T146" t="str">
        <f>MID(R146,FIND("/",R146)+1,256)</f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>(E147/D147)*100</f>
        <v>236.512</v>
      </c>
      <c r="G147" t="s">
        <v>20</v>
      </c>
      <c r="H147">
        <v>768</v>
      </c>
      <c r="I147" s="5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>(((L147/60)/60)/24)+DATE(1970,1,1)</f>
        <v>41889.208333333336</v>
      </c>
      <c r="O147" s="9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LEFT(R147,(FIND("/",R147,1)-1))</f>
        <v>technology</v>
      </c>
      <c r="T147" t="str">
        <f>MID(R147,FIND("/",R147)+1,256)</f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>(E148/D148)*100</f>
        <v>17.25</v>
      </c>
      <c r="G148" t="s">
        <v>74</v>
      </c>
      <c r="H148">
        <v>51</v>
      </c>
      <c r="I148" s="5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>(((L148/60)/60)/24)+DATE(1970,1,1)</f>
        <v>40855.25</v>
      </c>
      <c r="O148" s="9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>LEFT(R148,(FIND("/",R148,1)-1))</f>
        <v>theater</v>
      </c>
      <c r="T148" t="str">
        <f>MID(R148,FIND("/",R148)+1,256)</f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>(E149/D149)*100</f>
        <v>112.49397590361446</v>
      </c>
      <c r="G149" t="s">
        <v>20</v>
      </c>
      <c r="H149">
        <v>199</v>
      </c>
      <c r="I149" s="5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>(((L149/60)/60)/24)+DATE(1970,1,1)</f>
        <v>42534.208333333328</v>
      </c>
      <c r="O149" s="9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LEFT(R149,(FIND("/",R149,1)-1))</f>
        <v>theater</v>
      </c>
      <c r="T149" t="str">
        <f>MID(R149,FIND("/",R149)+1,256)</f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>(E150/D150)*100</f>
        <v>121.02150537634408</v>
      </c>
      <c r="G150" t="s">
        <v>20</v>
      </c>
      <c r="H150">
        <v>107</v>
      </c>
      <c r="I150" s="5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>(((L150/60)/60)/24)+DATE(1970,1,1)</f>
        <v>42941.208333333328</v>
      </c>
      <c r="O150" s="9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LEFT(R150,(FIND("/",R150,1)-1))</f>
        <v>technology</v>
      </c>
      <c r="T150" t="str">
        <f>MID(R150,FIND("/",R150)+1,256)</f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>(E151/D151)*100</f>
        <v>219.87096774193549</v>
      </c>
      <c r="G151" t="s">
        <v>20</v>
      </c>
      <c r="H151">
        <v>195</v>
      </c>
      <c r="I151" s="5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>(((L151/60)/60)/24)+DATE(1970,1,1)</f>
        <v>41275.25</v>
      </c>
      <c r="O151" s="9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>LEFT(R151,(FIND("/",R151,1)-1))</f>
        <v>music</v>
      </c>
      <c r="T151" t="str">
        <f>MID(R151,FIND("/",R151)+1,256)</f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>(E152/D152)*100</f>
        <v>1</v>
      </c>
      <c r="G152" t="s">
        <v>14</v>
      </c>
      <c r="H152">
        <v>1</v>
      </c>
      <c r="I152" s="5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>(((L152/60)/60)/24)+DATE(1970,1,1)</f>
        <v>43450.25</v>
      </c>
      <c r="O152" s="9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>LEFT(R152,(FIND("/",R152,1)-1))</f>
        <v>music</v>
      </c>
      <c r="T152" t="str">
        <f>MID(R152,FIND("/",R152)+1,256)</f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>(E153/D153)*100</f>
        <v>64.166909620991248</v>
      </c>
      <c r="G153" t="s">
        <v>14</v>
      </c>
      <c r="H153">
        <v>1467</v>
      </c>
      <c r="I153" s="5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>(((L153/60)/60)/24)+DATE(1970,1,1)</f>
        <v>41799.208333333336</v>
      </c>
      <c r="O153" s="9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LEFT(R153,(FIND("/",R153,1)-1))</f>
        <v>music</v>
      </c>
      <c r="T153" t="str">
        <f>MID(R153,FIND("/",R153)+1,256)</f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>(E154/D154)*100</f>
        <v>423.06746987951806</v>
      </c>
      <c r="G154" t="s">
        <v>20</v>
      </c>
      <c r="H154">
        <v>3376</v>
      </c>
      <c r="I154" s="5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>(((L154/60)/60)/24)+DATE(1970,1,1)</f>
        <v>42783.25</v>
      </c>
      <c r="O154" s="9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>LEFT(R154,(FIND("/",R154,1)-1))</f>
        <v>music</v>
      </c>
      <c r="T154" t="str">
        <f>MID(R154,FIND("/",R154)+1,256)</f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>(E155/D155)*100</f>
        <v>92.984160506863773</v>
      </c>
      <c r="G155" t="s">
        <v>14</v>
      </c>
      <c r="H155">
        <v>5681</v>
      </c>
      <c r="I155" s="5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>(((L155/60)/60)/24)+DATE(1970,1,1)</f>
        <v>41201.208333333336</v>
      </c>
      <c r="O155" s="9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LEFT(R155,(FIND("/",R155,1)-1))</f>
        <v>theater</v>
      </c>
      <c r="T155" t="str">
        <f>MID(R155,FIND("/",R155)+1,256)</f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>(E156/D156)*100</f>
        <v>58.756567425569173</v>
      </c>
      <c r="G156" t="s">
        <v>14</v>
      </c>
      <c r="H156">
        <v>1059</v>
      </c>
      <c r="I156" s="5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>(((L156/60)/60)/24)+DATE(1970,1,1)</f>
        <v>42502.208333333328</v>
      </c>
      <c r="O156" s="9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LEFT(R156,(FIND("/",R156,1)-1))</f>
        <v>music</v>
      </c>
      <c r="T156" t="str">
        <f>MID(R156,FIND("/",R156)+1,256)</f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>(E157/D157)*100</f>
        <v>65.022222222222226</v>
      </c>
      <c r="G157" t="s">
        <v>14</v>
      </c>
      <c r="H157">
        <v>1194</v>
      </c>
      <c r="I157" s="5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>(((L157/60)/60)/24)+DATE(1970,1,1)</f>
        <v>40262.208333333336</v>
      </c>
      <c r="O157" s="9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LEFT(R157,(FIND("/",R157,1)-1))</f>
        <v>theater</v>
      </c>
      <c r="T157" t="str">
        <f>MID(R157,FIND("/",R157)+1,256)</f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>(E158/D158)*100</f>
        <v>73.939560439560438</v>
      </c>
      <c r="G158" t="s">
        <v>74</v>
      </c>
      <c r="H158">
        <v>379</v>
      </c>
      <c r="I158" s="5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>(((L158/60)/60)/24)+DATE(1970,1,1)</f>
        <v>43743.208333333328</v>
      </c>
      <c r="O158" s="9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LEFT(R158,(FIND("/",R158,1)-1))</f>
        <v>music</v>
      </c>
      <c r="T158" t="str">
        <f>MID(R158,FIND("/",R158)+1,256)</f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>(E159/D159)*100</f>
        <v>52.666666666666664</v>
      </c>
      <c r="G159" t="s">
        <v>14</v>
      </c>
      <c r="H159">
        <v>30</v>
      </c>
      <c r="I159" s="5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>(((L159/60)/60)/24)+DATE(1970,1,1)</f>
        <v>41638.25</v>
      </c>
      <c r="O159" s="9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>LEFT(R159,(FIND("/",R159,1)-1))</f>
        <v>photography</v>
      </c>
      <c r="T159" t="str">
        <f>MID(R159,FIND("/",R159)+1,256)</f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>(E160/D160)*100</f>
        <v>220.95238095238096</v>
      </c>
      <c r="G160" t="s">
        <v>20</v>
      </c>
      <c r="H160">
        <v>41</v>
      </c>
      <c r="I160" s="5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>(((L160/60)/60)/24)+DATE(1970,1,1)</f>
        <v>42346.25</v>
      </c>
      <c r="O160" s="9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>LEFT(R160,(FIND("/",R160,1)-1))</f>
        <v>music</v>
      </c>
      <c r="T160" t="str">
        <f>MID(R160,FIND("/",R160)+1,256)</f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>(E161/D161)*100</f>
        <v>100.01150627615063</v>
      </c>
      <c r="G161" t="s">
        <v>20</v>
      </c>
      <c r="H161">
        <v>1821</v>
      </c>
      <c r="I161" s="5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>(((L161/60)/60)/24)+DATE(1970,1,1)</f>
        <v>43551.208333333328</v>
      </c>
      <c r="O161" s="9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LEFT(R161,(FIND("/",R161,1)-1))</f>
        <v>theater</v>
      </c>
      <c r="T161" t="str">
        <f>MID(R161,FIND("/",R161)+1,256)</f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>(E162/D162)*100</f>
        <v>162.3125</v>
      </c>
      <c r="G162" t="s">
        <v>20</v>
      </c>
      <c r="H162">
        <v>164</v>
      </c>
      <c r="I162" s="5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>(((L162/60)/60)/24)+DATE(1970,1,1)</f>
        <v>43582.208333333328</v>
      </c>
      <c r="O162" s="9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LEFT(R162,(FIND("/",R162,1)-1))</f>
        <v>technology</v>
      </c>
      <c r="T162" t="str">
        <f>MID(R162,FIND("/",R162)+1,256)</f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>(E163/D163)*100</f>
        <v>78.181818181818187</v>
      </c>
      <c r="G163" t="s">
        <v>14</v>
      </c>
      <c r="H163">
        <v>75</v>
      </c>
      <c r="I163" s="5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>(((L163/60)/60)/24)+DATE(1970,1,1)</f>
        <v>42270.208333333328</v>
      </c>
      <c r="O163" s="9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LEFT(R163,(FIND("/",R163,1)-1))</f>
        <v>technology</v>
      </c>
      <c r="T163" t="str">
        <f>MID(R163,FIND("/",R163)+1,256)</f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>(E164/D164)*100</f>
        <v>149.73770491803279</v>
      </c>
      <c r="G164" t="s">
        <v>20</v>
      </c>
      <c r="H164">
        <v>157</v>
      </c>
      <c r="I164" s="5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>(((L164/60)/60)/24)+DATE(1970,1,1)</f>
        <v>43442.25</v>
      </c>
      <c r="O164" s="9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>LEFT(R164,(FIND("/",R164,1)-1))</f>
        <v>music</v>
      </c>
      <c r="T164" t="str">
        <f>MID(R164,FIND("/",R164)+1,256)</f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>(E165/D165)*100</f>
        <v>253.25714285714284</v>
      </c>
      <c r="G165" t="s">
        <v>20</v>
      </c>
      <c r="H165">
        <v>246</v>
      </c>
      <c r="I165" s="5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>(((L165/60)/60)/24)+DATE(1970,1,1)</f>
        <v>43028.208333333328</v>
      </c>
      <c r="O165" s="9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>LEFT(R165,(FIND("/",R165,1)-1))</f>
        <v>photography</v>
      </c>
      <c r="T165" t="str">
        <f>MID(R165,FIND("/",R165)+1,256)</f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>(E166/D166)*100</f>
        <v>100.16943521594683</v>
      </c>
      <c r="G166" t="s">
        <v>20</v>
      </c>
      <c r="H166">
        <v>1396</v>
      </c>
      <c r="I166" s="5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>(((L166/60)/60)/24)+DATE(1970,1,1)</f>
        <v>43016.208333333328</v>
      </c>
      <c r="O166" s="9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LEFT(R166,(FIND("/",R166,1)-1))</f>
        <v>theater</v>
      </c>
      <c r="T166" t="str">
        <f>MID(R166,FIND("/",R166)+1,256)</f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>(E167/D167)*100</f>
        <v>121.99004424778761</v>
      </c>
      <c r="G167" t="s">
        <v>20</v>
      </c>
      <c r="H167">
        <v>2506</v>
      </c>
      <c r="I167" s="5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>(((L167/60)/60)/24)+DATE(1970,1,1)</f>
        <v>42948.208333333328</v>
      </c>
      <c r="O167" s="9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LEFT(R167,(FIND("/",R167,1)-1))</f>
        <v>technology</v>
      </c>
      <c r="T167" t="str">
        <f>MID(R167,FIND("/",R167)+1,256)</f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>(E168/D168)*100</f>
        <v>137.13265306122449</v>
      </c>
      <c r="G168" t="s">
        <v>20</v>
      </c>
      <c r="H168">
        <v>244</v>
      </c>
      <c r="I168" s="5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>(((L168/60)/60)/24)+DATE(1970,1,1)</f>
        <v>40534.25</v>
      </c>
      <c r="O168" s="9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>LEFT(R168,(FIND("/",R168,1)-1))</f>
        <v>photography</v>
      </c>
      <c r="T168" t="str">
        <f>MID(R168,FIND("/",R168)+1,256)</f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>(E169/D169)*100</f>
        <v>415.53846153846149</v>
      </c>
      <c r="G169" t="s">
        <v>20</v>
      </c>
      <c r="H169">
        <v>146</v>
      </c>
      <c r="I169" s="5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>(((L169/60)/60)/24)+DATE(1970,1,1)</f>
        <v>41435.208333333336</v>
      </c>
      <c r="O169" s="9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LEFT(R169,(FIND("/",R169,1)-1))</f>
        <v>theater</v>
      </c>
      <c r="T169" t="str">
        <f>MID(R169,FIND("/",R169)+1,256)</f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>(E170/D170)*100</f>
        <v>31.30913348946136</v>
      </c>
      <c r="G170" t="s">
        <v>14</v>
      </c>
      <c r="H170">
        <v>955</v>
      </c>
      <c r="I170" s="5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>(((L170/60)/60)/24)+DATE(1970,1,1)</f>
        <v>43518.25</v>
      </c>
      <c r="O170" s="9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LEFT(R170,(FIND("/",R170,1)-1))</f>
        <v>music</v>
      </c>
      <c r="T170" t="str">
        <f>MID(R170,FIND("/",R170)+1,256)</f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>(E171/D171)*100</f>
        <v>424.08154506437768</v>
      </c>
      <c r="G171" t="s">
        <v>20</v>
      </c>
      <c r="H171">
        <v>1267</v>
      </c>
      <c r="I171" s="5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>(((L171/60)/60)/24)+DATE(1970,1,1)</f>
        <v>41077.208333333336</v>
      </c>
      <c r="O171" s="9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LEFT(R171,(FIND("/",R171,1)-1))</f>
        <v>film &amp; video</v>
      </c>
      <c r="T171" t="str">
        <f>MID(R171,FIND("/",R171)+1,256)</f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>(E172/D172)*100</f>
        <v>2.93886230728336</v>
      </c>
      <c r="G172" t="s">
        <v>14</v>
      </c>
      <c r="H172">
        <v>67</v>
      </c>
      <c r="I172" s="5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>(((L172/60)/60)/24)+DATE(1970,1,1)</f>
        <v>42950.208333333328</v>
      </c>
      <c r="O172" s="9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LEFT(R172,(FIND("/",R172,1)-1))</f>
        <v>music</v>
      </c>
      <c r="T172" t="str">
        <f>MID(R172,FIND("/",R172)+1,256)</f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>(E173/D173)*100</f>
        <v>10.63265306122449</v>
      </c>
      <c r="G173" t="s">
        <v>14</v>
      </c>
      <c r="H173">
        <v>5</v>
      </c>
      <c r="I173" s="5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>(((L173/60)/60)/24)+DATE(1970,1,1)</f>
        <v>41718.208333333336</v>
      </c>
      <c r="O173" s="9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LEFT(R173,(FIND("/",R173,1)-1))</f>
        <v>publishing</v>
      </c>
      <c r="T173" t="str">
        <f>MID(R173,FIND("/",R173)+1,256)</f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>(E174/D174)*100</f>
        <v>82.875</v>
      </c>
      <c r="G174" t="s">
        <v>14</v>
      </c>
      <c r="H174">
        <v>26</v>
      </c>
      <c r="I174" s="5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>(((L174/60)/60)/24)+DATE(1970,1,1)</f>
        <v>41839.208333333336</v>
      </c>
      <c r="O174" s="9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LEFT(R174,(FIND("/",R174,1)-1))</f>
        <v>film &amp; video</v>
      </c>
      <c r="T174" t="str">
        <f>MID(R174,FIND("/",R174)+1,256)</f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>(E175/D175)*100</f>
        <v>163.01447776628748</v>
      </c>
      <c r="G175" t="s">
        <v>20</v>
      </c>
      <c r="H175">
        <v>1561</v>
      </c>
      <c r="I175" s="5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>(((L175/60)/60)/24)+DATE(1970,1,1)</f>
        <v>41412.208333333336</v>
      </c>
      <c r="O175" s="9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LEFT(R175,(FIND("/",R175,1)-1))</f>
        <v>theater</v>
      </c>
      <c r="T175" t="str">
        <f>MID(R175,FIND("/",R175)+1,256)</f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>(E176/D176)*100</f>
        <v>894.66666666666674</v>
      </c>
      <c r="G176" t="s">
        <v>20</v>
      </c>
      <c r="H176">
        <v>48</v>
      </c>
      <c r="I176" s="5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>(((L176/60)/60)/24)+DATE(1970,1,1)</f>
        <v>42282.208333333328</v>
      </c>
      <c r="O176" s="9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LEFT(R176,(FIND("/",R176,1)-1))</f>
        <v>technology</v>
      </c>
      <c r="T176" t="str">
        <f>MID(R176,FIND("/",R176)+1,256)</f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>(E177/D177)*100</f>
        <v>26.191501103752756</v>
      </c>
      <c r="G177" t="s">
        <v>14</v>
      </c>
      <c r="H177">
        <v>1130</v>
      </c>
      <c r="I177" s="5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>(((L177/60)/60)/24)+DATE(1970,1,1)</f>
        <v>42613.208333333328</v>
      </c>
      <c r="O177" s="9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LEFT(R177,(FIND("/",R177,1)-1))</f>
        <v>theater</v>
      </c>
      <c r="T177" t="str">
        <f>MID(R177,FIND("/",R177)+1,256)</f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>(E178/D178)*100</f>
        <v>74.834782608695647</v>
      </c>
      <c r="G178" t="s">
        <v>14</v>
      </c>
      <c r="H178">
        <v>782</v>
      </c>
      <c r="I178" s="5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>(((L178/60)/60)/24)+DATE(1970,1,1)</f>
        <v>42616.208333333328</v>
      </c>
      <c r="O178" s="9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LEFT(R178,(FIND("/",R178,1)-1))</f>
        <v>theater</v>
      </c>
      <c r="T178" t="str">
        <f>MID(R178,FIND("/",R178)+1,256)</f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>(E179/D179)*100</f>
        <v>416.47680412371136</v>
      </c>
      <c r="G179" t="s">
        <v>20</v>
      </c>
      <c r="H179">
        <v>2739</v>
      </c>
      <c r="I179" s="5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>(((L179/60)/60)/24)+DATE(1970,1,1)</f>
        <v>40497.25</v>
      </c>
      <c r="O179" s="9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>LEFT(R179,(FIND("/",R179,1)-1))</f>
        <v>theater</v>
      </c>
      <c r="T179" t="str">
        <f>MID(R179,FIND("/",R179)+1,256)</f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>(E180/D180)*100</f>
        <v>96.208333333333329</v>
      </c>
      <c r="G180" t="s">
        <v>14</v>
      </c>
      <c r="H180">
        <v>210</v>
      </c>
      <c r="I180" s="5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>(((L180/60)/60)/24)+DATE(1970,1,1)</f>
        <v>42999.208333333328</v>
      </c>
      <c r="O180" s="9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LEFT(R180,(FIND("/",R180,1)-1))</f>
        <v>food</v>
      </c>
      <c r="T180" t="str">
        <f>MID(R180,FIND("/",R180)+1,256)</f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>(E181/D181)*100</f>
        <v>357.71910112359546</v>
      </c>
      <c r="G181" t="s">
        <v>20</v>
      </c>
      <c r="H181">
        <v>3537</v>
      </c>
      <c r="I181" s="5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>(((L181/60)/60)/24)+DATE(1970,1,1)</f>
        <v>41350.208333333336</v>
      </c>
      <c r="O181" s="9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LEFT(R181,(FIND("/",R181,1)-1))</f>
        <v>theater</v>
      </c>
      <c r="T181" t="str">
        <f>MID(R181,FIND("/",R181)+1,256)</f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>(E182/D182)*100</f>
        <v>308.45714285714286</v>
      </c>
      <c r="G182" t="s">
        <v>20</v>
      </c>
      <c r="H182">
        <v>2107</v>
      </c>
      <c r="I182" s="5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>(((L182/60)/60)/24)+DATE(1970,1,1)</f>
        <v>40259.208333333336</v>
      </c>
      <c r="O182" s="9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LEFT(R182,(FIND("/",R182,1)-1))</f>
        <v>technology</v>
      </c>
      <c r="T182" t="str">
        <f>MID(R182,FIND("/",R182)+1,256)</f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>(E183/D183)*100</f>
        <v>61.802325581395344</v>
      </c>
      <c r="G183" t="s">
        <v>14</v>
      </c>
      <c r="H183">
        <v>136</v>
      </c>
      <c r="I183" s="5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>(((L183/60)/60)/24)+DATE(1970,1,1)</f>
        <v>43012.208333333328</v>
      </c>
      <c r="O183" s="9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LEFT(R183,(FIND("/",R183,1)-1))</f>
        <v>technology</v>
      </c>
      <c r="T183" t="str">
        <f>MID(R183,FIND("/",R183)+1,256)</f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>(E184/D184)*100</f>
        <v>722.32472324723244</v>
      </c>
      <c r="G184" t="s">
        <v>20</v>
      </c>
      <c r="H184">
        <v>3318</v>
      </c>
      <c r="I184" s="5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>(((L184/60)/60)/24)+DATE(1970,1,1)</f>
        <v>43631.208333333328</v>
      </c>
      <c r="O184" s="9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LEFT(R184,(FIND("/",R184,1)-1))</f>
        <v>theater</v>
      </c>
      <c r="T184" t="str">
        <f>MID(R184,FIND("/",R184)+1,256)</f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>(E185/D185)*100</f>
        <v>69.117647058823522</v>
      </c>
      <c r="G185" t="s">
        <v>14</v>
      </c>
      <c r="H185">
        <v>86</v>
      </c>
      <c r="I185" s="5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>(((L185/60)/60)/24)+DATE(1970,1,1)</f>
        <v>40430.208333333336</v>
      </c>
      <c r="O185" s="9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LEFT(R185,(FIND("/",R185,1)-1))</f>
        <v>music</v>
      </c>
      <c r="T185" t="str">
        <f>MID(R185,FIND("/",R185)+1,256)</f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>(E186/D186)*100</f>
        <v>293.05555555555554</v>
      </c>
      <c r="G186" t="s">
        <v>20</v>
      </c>
      <c r="H186">
        <v>340</v>
      </c>
      <c r="I186" s="5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>(((L186/60)/60)/24)+DATE(1970,1,1)</f>
        <v>43588.208333333328</v>
      </c>
      <c r="O186" s="9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LEFT(R186,(FIND("/",R186,1)-1))</f>
        <v>theater</v>
      </c>
      <c r="T186" t="str">
        <f>MID(R186,FIND("/",R186)+1,256)</f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>(E187/D187)*100</f>
        <v>71.8</v>
      </c>
      <c r="G187" t="s">
        <v>14</v>
      </c>
      <c r="H187">
        <v>19</v>
      </c>
      <c r="I187" s="5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>(((L187/60)/60)/24)+DATE(1970,1,1)</f>
        <v>43233.208333333328</v>
      </c>
      <c r="O187" s="9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LEFT(R187,(FIND("/",R187,1)-1))</f>
        <v>film &amp; video</v>
      </c>
      <c r="T187" t="str">
        <f>MID(R187,FIND("/",R187)+1,256)</f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>(E188/D188)*100</f>
        <v>31.934684684684683</v>
      </c>
      <c r="G188" t="s">
        <v>14</v>
      </c>
      <c r="H188">
        <v>886</v>
      </c>
      <c r="I188" s="5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>(((L188/60)/60)/24)+DATE(1970,1,1)</f>
        <v>41782.208333333336</v>
      </c>
      <c r="O188" s="9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LEFT(R188,(FIND("/",R188,1)-1))</f>
        <v>theater</v>
      </c>
      <c r="T188" t="str">
        <f>MID(R188,FIND("/",R188)+1,256)</f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>(E189/D189)*100</f>
        <v>229.87375415282392</v>
      </c>
      <c r="G189" t="s">
        <v>20</v>
      </c>
      <c r="H189">
        <v>1442</v>
      </c>
      <c r="I189" s="5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>(((L189/60)/60)/24)+DATE(1970,1,1)</f>
        <v>41328.25</v>
      </c>
      <c r="O189" s="9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LEFT(R189,(FIND("/",R189,1)-1))</f>
        <v>film &amp; video</v>
      </c>
      <c r="T189" t="str">
        <f>MID(R189,FIND("/",R189)+1,256)</f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>(E190/D190)*100</f>
        <v>32.012195121951223</v>
      </c>
      <c r="G190" t="s">
        <v>14</v>
      </c>
      <c r="H190">
        <v>35</v>
      </c>
      <c r="I190" s="5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>(((L190/60)/60)/24)+DATE(1970,1,1)</f>
        <v>41975.25</v>
      </c>
      <c r="O190" s="9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>LEFT(R190,(FIND("/",R190,1)-1))</f>
        <v>theater</v>
      </c>
      <c r="T190" t="str">
        <f>MID(R190,FIND("/",R190)+1,256)</f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>(E191/D191)*100</f>
        <v>23.525352848928385</v>
      </c>
      <c r="G191" t="s">
        <v>74</v>
      </c>
      <c r="H191">
        <v>441</v>
      </c>
      <c r="I191" s="5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>(((L191/60)/60)/24)+DATE(1970,1,1)</f>
        <v>42433.25</v>
      </c>
      <c r="O191" s="9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>LEFT(R191,(FIND("/",R191,1)-1))</f>
        <v>theater</v>
      </c>
      <c r="T191" t="str">
        <f>MID(R191,FIND("/",R191)+1,256)</f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>(E192/D192)*100</f>
        <v>68.594594594594597</v>
      </c>
      <c r="G192" t="s">
        <v>14</v>
      </c>
      <c r="H192">
        <v>24</v>
      </c>
      <c r="I192" s="5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>(((L192/60)/60)/24)+DATE(1970,1,1)</f>
        <v>41429.208333333336</v>
      </c>
      <c r="O192" s="9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LEFT(R192,(FIND("/",R192,1)-1))</f>
        <v>theater</v>
      </c>
      <c r="T192" t="str">
        <f>MID(R192,FIND("/",R192)+1,256)</f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>(E193/D193)*100</f>
        <v>37.952380952380956</v>
      </c>
      <c r="G193" t="s">
        <v>14</v>
      </c>
      <c r="H193">
        <v>86</v>
      </c>
      <c r="I193" s="5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>(((L193/60)/60)/24)+DATE(1970,1,1)</f>
        <v>43536.208333333328</v>
      </c>
      <c r="O193" s="9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LEFT(R193,(FIND("/",R193,1)-1))</f>
        <v>theater</v>
      </c>
      <c r="T193" t="str">
        <f>MID(R193,FIND("/",R193)+1,256)</f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>(E194/D194)*100</f>
        <v>19.992957746478872</v>
      </c>
      <c r="G194" t="s">
        <v>14</v>
      </c>
      <c r="H194">
        <v>243</v>
      </c>
      <c r="I194" s="5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>(((L194/60)/60)/24)+DATE(1970,1,1)</f>
        <v>41817.208333333336</v>
      </c>
      <c r="O194" s="9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LEFT(R194,(FIND("/",R194,1)-1))</f>
        <v>music</v>
      </c>
      <c r="T194" t="str">
        <f>MID(R194,FIND("/",R194)+1,256)</f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>(E195/D195)*100</f>
        <v>45.636363636363633</v>
      </c>
      <c r="G195" t="s">
        <v>14</v>
      </c>
      <c r="H195">
        <v>65</v>
      </c>
      <c r="I195" s="5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>(((L195/60)/60)/24)+DATE(1970,1,1)</f>
        <v>43198.208333333328</v>
      </c>
      <c r="O195" s="9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LEFT(R195,(FIND("/",R195,1)-1))</f>
        <v>music</v>
      </c>
      <c r="T195" t="str">
        <f>MID(R195,FIND("/",R195)+1,256)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>(E196/D196)*100</f>
        <v>122.7605633802817</v>
      </c>
      <c r="G196" t="s">
        <v>20</v>
      </c>
      <c r="H196">
        <v>126</v>
      </c>
      <c r="I196" s="5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>(((L196/60)/60)/24)+DATE(1970,1,1)</f>
        <v>42261.208333333328</v>
      </c>
      <c r="O196" s="9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LEFT(R196,(FIND("/",R196,1)-1))</f>
        <v>music</v>
      </c>
      <c r="T196" t="str">
        <f>MID(R196,FIND("/",R196)+1,256)</f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>(E197/D197)*100</f>
        <v>361.75316455696202</v>
      </c>
      <c r="G197" t="s">
        <v>20</v>
      </c>
      <c r="H197">
        <v>524</v>
      </c>
      <c r="I197" s="5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>(((L197/60)/60)/24)+DATE(1970,1,1)</f>
        <v>43310.208333333328</v>
      </c>
      <c r="O197" s="9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LEFT(R197,(FIND("/",R197,1)-1))</f>
        <v>music</v>
      </c>
      <c r="T197" t="str">
        <f>MID(R197,FIND("/",R197)+1,256)</f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>(E198/D198)*100</f>
        <v>63.146341463414636</v>
      </c>
      <c r="G198" t="s">
        <v>14</v>
      </c>
      <c r="H198">
        <v>100</v>
      </c>
      <c r="I198" s="5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>(((L198/60)/60)/24)+DATE(1970,1,1)</f>
        <v>42616.208333333328</v>
      </c>
      <c r="O198" s="9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LEFT(R198,(FIND("/",R198,1)-1))</f>
        <v>technology</v>
      </c>
      <c r="T198" t="str">
        <f>MID(R198,FIND("/",R198)+1,256)</f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>(E199/D199)*100</f>
        <v>298.20475319926874</v>
      </c>
      <c r="G199" t="s">
        <v>20</v>
      </c>
      <c r="H199">
        <v>1989</v>
      </c>
      <c r="I199" s="5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>(((L199/60)/60)/24)+DATE(1970,1,1)</f>
        <v>42909.208333333328</v>
      </c>
      <c r="O199" s="9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LEFT(R199,(FIND("/",R199,1)-1))</f>
        <v>film &amp; video</v>
      </c>
      <c r="T199" t="str">
        <f>MID(R199,FIND("/",R199)+1,256)</f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>(E200/D200)*100</f>
        <v>9.5585443037974684</v>
      </c>
      <c r="G200" t="s">
        <v>14</v>
      </c>
      <c r="H200">
        <v>168</v>
      </c>
      <c r="I200" s="5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>(((L200/60)/60)/24)+DATE(1970,1,1)</f>
        <v>40396.208333333336</v>
      </c>
      <c r="O200" s="9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LEFT(R200,(FIND("/",R200,1)-1))</f>
        <v>music</v>
      </c>
      <c r="T200" t="str">
        <f>MID(R200,FIND("/",R200)+1,256)</f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>(E201/D201)*100</f>
        <v>53.777777777777779</v>
      </c>
      <c r="G201" t="s">
        <v>14</v>
      </c>
      <c r="H201">
        <v>13</v>
      </c>
      <c r="I201" s="5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>(((L201/60)/60)/24)+DATE(1970,1,1)</f>
        <v>42192.208333333328</v>
      </c>
      <c r="O201" s="9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LEFT(R201,(FIND("/",R201,1)-1))</f>
        <v>music</v>
      </c>
      <c r="T201" t="str">
        <f>MID(R201,FIND("/",R201)+1,256)</f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>(E202/D202)*100</f>
        <v>2</v>
      </c>
      <c r="G202" t="s">
        <v>14</v>
      </c>
      <c r="H202">
        <v>1</v>
      </c>
      <c r="I202" s="5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>(((L202/60)/60)/24)+DATE(1970,1,1)</f>
        <v>40262.208333333336</v>
      </c>
      <c r="O202" s="9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LEFT(R202,(FIND("/",R202,1)-1))</f>
        <v>theater</v>
      </c>
      <c r="T202" t="str">
        <f>MID(R202,FIND("/",R202)+1,256)</f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>(E203/D203)*100</f>
        <v>681.19047619047615</v>
      </c>
      <c r="G203" t="s">
        <v>20</v>
      </c>
      <c r="H203">
        <v>157</v>
      </c>
      <c r="I203" s="5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>(((L203/60)/60)/24)+DATE(1970,1,1)</f>
        <v>41845.208333333336</v>
      </c>
      <c r="O203" s="9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LEFT(R203,(FIND("/",R203,1)-1))</f>
        <v>technology</v>
      </c>
      <c r="T203" t="str">
        <f>MID(R203,FIND("/",R203)+1,256)</f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>(E204/D204)*100</f>
        <v>78.831325301204828</v>
      </c>
      <c r="G204" t="s">
        <v>74</v>
      </c>
      <c r="H204">
        <v>82</v>
      </c>
      <c r="I204" s="5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>(((L204/60)/60)/24)+DATE(1970,1,1)</f>
        <v>40818.208333333336</v>
      </c>
      <c r="O204" s="9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LEFT(R204,(FIND("/",R204,1)-1))</f>
        <v>food</v>
      </c>
      <c r="T204" t="str">
        <f>MID(R204,FIND("/",R204)+1,256)</f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>(E205/D205)*100</f>
        <v>134.40792216817235</v>
      </c>
      <c r="G205" t="s">
        <v>20</v>
      </c>
      <c r="H205">
        <v>4498</v>
      </c>
      <c r="I205" s="5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>(((L205/60)/60)/24)+DATE(1970,1,1)</f>
        <v>42752.25</v>
      </c>
      <c r="O205" s="9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>LEFT(R205,(FIND("/",R205,1)-1))</f>
        <v>theater</v>
      </c>
      <c r="T205" t="str">
        <f>MID(R205,FIND("/",R205)+1,256)</f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>(E206/D206)*100</f>
        <v>3.3719999999999999</v>
      </c>
      <c r="G206" t="s">
        <v>14</v>
      </c>
      <c r="H206">
        <v>40</v>
      </c>
      <c r="I206" s="5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>(((L206/60)/60)/24)+DATE(1970,1,1)</f>
        <v>40636.208333333336</v>
      </c>
      <c r="O206" s="9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LEFT(R206,(FIND("/",R206,1)-1))</f>
        <v>music</v>
      </c>
      <c r="T206" t="str">
        <f>MID(R206,FIND("/",R206)+1,256)</f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>(E207/D207)*100</f>
        <v>431.84615384615387</v>
      </c>
      <c r="G207" t="s">
        <v>20</v>
      </c>
      <c r="H207">
        <v>80</v>
      </c>
      <c r="I207" s="5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>(((L207/60)/60)/24)+DATE(1970,1,1)</f>
        <v>43390.208333333328</v>
      </c>
      <c r="O207" s="9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LEFT(R207,(FIND("/",R207,1)-1))</f>
        <v>theater</v>
      </c>
      <c r="T207" t="str">
        <f>MID(R207,FIND("/",R207)+1,256)</f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>(E208/D208)*100</f>
        <v>38.844444444444441</v>
      </c>
      <c r="G208" t="s">
        <v>74</v>
      </c>
      <c r="H208">
        <v>57</v>
      </c>
      <c r="I208" s="5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>(((L208/60)/60)/24)+DATE(1970,1,1)</f>
        <v>40236.25</v>
      </c>
      <c r="O208" s="9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>LEFT(R208,(FIND("/",R208,1)-1))</f>
        <v>publishing</v>
      </c>
      <c r="T208" t="str">
        <f>MID(R208,FIND("/",R208)+1,256)</f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>(E209/D209)*100</f>
        <v>425.7</v>
      </c>
      <c r="G209" t="s">
        <v>20</v>
      </c>
      <c r="H209">
        <v>43</v>
      </c>
      <c r="I209" s="5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>(((L209/60)/60)/24)+DATE(1970,1,1)</f>
        <v>43340.208333333328</v>
      </c>
      <c r="O209" s="9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LEFT(R209,(FIND("/",R209,1)-1))</f>
        <v>music</v>
      </c>
      <c r="T209" t="str">
        <f>MID(R209,FIND("/",R209)+1,256)</f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>(E210/D210)*100</f>
        <v>101.12239715591672</v>
      </c>
      <c r="G210" t="s">
        <v>20</v>
      </c>
      <c r="H210">
        <v>2053</v>
      </c>
      <c r="I210" s="5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>(((L210/60)/60)/24)+DATE(1970,1,1)</f>
        <v>43048.25</v>
      </c>
      <c r="O210" s="9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>LEFT(R210,(FIND("/",R210,1)-1))</f>
        <v>film &amp; video</v>
      </c>
      <c r="T210" t="str">
        <f>MID(R210,FIND("/",R210)+1,256)</f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>(E211/D211)*100</f>
        <v>21.188688946015425</v>
      </c>
      <c r="G211" t="s">
        <v>47</v>
      </c>
      <c r="H211">
        <v>808</v>
      </c>
      <c r="I211" s="5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>(((L211/60)/60)/24)+DATE(1970,1,1)</f>
        <v>42496.208333333328</v>
      </c>
      <c r="O211" s="9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LEFT(R211,(FIND("/",R211,1)-1))</f>
        <v>film &amp; video</v>
      </c>
      <c r="T211" t="str">
        <f>MID(R211,FIND("/",R211)+1,256)</f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>(E212/D212)*100</f>
        <v>67.425531914893625</v>
      </c>
      <c r="G212" t="s">
        <v>14</v>
      </c>
      <c r="H212">
        <v>226</v>
      </c>
      <c r="I212" s="5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>(((L212/60)/60)/24)+DATE(1970,1,1)</f>
        <v>42797.25</v>
      </c>
      <c r="O212" s="9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LEFT(R212,(FIND("/",R212,1)-1))</f>
        <v>film &amp; video</v>
      </c>
      <c r="T212" t="str">
        <f>MID(R212,FIND("/",R212)+1,256)</f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>(E213/D213)*100</f>
        <v>94.923371647509583</v>
      </c>
      <c r="G213" t="s">
        <v>14</v>
      </c>
      <c r="H213">
        <v>1625</v>
      </c>
      <c r="I213" s="5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>(((L213/60)/60)/24)+DATE(1970,1,1)</f>
        <v>41513.208333333336</v>
      </c>
      <c r="O213" s="9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LEFT(R213,(FIND("/",R213,1)-1))</f>
        <v>theater</v>
      </c>
      <c r="T213" t="str">
        <f>MID(R213,FIND("/",R213)+1,256)</f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>(E214/D214)*100</f>
        <v>151.85185185185185</v>
      </c>
      <c r="G214" t="s">
        <v>20</v>
      </c>
      <c r="H214">
        <v>168</v>
      </c>
      <c r="I214" s="5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>(((L214/60)/60)/24)+DATE(1970,1,1)</f>
        <v>43814.25</v>
      </c>
      <c r="O214" s="9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>LEFT(R214,(FIND("/",R214,1)-1))</f>
        <v>theater</v>
      </c>
      <c r="T214" t="str">
        <f>MID(R214,FIND("/",R214)+1,256)</f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>(E215/D215)*100</f>
        <v>195.16382252559728</v>
      </c>
      <c r="G215" t="s">
        <v>20</v>
      </c>
      <c r="H215">
        <v>4289</v>
      </c>
      <c r="I215" s="5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>(((L215/60)/60)/24)+DATE(1970,1,1)</f>
        <v>40488.208333333336</v>
      </c>
      <c r="O215" s="9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>LEFT(R215,(FIND("/",R215,1)-1))</f>
        <v>music</v>
      </c>
      <c r="T215" t="str">
        <f>MID(R215,FIND("/",R215)+1,256)</f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>(E216/D216)*100</f>
        <v>1023.1428571428571</v>
      </c>
      <c r="G216" t="s">
        <v>20</v>
      </c>
      <c r="H216">
        <v>165</v>
      </c>
      <c r="I216" s="5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>(((L216/60)/60)/24)+DATE(1970,1,1)</f>
        <v>40409.208333333336</v>
      </c>
      <c r="O216" s="9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LEFT(R216,(FIND("/",R216,1)-1))</f>
        <v>music</v>
      </c>
      <c r="T216" t="str">
        <f>MID(R216,FIND("/",R216)+1,256)</f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>(E217/D217)*100</f>
        <v>3.841836734693878</v>
      </c>
      <c r="G217" t="s">
        <v>14</v>
      </c>
      <c r="H217">
        <v>143</v>
      </c>
      <c r="I217" s="5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>(((L217/60)/60)/24)+DATE(1970,1,1)</f>
        <v>43509.25</v>
      </c>
      <c r="O217" s="9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>LEFT(R217,(FIND("/",R217,1)-1))</f>
        <v>theater</v>
      </c>
      <c r="T217" t="str">
        <f>MID(R217,FIND("/",R217)+1,256)</f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>(E218/D218)*100</f>
        <v>155.07066557107643</v>
      </c>
      <c r="G218" t="s">
        <v>20</v>
      </c>
      <c r="H218">
        <v>1815</v>
      </c>
      <c r="I218" s="5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>(((L218/60)/60)/24)+DATE(1970,1,1)</f>
        <v>40869.25</v>
      </c>
      <c r="O218" s="9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>LEFT(R218,(FIND("/",R218,1)-1))</f>
        <v>theater</v>
      </c>
      <c r="T218" t="str">
        <f>MID(R218,FIND("/",R218)+1,256)</f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>(E219/D219)*100</f>
        <v>44.753477588871718</v>
      </c>
      <c r="G219" t="s">
        <v>14</v>
      </c>
      <c r="H219">
        <v>934</v>
      </c>
      <c r="I219" s="5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>(((L219/60)/60)/24)+DATE(1970,1,1)</f>
        <v>43583.208333333328</v>
      </c>
      <c r="O219" s="9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LEFT(R219,(FIND("/",R219,1)-1))</f>
        <v>film &amp; video</v>
      </c>
      <c r="T219" t="str">
        <f>MID(R219,FIND("/",R219)+1,256)</f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>(E220/D220)*100</f>
        <v>215.94736842105263</v>
      </c>
      <c r="G220" t="s">
        <v>20</v>
      </c>
      <c r="H220">
        <v>397</v>
      </c>
      <c r="I220" s="5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>(((L220/60)/60)/24)+DATE(1970,1,1)</f>
        <v>40858.25</v>
      </c>
      <c r="O220" s="9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>LEFT(R220,(FIND("/",R220,1)-1))</f>
        <v>film &amp; video</v>
      </c>
      <c r="T220" t="str">
        <f>MID(R220,FIND("/",R220)+1,256)</f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>(E221/D221)*100</f>
        <v>332.12709832134288</v>
      </c>
      <c r="G221" t="s">
        <v>20</v>
      </c>
      <c r="H221">
        <v>1539</v>
      </c>
      <c r="I221" s="5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>(((L221/60)/60)/24)+DATE(1970,1,1)</f>
        <v>41137.208333333336</v>
      </c>
      <c r="O221" s="9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LEFT(R221,(FIND("/",R221,1)-1))</f>
        <v>film &amp; video</v>
      </c>
      <c r="T221" t="str">
        <f>MID(R221,FIND("/",R221)+1,256)</f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>(E222/D222)*100</f>
        <v>8.4430379746835449</v>
      </c>
      <c r="G222" t="s">
        <v>14</v>
      </c>
      <c r="H222">
        <v>17</v>
      </c>
      <c r="I222" s="5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>(((L222/60)/60)/24)+DATE(1970,1,1)</f>
        <v>40725.208333333336</v>
      </c>
      <c r="O222" s="9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LEFT(R222,(FIND("/",R222,1)-1))</f>
        <v>theater</v>
      </c>
      <c r="T222" t="str">
        <f>MID(R222,FIND("/",R222)+1,256)</f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>(E223/D223)*100</f>
        <v>98.625514403292186</v>
      </c>
      <c r="G223" t="s">
        <v>14</v>
      </c>
      <c r="H223">
        <v>2179</v>
      </c>
      <c r="I223" s="5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>(((L223/60)/60)/24)+DATE(1970,1,1)</f>
        <v>41081.208333333336</v>
      </c>
      <c r="O223" s="9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LEFT(R223,(FIND("/",R223,1)-1))</f>
        <v>food</v>
      </c>
      <c r="T223" t="str">
        <f>MID(R223,FIND("/",R223)+1,256)</f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>(E224/D224)*100</f>
        <v>137.97916666666669</v>
      </c>
      <c r="G224" t="s">
        <v>20</v>
      </c>
      <c r="H224">
        <v>138</v>
      </c>
      <c r="I224" s="5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>(((L224/60)/60)/24)+DATE(1970,1,1)</f>
        <v>41914.208333333336</v>
      </c>
      <c r="O224" s="9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LEFT(R224,(FIND("/",R224,1)-1))</f>
        <v>photography</v>
      </c>
      <c r="T224" t="str">
        <f>MID(R224,FIND("/",R224)+1,256)</f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>(E225/D225)*100</f>
        <v>93.81099656357388</v>
      </c>
      <c r="G225" t="s">
        <v>14</v>
      </c>
      <c r="H225">
        <v>931</v>
      </c>
      <c r="I225" s="5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>(((L225/60)/60)/24)+DATE(1970,1,1)</f>
        <v>42445.208333333328</v>
      </c>
      <c r="O225" s="9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LEFT(R225,(FIND("/",R225,1)-1))</f>
        <v>theater</v>
      </c>
      <c r="T225" t="str">
        <f>MID(R225,FIND("/",R225)+1,256)</f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>(E226/D226)*100</f>
        <v>403.63930885529157</v>
      </c>
      <c r="G226" t="s">
        <v>20</v>
      </c>
      <c r="H226">
        <v>3594</v>
      </c>
      <c r="I226" s="5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>(((L226/60)/60)/24)+DATE(1970,1,1)</f>
        <v>41906.208333333336</v>
      </c>
      <c r="O226" s="9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>LEFT(R226,(FIND("/",R226,1)-1))</f>
        <v>film &amp; video</v>
      </c>
      <c r="T226" t="str">
        <f>MID(R226,FIND("/",R226)+1,256)</f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>(E227/D227)*100</f>
        <v>260.1740412979351</v>
      </c>
      <c r="G227" t="s">
        <v>20</v>
      </c>
      <c r="H227">
        <v>5880</v>
      </c>
      <c r="I227" s="5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>(((L227/60)/60)/24)+DATE(1970,1,1)</f>
        <v>41762.208333333336</v>
      </c>
      <c r="O227" s="9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LEFT(R227,(FIND("/",R227,1)-1))</f>
        <v>music</v>
      </c>
      <c r="T227" t="str">
        <f>MID(R227,FIND("/",R227)+1,256)</f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>(E228/D228)*100</f>
        <v>366.63333333333333</v>
      </c>
      <c r="G228" t="s">
        <v>20</v>
      </c>
      <c r="H228">
        <v>112</v>
      </c>
      <c r="I228" s="5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>(((L228/60)/60)/24)+DATE(1970,1,1)</f>
        <v>40276.208333333336</v>
      </c>
      <c r="O228" s="9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LEFT(R228,(FIND("/",R228,1)-1))</f>
        <v>photography</v>
      </c>
      <c r="T228" t="str">
        <f>MID(R228,FIND("/",R228)+1,256)</f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>(E229/D229)*100</f>
        <v>168.72085385878489</v>
      </c>
      <c r="G229" t="s">
        <v>20</v>
      </c>
      <c r="H229">
        <v>943</v>
      </c>
      <c r="I229" s="5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>(((L229/60)/60)/24)+DATE(1970,1,1)</f>
        <v>42139.208333333328</v>
      </c>
      <c r="O229" s="9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LEFT(R229,(FIND("/",R229,1)-1))</f>
        <v>games</v>
      </c>
      <c r="T229" t="str">
        <f>MID(R229,FIND("/",R229)+1,256)</f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>(E230/D230)*100</f>
        <v>119.90717911530093</v>
      </c>
      <c r="G230" t="s">
        <v>20</v>
      </c>
      <c r="H230">
        <v>2468</v>
      </c>
      <c r="I230" s="5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>(((L230/60)/60)/24)+DATE(1970,1,1)</f>
        <v>42613.208333333328</v>
      </c>
      <c r="O230" s="9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LEFT(R230,(FIND("/",R230,1)-1))</f>
        <v>film &amp; video</v>
      </c>
      <c r="T230" t="str">
        <f>MID(R230,FIND("/",R230)+1,256)</f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>(E231/D231)*100</f>
        <v>193.68925233644859</v>
      </c>
      <c r="G231" t="s">
        <v>20</v>
      </c>
      <c r="H231">
        <v>2551</v>
      </c>
      <c r="I231" s="5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>(((L231/60)/60)/24)+DATE(1970,1,1)</f>
        <v>42887.208333333328</v>
      </c>
      <c r="O231" s="9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LEFT(R231,(FIND("/",R231,1)-1))</f>
        <v>games</v>
      </c>
      <c r="T231" t="str">
        <f>MID(R231,FIND("/",R231)+1,256)</f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>(E232/D232)*100</f>
        <v>420.16666666666669</v>
      </c>
      <c r="G232" t="s">
        <v>20</v>
      </c>
      <c r="H232">
        <v>101</v>
      </c>
      <c r="I232" s="5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>(((L232/60)/60)/24)+DATE(1970,1,1)</f>
        <v>43805.25</v>
      </c>
      <c r="O232" s="9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>LEFT(R232,(FIND("/",R232,1)-1))</f>
        <v>games</v>
      </c>
      <c r="T232" t="str">
        <f>MID(R232,FIND("/",R232)+1,256)</f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>(E233/D233)*100</f>
        <v>76.708333333333329</v>
      </c>
      <c r="G233" t="s">
        <v>74</v>
      </c>
      <c r="H233">
        <v>67</v>
      </c>
      <c r="I233" s="5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>(((L233/60)/60)/24)+DATE(1970,1,1)</f>
        <v>41415.208333333336</v>
      </c>
      <c r="O233" s="9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LEFT(R233,(FIND("/",R233,1)-1))</f>
        <v>theater</v>
      </c>
      <c r="T233" t="str">
        <f>MID(R233,FIND("/",R233)+1,256)</f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>(E234/D234)*100</f>
        <v>171.26470588235293</v>
      </c>
      <c r="G234" t="s">
        <v>20</v>
      </c>
      <c r="H234">
        <v>92</v>
      </c>
      <c r="I234" s="5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>(((L234/60)/60)/24)+DATE(1970,1,1)</f>
        <v>42576.208333333328</v>
      </c>
      <c r="O234" s="9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LEFT(R234,(FIND("/",R234,1)-1))</f>
        <v>theater</v>
      </c>
      <c r="T234" t="str">
        <f>MID(R234,FIND("/",R234)+1,256)</f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>(E235/D235)*100</f>
        <v>157.89473684210526</v>
      </c>
      <c r="G235" t="s">
        <v>20</v>
      </c>
      <c r="H235">
        <v>62</v>
      </c>
      <c r="I235" s="5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>(((L235/60)/60)/24)+DATE(1970,1,1)</f>
        <v>40706.208333333336</v>
      </c>
      <c r="O235" s="9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LEFT(R235,(FIND("/",R235,1)-1))</f>
        <v>film &amp; video</v>
      </c>
      <c r="T235" t="str">
        <f>MID(R235,FIND("/",R235)+1,256)</f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>(E236/D236)*100</f>
        <v>109.08</v>
      </c>
      <c r="G236" t="s">
        <v>20</v>
      </c>
      <c r="H236">
        <v>149</v>
      </c>
      <c r="I236" s="5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>(((L236/60)/60)/24)+DATE(1970,1,1)</f>
        <v>42969.208333333328</v>
      </c>
      <c r="O236" s="9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LEFT(R236,(FIND("/",R236,1)-1))</f>
        <v>games</v>
      </c>
      <c r="T236" t="str">
        <f>MID(R236,FIND("/",R236)+1,256)</f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>(E237/D237)*100</f>
        <v>41.732558139534881</v>
      </c>
      <c r="G237" t="s">
        <v>14</v>
      </c>
      <c r="H237">
        <v>92</v>
      </c>
      <c r="I237" s="5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>(((L237/60)/60)/24)+DATE(1970,1,1)</f>
        <v>42779.25</v>
      </c>
      <c r="O237" s="9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>LEFT(R237,(FIND("/",R237,1)-1))</f>
        <v>film &amp; video</v>
      </c>
      <c r="T237" t="str">
        <f>MID(R237,FIND("/",R237)+1,256)</f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>(E238/D238)*100</f>
        <v>10.944303797468354</v>
      </c>
      <c r="G238" t="s">
        <v>14</v>
      </c>
      <c r="H238">
        <v>57</v>
      </c>
      <c r="I238" s="5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>(((L238/60)/60)/24)+DATE(1970,1,1)</f>
        <v>43641.208333333328</v>
      </c>
      <c r="O238" s="9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LEFT(R238,(FIND("/",R238,1)-1))</f>
        <v>music</v>
      </c>
      <c r="T238" t="str">
        <f>MID(R238,FIND("/",R238)+1,256)</f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>(E239/D239)*100</f>
        <v>159.3763440860215</v>
      </c>
      <c r="G239" t="s">
        <v>20</v>
      </c>
      <c r="H239">
        <v>329</v>
      </c>
      <c r="I239" s="5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>(((L239/60)/60)/24)+DATE(1970,1,1)</f>
        <v>41754.208333333336</v>
      </c>
      <c r="O239" s="9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LEFT(R239,(FIND("/",R239,1)-1))</f>
        <v>film &amp; video</v>
      </c>
      <c r="T239" t="str">
        <f>MID(R239,FIND("/",R239)+1,256)</f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>(E240/D240)*100</f>
        <v>422.41666666666669</v>
      </c>
      <c r="G240" t="s">
        <v>20</v>
      </c>
      <c r="H240">
        <v>97</v>
      </c>
      <c r="I240" s="5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>(((L240/60)/60)/24)+DATE(1970,1,1)</f>
        <v>43083.25</v>
      </c>
      <c r="O240" s="9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>LEFT(R240,(FIND("/",R240,1)-1))</f>
        <v>theater</v>
      </c>
      <c r="T240" t="str">
        <f>MID(R240,FIND("/",R240)+1,256)</f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>(E241/D241)*100</f>
        <v>97.71875</v>
      </c>
      <c r="G241" t="s">
        <v>14</v>
      </c>
      <c r="H241">
        <v>41</v>
      </c>
      <c r="I241" s="5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>(((L241/60)/60)/24)+DATE(1970,1,1)</f>
        <v>42245.208333333328</v>
      </c>
      <c r="O241" s="9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LEFT(R241,(FIND("/",R241,1)-1))</f>
        <v>technology</v>
      </c>
      <c r="T241" t="str">
        <f>MID(R241,FIND("/",R241)+1,256)</f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>(E242/D242)*100</f>
        <v>418.78911564625849</v>
      </c>
      <c r="G242" t="s">
        <v>20</v>
      </c>
      <c r="H242">
        <v>1784</v>
      </c>
      <c r="I242" s="5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>(((L242/60)/60)/24)+DATE(1970,1,1)</f>
        <v>40396.208333333336</v>
      </c>
      <c r="O242" s="9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LEFT(R242,(FIND("/",R242,1)-1))</f>
        <v>theater</v>
      </c>
      <c r="T242" t="str">
        <f>MID(R242,FIND("/",R242)+1,256)</f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>(E243/D243)*100</f>
        <v>101.91632047477745</v>
      </c>
      <c r="G243" t="s">
        <v>20</v>
      </c>
      <c r="H243">
        <v>1684</v>
      </c>
      <c r="I243" s="5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>(((L243/60)/60)/24)+DATE(1970,1,1)</f>
        <v>41742.208333333336</v>
      </c>
      <c r="O243" s="9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LEFT(R243,(FIND("/",R243,1)-1))</f>
        <v>publishing</v>
      </c>
      <c r="T243" t="str">
        <f>MID(R243,FIND("/",R243)+1,256)</f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>(E244/D244)*100</f>
        <v>127.72619047619047</v>
      </c>
      <c r="G244" t="s">
        <v>20</v>
      </c>
      <c r="H244">
        <v>250</v>
      </c>
      <c r="I244" s="5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>(((L244/60)/60)/24)+DATE(1970,1,1)</f>
        <v>42865.208333333328</v>
      </c>
      <c r="O244" s="9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LEFT(R244,(FIND("/",R244,1)-1))</f>
        <v>music</v>
      </c>
      <c r="T244" t="str">
        <f>MID(R244,FIND("/",R244)+1,256)</f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>(E245/D245)*100</f>
        <v>445.21739130434781</v>
      </c>
      <c r="G245" t="s">
        <v>20</v>
      </c>
      <c r="H245">
        <v>238</v>
      </c>
      <c r="I245" s="5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>(((L245/60)/60)/24)+DATE(1970,1,1)</f>
        <v>43163.25</v>
      </c>
      <c r="O245" s="9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>LEFT(R245,(FIND("/",R245,1)-1))</f>
        <v>theater</v>
      </c>
      <c r="T245" t="str">
        <f>MID(R245,FIND("/",R245)+1,256)</f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>(E246/D246)*100</f>
        <v>569.71428571428578</v>
      </c>
      <c r="G246" t="s">
        <v>20</v>
      </c>
      <c r="H246">
        <v>53</v>
      </c>
      <c r="I246" s="5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>(((L246/60)/60)/24)+DATE(1970,1,1)</f>
        <v>41834.208333333336</v>
      </c>
      <c r="O246" s="9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LEFT(R246,(FIND("/",R246,1)-1))</f>
        <v>theater</v>
      </c>
      <c r="T246" t="str">
        <f>MID(R246,FIND("/",R246)+1,256)</f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>(E247/D247)*100</f>
        <v>509.34482758620686</v>
      </c>
      <c r="G247" t="s">
        <v>20</v>
      </c>
      <c r="H247">
        <v>214</v>
      </c>
      <c r="I247" s="5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>(((L247/60)/60)/24)+DATE(1970,1,1)</f>
        <v>41736.208333333336</v>
      </c>
      <c r="O247" s="9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LEFT(R247,(FIND("/",R247,1)-1))</f>
        <v>theater</v>
      </c>
      <c r="T247" t="str">
        <f>MID(R247,FIND("/",R247)+1,256)</f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>(E248/D248)*100</f>
        <v>325.5333333333333</v>
      </c>
      <c r="G248" t="s">
        <v>20</v>
      </c>
      <c r="H248">
        <v>222</v>
      </c>
      <c r="I248" s="5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>(((L248/60)/60)/24)+DATE(1970,1,1)</f>
        <v>41491.208333333336</v>
      </c>
      <c r="O248" s="9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LEFT(R248,(FIND("/",R248,1)-1))</f>
        <v>technology</v>
      </c>
      <c r="T248" t="str">
        <f>MID(R248,FIND("/",R248)+1,256)</f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>(E249/D249)*100</f>
        <v>932.61616161616166</v>
      </c>
      <c r="G249" t="s">
        <v>20</v>
      </c>
      <c r="H249">
        <v>1884</v>
      </c>
      <c r="I249" s="5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>(((L249/60)/60)/24)+DATE(1970,1,1)</f>
        <v>42726.25</v>
      </c>
      <c r="O249" s="9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>LEFT(R249,(FIND("/",R249,1)-1))</f>
        <v>publishing</v>
      </c>
      <c r="T249" t="str">
        <f>MID(R249,FIND("/",R249)+1,256)</f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>(E250/D250)*100</f>
        <v>211.33870967741933</v>
      </c>
      <c r="G250" t="s">
        <v>20</v>
      </c>
      <c r="H250">
        <v>218</v>
      </c>
      <c r="I250" s="5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>(((L250/60)/60)/24)+DATE(1970,1,1)</f>
        <v>42004.25</v>
      </c>
      <c r="O250" s="9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>LEFT(R250,(FIND("/",R250,1)-1))</f>
        <v>games</v>
      </c>
      <c r="T250" t="str">
        <f>MID(R250,FIND("/",R250)+1,256)</f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>(E251/D251)*100</f>
        <v>273.32520325203251</v>
      </c>
      <c r="G251" t="s">
        <v>20</v>
      </c>
      <c r="H251">
        <v>6465</v>
      </c>
      <c r="I251" s="5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>(((L251/60)/60)/24)+DATE(1970,1,1)</f>
        <v>42006.25</v>
      </c>
      <c r="O251" s="9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>LEFT(R251,(FIND("/",R251,1)-1))</f>
        <v>publishing</v>
      </c>
      <c r="T251" t="str">
        <f>MID(R251,FIND("/",R251)+1,256)</f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>(E252/D252)*100</f>
        <v>3</v>
      </c>
      <c r="G252" t="s">
        <v>14</v>
      </c>
      <c r="H252">
        <v>1</v>
      </c>
      <c r="I252" s="5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>(((L252/60)/60)/24)+DATE(1970,1,1)</f>
        <v>40203.25</v>
      </c>
      <c r="O252" s="9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>LEFT(R252,(FIND("/",R252,1)-1))</f>
        <v>music</v>
      </c>
      <c r="T252" t="str">
        <f>MID(R252,FIND("/",R252)+1,256)</f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>(E253/D253)*100</f>
        <v>54.084507042253513</v>
      </c>
      <c r="G253" t="s">
        <v>14</v>
      </c>
      <c r="H253">
        <v>101</v>
      </c>
      <c r="I253" s="5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>(((L253/60)/60)/24)+DATE(1970,1,1)</f>
        <v>41252.25</v>
      </c>
      <c r="O253" s="9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>LEFT(R253,(FIND("/",R253,1)-1))</f>
        <v>theater</v>
      </c>
      <c r="T253" t="str">
        <f>MID(R253,FIND("/",R253)+1,256)</f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>(E254/D254)*100</f>
        <v>626.29999999999995</v>
      </c>
      <c r="G254" t="s">
        <v>20</v>
      </c>
      <c r="H254">
        <v>59</v>
      </c>
      <c r="I254" s="5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>(((L254/60)/60)/24)+DATE(1970,1,1)</f>
        <v>41572.208333333336</v>
      </c>
      <c r="O254" s="9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LEFT(R254,(FIND("/",R254,1)-1))</f>
        <v>theater</v>
      </c>
      <c r="T254" t="str">
        <f>MID(R254,FIND("/",R254)+1,256)</f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>(E255/D255)*100</f>
        <v>89.021399176954731</v>
      </c>
      <c r="G255" t="s">
        <v>14</v>
      </c>
      <c r="H255">
        <v>1335</v>
      </c>
      <c r="I255" s="5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>(((L255/60)/60)/24)+DATE(1970,1,1)</f>
        <v>40641.208333333336</v>
      </c>
      <c r="O255" s="9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LEFT(R255,(FIND("/",R255,1)-1))</f>
        <v>film &amp; video</v>
      </c>
      <c r="T255" t="str">
        <f>MID(R255,FIND("/",R255)+1,256)</f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>(E256/D256)*100</f>
        <v>184.89130434782609</v>
      </c>
      <c r="G256" t="s">
        <v>20</v>
      </c>
      <c r="H256">
        <v>88</v>
      </c>
      <c r="I256" s="5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>(((L256/60)/60)/24)+DATE(1970,1,1)</f>
        <v>42787.25</v>
      </c>
      <c r="O256" s="9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>LEFT(R256,(FIND("/",R256,1)-1))</f>
        <v>publishing</v>
      </c>
      <c r="T256" t="str">
        <f>MID(R256,FIND("/",R256)+1,256)</f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>(E257/D257)*100</f>
        <v>120.16770186335404</v>
      </c>
      <c r="G257" t="s">
        <v>20</v>
      </c>
      <c r="H257">
        <v>1697</v>
      </c>
      <c r="I257" s="5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>(((L257/60)/60)/24)+DATE(1970,1,1)</f>
        <v>40590.25</v>
      </c>
      <c r="O257" s="9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>LEFT(R257,(FIND("/",R257,1)-1))</f>
        <v>music</v>
      </c>
      <c r="T257" t="str">
        <f>MID(R257,FIND("/",R257)+1,256)</f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>(E258/D258)*100</f>
        <v>23.390243902439025</v>
      </c>
      <c r="G258" t="s">
        <v>14</v>
      </c>
      <c r="H258">
        <v>15</v>
      </c>
      <c r="I258" s="5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>(((L258/60)/60)/24)+DATE(1970,1,1)</f>
        <v>42393.25</v>
      </c>
      <c r="O258" s="9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>LEFT(R258,(FIND("/",R258,1)-1))</f>
        <v>music</v>
      </c>
      <c r="T258" t="str">
        <f>MID(R258,FIND("/",R258)+1,256)</f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>(E259/D259)*100</f>
        <v>146</v>
      </c>
      <c r="G259" t="s">
        <v>20</v>
      </c>
      <c r="H259">
        <v>92</v>
      </c>
      <c r="I259" s="5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>(((L259/60)/60)/24)+DATE(1970,1,1)</f>
        <v>41338.25</v>
      </c>
      <c r="O259" s="9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LEFT(R259,(FIND("/",R259,1)-1))</f>
        <v>theater</v>
      </c>
      <c r="T259" t="str">
        <f>MID(R259,FIND("/",R259)+1,256)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>(E260/D260)*100</f>
        <v>268.48</v>
      </c>
      <c r="G260" t="s">
        <v>20</v>
      </c>
      <c r="H260">
        <v>186</v>
      </c>
      <c r="I260" s="5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>(((L260/60)/60)/24)+DATE(1970,1,1)</f>
        <v>42712.25</v>
      </c>
      <c r="O260" s="9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>LEFT(R260,(FIND("/",R260,1)-1))</f>
        <v>theater</v>
      </c>
      <c r="T260" t="str">
        <f>MID(R260,FIND("/",R260)+1,256)</f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>(E261/D261)*100</f>
        <v>597.5</v>
      </c>
      <c r="G261" t="s">
        <v>20</v>
      </c>
      <c r="H261">
        <v>138</v>
      </c>
      <c r="I261" s="5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>(((L261/60)/60)/24)+DATE(1970,1,1)</f>
        <v>41251.25</v>
      </c>
      <c r="O261" s="9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>LEFT(R261,(FIND("/",R261,1)-1))</f>
        <v>photography</v>
      </c>
      <c r="T261" t="str">
        <f>MID(R261,FIND("/",R261)+1,256)</f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>(E262/D262)*100</f>
        <v>157.69841269841268</v>
      </c>
      <c r="G262" t="s">
        <v>20</v>
      </c>
      <c r="H262">
        <v>261</v>
      </c>
      <c r="I262" s="5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>(((L262/60)/60)/24)+DATE(1970,1,1)</f>
        <v>41180.208333333336</v>
      </c>
      <c r="O262" s="9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LEFT(R262,(FIND("/",R262,1)-1))</f>
        <v>music</v>
      </c>
      <c r="T262" t="str">
        <f>MID(R262,FIND("/",R262)+1,256)</f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>(E263/D263)*100</f>
        <v>31.201660735468568</v>
      </c>
      <c r="G263" t="s">
        <v>14</v>
      </c>
      <c r="H263">
        <v>454</v>
      </c>
      <c r="I263" s="5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>(((L263/60)/60)/24)+DATE(1970,1,1)</f>
        <v>40415.208333333336</v>
      </c>
      <c r="O263" s="9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LEFT(R263,(FIND("/",R263,1)-1))</f>
        <v>music</v>
      </c>
      <c r="T263" t="str">
        <f>MID(R263,FIND("/",R263)+1,256)</f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>(E264/D264)*100</f>
        <v>313.41176470588238</v>
      </c>
      <c r="G264" t="s">
        <v>20</v>
      </c>
      <c r="H264">
        <v>107</v>
      </c>
      <c r="I264" s="5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>(((L264/60)/60)/24)+DATE(1970,1,1)</f>
        <v>40638.208333333336</v>
      </c>
      <c r="O264" s="9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LEFT(R264,(FIND("/",R264,1)-1))</f>
        <v>music</v>
      </c>
      <c r="T264" t="str">
        <f>MID(R264,FIND("/",R264)+1,256)</f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>(E265/D265)*100</f>
        <v>370.89655172413791</v>
      </c>
      <c r="G265" t="s">
        <v>20</v>
      </c>
      <c r="H265">
        <v>199</v>
      </c>
      <c r="I265" s="5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>(((L265/60)/60)/24)+DATE(1970,1,1)</f>
        <v>40187.25</v>
      </c>
      <c r="O265" s="9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>LEFT(R265,(FIND("/",R265,1)-1))</f>
        <v>photography</v>
      </c>
      <c r="T265" t="str">
        <f>MID(R265,FIND("/",R265)+1,256)</f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>(E266/D266)*100</f>
        <v>362.66447368421052</v>
      </c>
      <c r="G266" t="s">
        <v>20</v>
      </c>
      <c r="H266">
        <v>5512</v>
      </c>
      <c r="I266" s="5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>(((L266/60)/60)/24)+DATE(1970,1,1)</f>
        <v>41317.25</v>
      </c>
      <c r="O266" s="9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>LEFT(R266,(FIND("/",R266,1)-1))</f>
        <v>theater</v>
      </c>
      <c r="T266" t="str">
        <f>MID(R266,FIND("/",R266)+1,256)</f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>(E267/D267)*100</f>
        <v>123.08163265306122</v>
      </c>
      <c r="G267" t="s">
        <v>20</v>
      </c>
      <c r="H267">
        <v>86</v>
      </c>
      <c r="I267" s="5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>(((L267/60)/60)/24)+DATE(1970,1,1)</f>
        <v>42372.25</v>
      </c>
      <c r="O267" s="9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>LEFT(R267,(FIND("/",R267,1)-1))</f>
        <v>theater</v>
      </c>
      <c r="T267" t="str">
        <f>MID(R267,FIND("/",R267)+1,256)</f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>(E268/D268)*100</f>
        <v>76.766756032171585</v>
      </c>
      <c r="G268" t="s">
        <v>14</v>
      </c>
      <c r="H268">
        <v>3182</v>
      </c>
      <c r="I268" s="5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>(((L268/60)/60)/24)+DATE(1970,1,1)</f>
        <v>41950.25</v>
      </c>
      <c r="O268" s="9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>LEFT(R268,(FIND("/",R268,1)-1))</f>
        <v>music</v>
      </c>
      <c r="T268" t="str">
        <f>MID(R268,FIND("/",R268)+1,256)</f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>(E269/D269)*100</f>
        <v>233.62012987012989</v>
      </c>
      <c r="G269" t="s">
        <v>20</v>
      </c>
      <c r="H269">
        <v>2768</v>
      </c>
      <c r="I269" s="5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>(((L269/60)/60)/24)+DATE(1970,1,1)</f>
        <v>41206.208333333336</v>
      </c>
      <c r="O269" s="9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>LEFT(R269,(FIND("/",R269,1)-1))</f>
        <v>theater</v>
      </c>
      <c r="T269" t="str">
        <f>MID(R269,FIND("/",R269)+1,256)</f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>(E270/D270)*100</f>
        <v>180.53333333333333</v>
      </c>
      <c r="G270" t="s">
        <v>20</v>
      </c>
      <c r="H270">
        <v>48</v>
      </c>
      <c r="I270" s="5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>(((L270/60)/60)/24)+DATE(1970,1,1)</f>
        <v>41186.208333333336</v>
      </c>
      <c r="O270" s="9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>LEFT(R270,(FIND("/",R270,1)-1))</f>
        <v>film &amp; video</v>
      </c>
      <c r="T270" t="str">
        <f>MID(R270,FIND("/",R270)+1,256)</f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>(E271/D271)*100</f>
        <v>252.62857142857143</v>
      </c>
      <c r="G271" t="s">
        <v>20</v>
      </c>
      <c r="H271">
        <v>87</v>
      </c>
      <c r="I271" s="5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>(((L271/60)/60)/24)+DATE(1970,1,1)</f>
        <v>43496.25</v>
      </c>
      <c r="O271" s="9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>LEFT(R271,(FIND("/",R271,1)-1))</f>
        <v>film &amp; video</v>
      </c>
      <c r="T271" t="str">
        <f>MID(R271,FIND("/",R271)+1,256)</f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>(E272/D272)*100</f>
        <v>27.176538240368025</v>
      </c>
      <c r="G272" t="s">
        <v>74</v>
      </c>
      <c r="H272">
        <v>1890</v>
      </c>
      <c r="I272" s="5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>(((L272/60)/60)/24)+DATE(1970,1,1)</f>
        <v>40514.25</v>
      </c>
      <c r="O272" s="9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>LEFT(R272,(FIND("/",R272,1)-1))</f>
        <v>games</v>
      </c>
      <c r="T272" t="str">
        <f>MID(R272,FIND("/",R272)+1,256)</f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>(E273/D273)*100</f>
        <v>1.2706571242680547</v>
      </c>
      <c r="G273" t="s">
        <v>47</v>
      </c>
      <c r="H273">
        <v>61</v>
      </c>
      <c r="I273" s="5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>(((L273/60)/60)/24)+DATE(1970,1,1)</f>
        <v>42345.25</v>
      </c>
      <c r="O273" s="9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>LEFT(R273,(FIND("/",R273,1)-1))</f>
        <v>photography</v>
      </c>
      <c r="T273" t="str">
        <f>MID(R273,FIND("/",R273)+1,256)</f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>(E274/D274)*100</f>
        <v>304.0097847358121</v>
      </c>
      <c r="G274" t="s">
        <v>20</v>
      </c>
      <c r="H274">
        <v>1894</v>
      </c>
      <c r="I274" s="5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>(((L274/60)/60)/24)+DATE(1970,1,1)</f>
        <v>43656.208333333328</v>
      </c>
      <c r="O274" s="9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LEFT(R274,(FIND("/",R274,1)-1))</f>
        <v>theater</v>
      </c>
      <c r="T274" t="str">
        <f>MID(R274,FIND("/",R274)+1,256)</f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>(E275/D275)*100</f>
        <v>137.23076923076923</v>
      </c>
      <c r="G275" t="s">
        <v>20</v>
      </c>
      <c r="H275">
        <v>282</v>
      </c>
      <c r="I275" s="5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>(((L275/60)/60)/24)+DATE(1970,1,1)</f>
        <v>42995.208333333328</v>
      </c>
      <c r="O275" s="9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LEFT(R275,(FIND("/",R275,1)-1))</f>
        <v>theater</v>
      </c>
      <c r="T275" t="str">
        <f>MID(R275,FIND("/",R275)+1,256)</f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>(E276/D276)*100</f>
        <v>32.208333333333336</v>
      </c>
      <c r="G276" t="s">
        <v>14</v>
      </c>
      <c r="H276">
        <v>15</v>
      </c>
      <c r="I276" s="5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>(((L276/60)/60)/24)+DATE(1970,1,1)</f>
        <v>43045.25</v>
      </c>
      <c r="O276" s="9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>LEFT(R276,(FIND("/",R276,1)-1))</f>
        <v>theater</v>
      </c>
      <c r="T276" t="str">
        <f>MID(R276,FIND("/",R276)+1,256)</f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>(E277/D277)*100</f>
        <v>241.51282051282053</v>
      </c>
      <c r="G277" t="s">
        <v>20</v>
      </c>
      <c r="H277">
        <v>116</v>
      </c>
      <c r="I277" s="5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>(((L277/60)/60)/24)+DATE(1970,1,1)</f>
        <v>43561.208333333328</v>
      </c>
      <c r="O277" s="9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LEFT(R277,(FIND("/",R277,1)-1))</f>
        <v>publishing</v>
      </c>
      <c r="T277" t="str">
        <f>MID(R277,FIND("/",R277)+1,256)</f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>(E278/D278)*100</f>
        <v>96.8</v>
      </c>
      <c r="G278" t="s">
        <v>14</v>
      </c>
      <c r="H278">
        <v>133</v>
      </c>
      <c r="I278" s="5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>(((L278/60)/60)/24)+DATE(1970,1,1)</f>
        <v>41018.208333333336</v>
      </c>
      <c r="O278" s="9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LEFT(R278,(FIND("/",R278,1)-1))</f>
        <v>games</v>
      </c>
      <c r="T278" t="str">
        <f>MID(R278,FIND("/",R278)+1,256)</f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>(E279/D279)*100</f>
        <v>1066.4285714285716</v>
      </c>
      <c r="G279" t="s">
        <v>20</v>
      </c>
      <c r="H279">
        <v>83</v>
      </c>
      <c r="I279" s="5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>(((L279/60)/60)/24)+DATE(1970,1,1)</f>
        <v>40378.208333333336</v>
      </c>
      <c r="O279" s="9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LEFT(R279,(FIND("/",R279,1)-1))</f>
        <v>theater</v>
      </c>
      <c r="T279" t="str">
        <f>MID(R279,FIND("/",R279)+1,256)</f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>(E280/D280)*100</f>
        <v>325.88888888888891</v>
      </c>
      <c r="G280" t="s">
        <v>20</v>
      </c>
      <c r="H280">
        <v>91</v>
      </c>
      <c r="I280" s="5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>(((L280/60)/60)/24)+DATE(1970,1,1)</f>
        <v>41239.25</v>
      </c>
      <c r="O280" s="9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>LEFT(R280,(FIND("/",R280,1)-1))</f>
        <v>technology</v>
      </c>
      <c r="T280" t="str">
        <f>MID(R280,FIND("/",R280)+1,256)</f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>(E281/D281)*100</f>
        <v>170.70000000000002</v>
      </c>
      <c r="G281" t="s">
        <v>20</v>
      </c>
      <c r="H281">
        <v>546</v>
      </c>
      <c r="I281" s="5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>(((L281/60)/60)/24)+DATE(1970,1,1)</f>
        <v>43346.208333333328</v>
      </c>
      <c r="O281" s="9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LEFT(R281,(FIND("/",R281,1)-1))</f>
        <v>theater</v>
      </c>
      <c r="T281" t="str">
        <f>MID(R281,FIND("/",R281)+1,256)</f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>(E282/D282)*100</f>
        <v>581.44000000000005</v>
      </c>
      <c r="G282" t="s">
        <v>20</v>
      </c>
      <c r="H282">
        <v>393</v>
      </c>
      <c r="I282" s="5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>(((L282/60)/60)/24)+DATE(1970,1,1)</f>
        <v>43060.25</v>
      </c>
      <c r="O282" s="9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>LEFT(R282,(FIND("/",R282,1)-1))</f>
        <v>film &amp; video</v>
      </c>
      <c r="T282" t="str">
        <f>MID(R282,FIND("/",R282)+1,256)</f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>(E283/D283)*100</f>
        <v>91.520972644376897</v>
      </c>
      <c r="G283" t="s">
        <v>14</v>
      </c>
      <c r="H283">
        <v>2062</v>
      </c>
      <c r="I283" s="5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>(((L283/60)/60)/24)+DATE(1970,1,1)</f>
        <v>40979.25</v>
      </c>
      <c r="O283" s="9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LEFT(R283,(FIND("/",R283,1)-1))</f>
        <v>theater</v>
      </c>
      <c r="T283" t="str">
        <f>MID(R283,FIND("/",R283)+1,256)</f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>(E284/D284)*100</f>
        <v>108.04761904761904</v>
      </c>
      <c r="G284" t="s">
        <v>20</v>
      </c>
      <c r="H284">
        <v>133</v>
      </c>
      <c r="I284" s="5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>(((L284/60)/60)/24)+DATE(1970,1,1)</f>
        <v>42701.25</v>
      </c>
      <c r="O284" s="9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>LEFT(R284,(FIND("/",R284,1)-1))</f>
        <v>film &amp; video</v>
      </c>
      <c r="T284" t="str">
        <f>MID(R284,FIND("/",R284)+1,256)</f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>(E285/D285)*100</f>
        <v>18.728395061728396</v>
      </c>
      <c r="G285" t="s">
        <v>14</v>
      </c>
      <c r="H285">
        <v>29</v>
      </c>
      <c r="I285" s="5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>(((L285/60)/60)/24)+DATE(1970,1,1)</f>
        <v>42520.208333333328</v>
      </c>
      <c r="O285" s="9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LEFT(R285,(FIND("/",R285,1)-1))</f>
        <v>music</v>
      </c>
      <c r="T285" t="str">
        <f>MID(R285,FIND("/",R285)+1,256)</f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>(E286/D286)*100</f>
        <v>83.193877551020407</v>
      </c>
      <c r="G286" t="s">
        <v>14</v>
      </c>
      <c r="H286">
        <v>132</v>
      </c>
      <c r="I286" s="5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>(((L286/60)/60)/24)+DATE(1970,1,1)</f>
        <v>41030.208333333336</v>
      </c>
      <c r="O286" s="9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LEFT(R286,(FIND("/",R286,1)-1))</f>
        <v>technology</v>
      </c>
      <c r="T286" t="str">
        <f>MID(R286,FIND("/",R286)+1,256)</f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>(E287/D287)*100</f>
        <v>706.33333333333337</v>
      </c>
      <c r="G287" t="s">
        <v>20</v>
      </c>
      <c r="H287">
        <v>254</v>
      </c>
      <c r="I287" s="5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>(((L287/60)/60)/24)+DATE(1970,1,1)</f>
        <v>42623.208333333328</v>
      </c>
      <c r="O287" s="9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LEFT(R287,(FIND("/",R287,1)-1))</f>
        <v>theater</v>
      </c>
      <c r="T287" t="str">
        <f>MID(R287,FIND("/",R287)+1,256)</f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>(E288/D288)*100</f>
        <v>17.446030330062445</v>
      </c>
      <c r="G288" t="s">
        <v>74</v>
      </c>
      <c r="H288">
        <v>184</v>
      </c>
      <c r="I288" s="5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>(((L288/60)/60)/24)+DATE(1970,1,1)</f>
        <v>42697.25</v>
      </c>
      <c r="O288" s="9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>LEFT(R288,(FIND("/",R288,1)-1))</f>
        <v>theater</v>
      </c>
      <c r="T288" t="str">
        <f>MID(R288,FIND("/",R288)+1,256)</f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>(E289/D289)*100</f>
        <v>209.73015873015873</v>
      </c>
      <c r="G289" t="s">
        <v>20</v>
      </c>
      <c r="H289">
        <v>176</v>
      </c>
      <c r="I289" s="5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>(((L289/60)/60)/24)+DATE(1970,1,1)</f>
        <v>42122.208333333328</v>
      </c>
      <c r="O289" s="9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LEFT(R289,(FIND("/",R289,1)-1))</f>
        <v>music</v>
      </c>
      <c r="T289" t="str">
        <f>MID(R289,FIND("/",R289)+1,256)</f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>(E290/D290)*100</f>
        <v>97.785714285714292</v>
      </c>
      <c r="G290" t="s">
        <v>14</v>
      </c>
      <c r="H290">
        <v>137</v>
      </c>
      <c r="I290" s="5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>(((L290/60)/60)/24)+DATE(1970,1,1)</f>
        <v>40982.208333333336</v>
      </c>
      <c r="O290" s="9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LEFT(R290,(FIND("/",R290,1)-1))</f>
        <v>music</v>
      </c>
      <c r="T290" t="str">
        <f>MID(R290,FIND("/",R290)+1,256)</f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>(E291/D291)*100</f>
        <v>1684.25</v>
      </c>
      <c r="G291" t="s">
        <v>20</v>
      </c>
      <c r="H291">
        <v>337</v>
      </c>
      <c r="I291" s="5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>(((L291/60)/60)/24)+DATE(1970,1,1)</f>
        <v>42219.208333333328</v>
      </c>
      <c r="O291" s="9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LEFT(R291,(FIND("/",R291,1)-1))</f>
        <v>theater</v>
      </c>
      <c r="T291" t="str">
        <f>MID(R291,FIND("/",R291)+1,256)</f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>(E292/D292)*100</f>
        <v>54.402135231316727</v>
      </c>
      <c r="G292" t="s">
        <v>14</v>
      </c>
      <c r="H292">
        <v>908</v>
      </c>
      <c r="I292" s="5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>(((L292/60)/60)/24)+DATE(1970,1,1)</f>
        <v>41404.208333333336</v>
      </c>
      <c r="O292" s="9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LEFT(R292,(FIND("/",R292,1)-1))</f>
        <v>film &amp; video</v>
      </c>
      <c r="T292" t="str">
        <f>MID(R292,FIND("/",R292)+1,256)</f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>(E293/D293)*100</f>
        <v>456.61111111111109</v>
      </c>
      <c r="G293" t="s">
        <v>20</v>
      </c>
      <c r="H293">
        <v>107</v>
      </c>
      <c r="I293" s="5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>(((L293/60)/60)/24)+DATE(1970,1,1)</f>
        <v>40831.208333333336</v>
      </c>
      <c r="O293" s="9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LEFT(R293,(FIND("/",R293,1)-1))</f>
        <v>technology</v>
      </c>
      <c r="T293" t="str">
        <f>MID(R293,FIND("/",R293)+1,256)</f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>(E294/D294)*100</f>
        <v>9.8219178082191778</v>
      </c>
      <c r="G294" t="s">
        <v>14</v>
      </c>
      <c r="H294">
        <v>10</v>
      </c>
      <c r="I294" s="5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>(((L294/60)/60)/24)+DATE(1970,1,1)</f>
        <v>40984.208333333336</v>
      </c>
      <c r="O294" s="9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LEFT(R294,(FIND("/",R294,1)-1))</f>
        <v>food</v>
      </c>
      <c r="T294" t="str">
        <f>MID(R294,FIND("/",R294)+1,256)</f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>(E295/D295)*100</f>
        <v>16.384615384615383</v>
      </c>
      <c r="G295" t="s">
        <v>74</v>
      </c>
      <c r="H295">
        <v>32</v>
      </c>
      <c r="I295" s="5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>(((L295/60)/60)/24)+DATE(1970,1,1)</f>
        <v>40456.208333333336</v>
      </c>
      <c r="O295" s="9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LEFT(R295,(FIND("/",R295,1)-1))</f>
        <v>theater</v>
      </c>
      <c r="T295" t="str">
        <f>MID(R295,FIND("/",R295)+1,256)</f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>(E296/D296)*100</f>
        <v>1339.6666666666667</v>
      </c>
      <c r="G296" t="s">
        <v>20</v>
      </c>
      <c r="H296">
        <v>183</v>
      </c>
      <c r="I296" s="5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>(((L296/60)/60)/24)+DATE(1970,1,1)</f>
        <v>43399.208333333328</v>
      </c>
      <c r="O296" s="9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>LEFT(R296,(FIND("/",R296,1)-1))</f>
        <v>theater</v>
      </c>
      <c r="T296" t="str">
        <f>MID(R296,FIND("/",R296)+1,256)</f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>(E297/D297)*100</f>
        <v>35.650077760497666</v>
      </c>
      <c r="G297" t="s">
        <v>14</v>
      </c>
      <c r="H297">
        <v>1910</v>
      </c>
      <c r="I297" s="5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>(((L297/60)/60)/24)+DATE(1970,1,1)</f>
        <v>41562.208333333336</v>
      </c>
      <c r="O297" s="9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>LEFT(R297,(FIND("/",R297,1)-1))</f>
        <v>theater</v>
      </c>
      <c r="T297" t="str">
        <f>MID(R297,FIND("/",R297)+1,256)</f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>(E298/D298)*100</f>
        <v>54.950819672131146</v>
      </c>
      <c r="G298" t="s">
        <v>14</v>
      </c>
      <c r="H298">
        <v>38</v>
      </c>
      <c r="I298" s="5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>(((L298/60)/60)/24)+DATE(1970,1,1)</f>
        <v>43493.25</v>
      </c>
      <c r="O298" s="9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>LEFT(R298,(FIND("/",R298,1)-1))</f>
        <v>theater</v>
      </c>
      <c r="T298" t="str">
        <f>MID(R298,FIND("/",R298)+1,256)</f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>(E299/D299)*100</f>
        <v>94.236111111111114</v>
      </c>
      <c r="G299" t="s">
        <v>14</v>
      </c>
      <c r="H299">
        <v>104</v>
      </c>
      <c r="I299" s="5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>(((L299/60)/60)/24)+DATE(1970,1,1)</f>
        <v>41653.25</v>
      </c>
      <c r="O299" s="9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>LEFT(R299,(FIND("/",R299,1)-1))</f>
        <v>theater</v>
      </c>
      <c r="T299" t="str">
        <f>MID(R299,FIND("/",R299)+1,256)</f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>(E300/D300)*100</f>
        <v>143.91428571428571</v>
      </c>
      <c r="G300" t="s">
        <v>20</v>
      </c>
      <c r="H300">
        <v>72</v>
      </c>
      <c r="I300" s="5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>(((L300/60)/60)/24)+DATE(1970,1,1)</f>
        <v>42426.25</v>
      </c>
      <c r="O300" s="9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LEFT(R300,(FIND("/",R300,1)-1))</f>
        <v>music</v>
      </c>
      <c r="T300" t="str">
        <f>MID(R300,FIND("/",R300)+1,256)</f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>(E301/D301)*100</f>
        <v>51.421052631578945</v>
      </c>
      <c r="G301" t="s">
        <v>14</v>
      </c>
      <c r="H301">
        <v>49</v>
      </c>
      <c r="I301" s="5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>(((L301/60)/60)/24)+DATE(1970,1,1)</f>
        <v>42432.25</v>
      </c>
      <c r="O301" s="9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LEFT(R301,(FIND("/",R301,1)-1))</f>
        <v>food</v>
      </c>
      <c r="T301" t="str">
        <f>MID(R301,FIND("/",R301)+1,256)</f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>(E302/D302)*100</f>
        <v>5</v>
      </c>
      <c r="G302" t="s">
        <v>14</v>
      </c>
      <c r="H302">
        <v>1</v>
      </c>
      <c r="I302" s="5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>(((L302/60)/60)/24)+DATE(1970,1,1)</f>
        <v>42977.208333333328</v>
      </c>
      <c r="O302" s="9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LEFT(R302,(FIND("/",R302,1)-1))</f>
        <v>publishing</v>
      </c>
      <c r="T302" t="str">
        <f>MID(R302,FIND("/",R302)+1,256)</f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>(E303/D303)*100</f>
        <v>1344.6666666666667</v>
      </c>
      <c r="G303" t="s">
        <v>20</v>
      </c>
      <c r="H303">
        <v>295</v>
      </c>
      <c r="I303" s="5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>(((L303/60)/60)/24)+DATE(1970,1,1)</f>
        <v>42061.25</v>
      </c>
      <c r="O303" s="9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LEFT(R303,(FIND("/",R303,1)-1))</f>
        <v>film &amp; video</v>
      </c>
      <c r="T303" t="str">
        <f>MID(R303,FIND("/",R303)+1,256)</f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>(E304/D304)*100</f>
        <v>31.844940867279899</v>
      </c>
      <c r="G304" t="s">
        <v>14</v>
      </c>
      <c r="H304">
        <v>245</v>
      </c>
      <c r="I304" s="5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>(((L304/60)/60)/24)+DATE(1970,1,1)</f>
        <v>43345.208333333328</v>
      </c>
      <c r="O304" s="9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LEFT(R304,(FIND("/",R304,1)-1))</f>
        <v>theater</v>
      </c>
      <c r="T304" t="str">
        <f>MID(R304,FIND("/",R304)+1,256)</f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>(E305/D305)*100</f>
        <v>82.617647058823536</v>
      </c>
      <c r="G305" t="s">
        <v>14</v>
      </c>
      <c r="H305">
        <v>32</v>
      </c>
      <c r="I305" s="5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>(((L305/60)/60)/24)+DATE(1970,1,1)</f>
        <v>42376.25</v>
      </c>
      <c r="O305" s="9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>LEFT(R305,(FIND("/",R305,1)-1))</f>
        <v>music</v>
      </c>
      <c r="T305" t="str">
        <f>MID(R305,FIND("/",R305)+1,256)</f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>(E306/D306)*100</f>
        <v>546.14285714285722</v>
      </c>
      <c r="G306" t="s">
        <v>20</v>
      </c>
      <c r="H306">
        <v>142</v>
      </c>
      <c r="I306" s="5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>(((L306/60)/60)/24)+DATE(1970,1,1)</f>
        <v>42589.208333333328</v>
      </c>
      <c r="O306" s="9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LEFT(R306,(FIND("/",R306,1)-1))</f>
        <v>film &amp; video</v>
      </c>
      <c r="T306" t="str">
        <f>MID(R306,FIND("/",R306)+1,256)</f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>(E307/D307)*100</f>
        <v>286.21428571428572</v>
      </c>
      <c r="G307" t="s">
        <v>20</v>
      </c>
      <c r="H307">
        <v>85</v>
      </c>
      <c r="I307" s="5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>(((L307/60)/60)/24)+DATE(1970,1,1)</f>
        <v>42448.208333333328</v>
      </c>
      <c r="O307" s="9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LEFT(R307,(FIND("/",R307,1)-1))</f>
        <v>theater</v>
      </c>
      <c r="T307" t="str">
        <f>MID(R307,FIND("/",R307)+1,256)</f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>(E308/D308)*100</f>
        <v>7.9076923076923071</v>
      </c>
      <c r="G308" t="s">
        <v>14</v>
      </c>
      <c r="H308">
        <v>7</v>
      </c>
      <c r="I308" s="5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>(((L308/60)/60)/24)+DATE(1970,1,1)</f>
        <v>42930.208333333328</v>
      </c>
      <c r="O308" s="9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LEFT(R308,(FIND("/",R308,1)-1))</f>
        <v>theater</v>
      </c>
      <c r="T308" t="str">
        <f>MID(R308,FIND("/",R308)+1,256)</f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>(E309/D309)*100</f>
        <v>132.13677811550153</v>
      </c>
      <c r="G309" t="s">
        <v>20</v>
      </c>
      <c r="H309">
        <v>659</v>
      </c>
      <c r="I309" s="5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>(((L309/60)/60)/24)+DATE(1970,1,1)</f>
        <v>41066.208333333336</v>
      </c>
      <c r="O309" s="9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LEFT(R309,(FIND("/",R309,1)-1))</f>
        <v>publishing</v>
      </c>
      <c r="T309" t="str">
        <f>MID(R309,FIND("/",R309)+1,256)</f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>(E310/D310)*100</f>
        <v>74.077834179357026</v>
      </c>
      <c r="G310" t="s">
        <v>14</v>
      </c>
      <c r="H310">
        <v>803</v>
      </c>
      <c r="I310" s="5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>(((L310/60)/60)/24)+DATE(1970,1,1)</f>
        <v>40651.208333333336</v>
      </c>
      <c r="O310" s="9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LEFT(R310,(FIND("/",R310,1)-1))</f>
        <v>theater</v>
      </c>
      <c r="T310" t="str">
        <f>MID(R310,FIND("/",R310)+1,256)</f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>(E311/D311)*100</f>
        <v>75.292682926829272</v>
      </c>
      <c r="G311" t="s">
        <v>74</v>
      </c>
      <c r="H311">
        <v>75</v>
      </c>
      <c r="I311" s="5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>(((L311/60)/60)/24)+DATE(1970,1,1)</f>
        <v>40807.208333333336</v>
      </c>
      <c r="O311" s="9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LEFT(R311,(FIND("/",R311,1)-1))</f>
        <v>music</v>
      </c>
      <c r="T311" t="str">
        <f>MID(R311,FIND("/",R311)+1,256)</f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>(E312/D312)*100</f>
        <v>20.333333333333332</v>
      </c>
      <c r="G312" t="s">
        <v>14</v>
      </c>
      <c r="H312">
        <v>16</v>
      </c>
      <c r="I312" s="5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>(((L312/60)/60)/24)+DATE(1970,1,1)</f>
        <v>40277.208333333336</v>
      </c>
      <c r="O312" s="9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LEFT(R312,(FIND("/",R312,1)-1))</f>
        <v>games</v>
      </c>
      <c r="T312" t="str">
        <f>MID(R312,FIND("/",R312)+1,256)</f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>(E313/D313)*100</f>
        <v>203.36507936507937</v>
      </c>
      <c r="G313" t="s">
        <v>20</v>
      </c>
      <c r="H313">
        <v>121</v>
      </c>
      <c r="I313" s="5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>(((L313/60)/60)/24)+DATE(1970,1,1)</f>
        <v>40590.25</v>
      </c>
      <c r="O313" s="9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>LEFT(R313,(FIND("/",R313,1)-1))</f>
        <v>theater</v>
      </c>
      <c r="T313" t="str">
        <f>MID(R313,FIND("/",R313)+1,256)</f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>(E314/D314)*100</f>
        <v>310.2284263959391</v>
      </c>
      <c r="G314" t="s">
        <v>20</v>
      </c>
      <c r="H314">
        <v>3742</v>
      </c>
      <c r="I314" s="5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>(((L314/60)/60)/24)+DATE(1970,1,1)</f>
        <v>41572.208333333336</v>
      </c>
      <c r="O314" s="9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LEFT(R314,(FIND("/",R314,1)-1))</f>
        <v>theater</v>
      </c>
      <c r="T314" t="str">
        <f>MID(R314,FIND("/",R314)+1,256)</f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>(E315/D315)*100</f>
        <v>395.31818181818181</v>
      </c>
      <c r="G315" t="s">
        <v>20</v>
      </c>
      <c r="H315">
        <v>223</v>
      </c>
      <c r="I315" s="5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>(((L315/60)/60)/24)+DATE(1970,1,1)</f>
        <v>40966.25</v>
      </c>
      <c r="O315" s="9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>LEFT(R315,(FIND("/",R315,1)-1))</f>
        <v>music</v>
      </c>
      <c r="T315" t="str">
        <f>MID(R315,FIND("/",R315)+1,256)</f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>(E316/D316)*100</f>
        <v>294.71428571428572</v>
      </c>
      <c r="G316" t="s">
        <v>20</v>
      </c>
      <c r="H316">
        <v>133</v>
      </c>
      <c r="I316" s="5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>(((L316/60)/60)/24)+DATE(1970,1,1)</f>
        <v>43536.208333333328</v>
      </c>
      <c r="O316" s="9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LEFT(R316,(FIND("/",R316,1)-1))</f>
        <v>film &amp; video</v>
      </c>
      <c r="T316" t="str">
        <f>MID(R316,FIND("/",R316)+1,256)</f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>(E317/D317)*100</f>
        <v>33.89473684210526</v>
      </c>
      <c r="G317" t="s">
        <v>14</v>
      </c>
      <c r="H317">
        <v>31</v>
      </c>
      <c r="I317" s="5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>(((L317/60)/60)/24)+DATE(1970,1,1)</f>
        <v>41783.208333333336</v>
      </c>
      <c r="O317" s="9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LEFT(R317,(FIND("/",R317,1)-1))</f>
        <v>theater</v>
      </c>
      <c r="T317" t="str">
        <f>MID(R317,FIND("/",R317)+1,256)</f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>(E318/D318)*100</f>
        <v>66.677083333333329</v>
      </c>
      <c r="G318" t="s">
        <v>14</v>
      </c>
      <c r="H318">
        <v>108</v>
      </c>
      <c r="I318" s="5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>(((L318/60)/60)/24)+DATE(1970,1,1)</f>
        <v>43788.25</v>
      </c>
      <c r="O318" s="9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>LEFT(R318,(FIND("/",R318,1)-1))</f>
        <v>food</v>
      </c>
      <c r="T318" t="str">
        <f>MID(R318,FIND("/",R318)+1,256)</f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>(E319/D319)*100</f>
        <v>19.227272727272727</v>
      </c>
      <c r="G319" t="s">
        <v>14</v>
      </c>
      <c r="H319">
        <v>30</v>
      </c>
      <c r="I319" s="5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>(((L319/60)/60)/24)+DATE(1970,1,1)</f>
        <v>42869.208333333328</v>
      </c>
      <c r="O319" s="9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LEFT(R319,(FIND("/",R319,1)-1))</f>
        <v>theater</v>
      </c>
      <c r="T319" t="str">
        <f>MID(R319,FIND("/",R319)+1,256)</f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>(E320/D320)*100</f>
        <v>15.842105263157894</v>
      </c>
      <c r="G320" t="s">
        <v>14</v>
      </c>
      <c r="H320">
        <v>17</v>
      </c>
      <c r="I320" s="5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>(((L320/60)/60)/24)+DATE(1970,1,1)</f>
        <v>41684.25</v>
      </c>
      <c r="O320" s="9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>LEFT(R320,(FIND("/",R320,1)-1))</f>
        <v>music</v>
      </c>
      <c r="T320" t="str">
        <f>MID(R320,FIND("/",R320)+1,256)</f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>(E321/D321)*100</f>
        <v>38.702380952380956</v>
      </c>
      <c r="G321" t="s">
        <v>74</v>
      </c>
      <c r="H321">
        <v>64</v>
      </c>
      <c r="I321" s="5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>(((L321/60)/60)/24)+DATE(1970,1,1)</f>
        <v>40402.208333333336</v>
      </c>
      <c r="O321" s="9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LEFT(R321,(FIND("/",R321,1)-1))</f>
        <v>technology</v>
      </c>
      <c r="T321" t="str">
        <f>MID(R321,FIND("/",R321)+1,256)</f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>(E322/D322)*100</f>
        <v>9.5876777251184837</v>
      </c>
      <c r="G322" t="s">
        <v>14</v>
      </c>
      <c r="H322">
        <v>80</v>
      </c>
      <c r="I322" s="5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>(((L322/60)/60)/24)+DATE(1970,1,1)</f>
        <v>40673.208333333336</v>
      </c>
      <c r="O322" s="9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LEFT(R322,(FIND("/",R322,1)-1))</f>
        <v>publishing</v>
      </c>
      <c r="T322" t="str">
        <f>MID(R322,FIND("/",R322)+1,256)</f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>(E323/D323)*100</f>
        <v>94.144366197183089</v>
      </c>
      <c r="G323" t="s">
        <v>14</v>
      </c>
      <c r="H323">
        <v>2468</v>
      </c>
      <c r="I323" s="5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>(((L323/60)/60)/24)+DATE(1970,1,1)</f>
        <v>40634.208333333336</v>
      </c>
      <c r="O323" s="9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LEFT(R323,(FIND("/",R323,1)-1))</f>
        <v>film &amp; video</v>
      </c>
      <c r="T323" t="str">
        <f>MID(R323,FIND("/",R323)+1,256)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>(E324/D324)*100</f>
        <v>166.56234096692114</v>
      </c>
      <c r="G324" t="s">
        <v>20</v>
      </c>
      <c r="H324">
        <v>5168</v>
      </c>
      <c r="I324" s="5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>(((L324/60)/60)/24)+DATE(1970,1,1)</f>
        <v>40507.25</v>
      </c>
      <c r="O324" s="9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>LEFT(R324,(FIND("/",R324,1)-1))</f>
        <v>theater</v>
      </c>
      <c r="T324" t="str">
        <f>MID(R324,FIND("/",R324)+1,256)</f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>(E325/D325)*100</f>
        <v>24.134831460674157</v>
      </c>
      <c r="G325" t="s">
        <v>14</v>
      </c>
      <c r="H325">
        <v>26</v>
      </c>
      <c r="I325" s="5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>(((L325/60)/60)/24)+DATE(1970,1,1)</f>
        <v>41725.208333333336</v>
      </c>
      <c r="O325" s="9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LEFT(R325,(FIND("/",R325,1)-1))</f>
        <v>film &amp; video</v>
      </c>
      <c r="T325" t="str">
        <f>MID(R325,FIND("/",R325)+1,256)</f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>(E326/D326)*100</f>
        <v>164.05633802816902</v>
      </c>
      <c r="G326" t="s">
        <v>20</v>
      </c>
      <c r="H326">
        <v>307</v>
      </c>
      <c r="I326" s="5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>(((L326/60)/60)/24)+DATE(1970,1,1)</f>
        <v>42176.208333333328</v>
      </c>
      <c r="O326" s="9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LEFT(R326,(FIND("/",R326,1)-1))</f>
        <v>theater</v>
      </c>
      <c r="T326" t="str">
        <f>MID(R326,FIND("/",R326)+1,256)</f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>(E327/D327)*100</f>
        <v>90.723076923076931</v>
      </c>
      <c r="G327" t="s">
        <v>14</v>
      </c>
      <c r="H327">
        <v>73</v>
      </c>
      <c r="I327" s="5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>(((L327/60)/60)/24)+DATE(1970,1,1)</f>
        <v>43267.208333333328</v>
      </c>
      <c r="O327" s="9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LEFT(R327,(FIND("/",R327,1)-1))</f>
        <v>theater</v>
      </c>
      <c r="T327" t="str">
        <f>MID(R327,FIND("/",R327)+1,256)</f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>(E328/D328)*100</f>
        <v>46.194444444444443</v>
      </c>
      <c r="G328" t="s">
        <v>14</v>
      </c>
      <c r="H328">
        <v>128</v>
      </c>
      <c r="I328" s="5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>(((L328/60)/60)/24)+DATE(1970,1,1)</f>
        <v>42364.25</v>
      </c>
      <c r="O328" s="9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>LEFT(R328,(FIND("/",R328,1)-1))</f>
        <v>film &amp; video</v>
      </c>
      <c r="T328" t="str">
        <f>MID(R328,FIND("/",R328)+1,256)</f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>(E329/D329)*100</f>
        <v>38.53846153846154</v>
      </c>
      <c r="G329" t="s">
        <v>14</v>
      </c>
      <c r="H329">
        <v>33</v>
      </c>
      <c r="I329" s="5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>(((L329/60)/60)/24)+DATE(1970,1,1)</f>
        <v>43705.208333333328</v>
      </c>
      <c r="O329" s="9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LEFT(R329,(FIND("/",R329,1)-1))</f>
        <v>theater</v>
      </c>
      <c r="T329" t="str">
        <f>MID(R329,FIND("/",R329)+1,256)</f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>(E330/D330)*100</f>
        <v>133.56231003039514</v>
      </c>
      <c r="G330" t="s">
        <v>20</v>
      </c>
      <c r="H330">
        <v>2441</v>
      </c>
      <c r="I330" s="5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>(((L330/60)/60)/24)+DATE(1970,1,1)</f>
        <v>43434.25</v>
      </c>
      <c r="O330" s="9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>LEFT(R330,(FIND("/",R330,1)-1))</f>
        <v>music</v>
      </c>
      <c r="T330" t="str">
        <f>MID(R330,FIND("/",R330)+1,256)</f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>(E331/D331)*100</f>
        <v>22.896588486140725</v>
      </c>
      <c r="G331" t="s">
        <v>47</v>
      </c>
      <c r="H331">
        <v>211</v>
      </c>
      <c r="I331" s="5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>(((L331/60)/60)/24)+DATE(1970,1,1)</f>
        <v>42716.25</v>
      </c>
      <c r="O331" s="9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>LEFT(R331,(FIND("/",R331,1)-1))</f>
        <v>games</v>
      </c>
      <c r="T331" t="str">
        <f>MID(R331,FIND("/",R331)+1,256)</f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>(E332/D332)*100</f>
        <v>184.95548961424333</v>
      </c>
      <c r="G332" t="s">
        <v>20</v>
      </c>
      <c r="H332">
        <v>1385</v>
      </c>
      <c r="I332" s="5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>(((L332/60)/60)/24)+DATE(1970,1,1)</f>
        <v>43077.25</v>
      </c>
      <c r="O332" s="9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>LEFT(R332,(FIND("/",R332,1)-1))</f>
        <v>film &amp; video</v>
      </c>
      <c r="T332" t="str">
        <f>MID(R332,FIND("/",R332)+1,256)</f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>(E333/D333)*100</f>
        <v>443.72727272727275</v>
      </c>
      <c r="G333" t="s">
        <v>20</v>
      </c>
      <c r="H333">
        <v>190</v>
      </c>
      <c r="I333" s="5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>(((L333/60)/60)/24)+DATE(1970,1,1)</f>
        <v>40896.25</v>
      </c>
      <c r="O333" s="9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>LEFT(R333,(FIND("/",R333,1)-1))</f>
        <v>food</v>
      </c>
      <c r="T333" t="str">
        <f>MID(R333,FIND("/",R333)+1,256)</f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>(E334/D334)*100</f>
        <v>199.9806763285024</v>
      </c>
      <c r="G334" t="s">
        <v>20</v>
      </c>
      <c r="H334">
        <v>470</v>
      </c>
      <c r="I334" s="5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>(((L334/60)/60)/24)+DATE(1970,1,1)</f>
        <v>41361.208333333336</v>
      </c>
      <c r="O334" s="9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LEFT(R334,(FIND("/",R334,1)-1))</f>
        <v>technology</v>
      </c>
      <c r="T334" t="str">
        <f>MID(R334,FIND("/",R334)+1,256)</f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>(E335/D335)*100</f>
        <v>123.95833333333333</v>
      </c>
      <c r="G335" t="s">
        <v>20</v>
      </c>
      <c r="H335">
        <v>253</v>
      </c>
      <c r="I335" s="5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>(((L335/60)/60)/24)+DATE(1970,1,1)</f>
        <v>43424.25</v>
      </c>
      <c r="O335" s="9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>LEFT(R335,(FIND("/",R335,1)-1))</f>
        <v>theater</v>
      </c>
      <c r="T335" t="str">
        <f>MID(R335,FIND("/",R335)+1,256)</f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>(E336/D336)*100</f>
        <v>186.61329305135951</v>
      </c>
      <c r="G336" t="s">
        <v>20</v>
      </c>
      <c r="H336">
        <v>1113</v>
      </c>
      <c r="I336" s="5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>(((L336/60)/60)/24)+DATE(1970,1,1)</f>
        <v>43110.25</v>
      </c>
      <c r="O336" s="9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>LEFT(R336,(FIND("/",R336,1)-1))</f>
        <v>music</v>
      </c>
      <c r="T336" t="str">
        <f>MID(R336,FIND("/",R336)+1,256)</f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>(E337/D337)*100</f>
        <v>114.28538550057536</v>
      </c>
      <c r="G337" t="s">
        <v>20</v>
      </c>
      <c r="H337">
        <v>2283</v>
      </c>
      <c r="I337" s="5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>(((L337/60)/60)/24)+DATE(1970,1,1)</f>
        <v>43784.25</v>
      </c>
      <c r="O337" s="9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>LEFT(R337,(FIND("/",R337,1)-1))</f>
        <v>music</v>
      </c>
      <c r="T337" t="str">
        <f>MID(R337,FIND("/",R337)+1,256)</f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>(E338/D338)*100</f>
        <v>97.032531824611041</v>
      </c>
      <c r="G338" t="s">
        <v>14</v>
      </c>
      <c r="H338">
        <v>1072</v>
      </c>
      <c r="I338" s="5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>(((L338/60)/60)/24)+DATE(1970,1,1)</f>
        <v>40527.25</v>
      </c>
      <c r="O338" s="9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>LEFT(R338,(FIND("/",R338,1)-1))</f>
        <v>music</v>
      </c>
      <c r="T338" t="str">
        <f>MID(R338,FIND("/",R338)+1,256)</f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>(E339/D339)*100</f>
        <v>122.81904761904762</v>
      </c>
      <c r="G339" t="s">
        <v>20</v>
      </c>
      <c r="H339">
        <v>1095</v>
      </c>
      <c r="I339" s="5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>(((L339/60)/60)/24)+DATE(1970,1,1)</f>
        <v>43780.25</v>
      </c>
      <c r="O339" s="9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>LEFT(R339,(FIND("/",R339,1)-1))</f>
        <v>theater</v>
      </c>
      <c r="T339" t="str">
        <f>MID(R339,FIND("/",R339)+1,256)</f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>(E340/D340)*100</f>
        <v>179.14326647564468</v>
      </c>
      <c r="G340" t="s">
        <v>20</v>
      </c>
      <c r="H340">
        <v>1690</v>
      </c>
      <c r="I340" s="5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>(((L340/60)/60)/24)+DATE(1970,1,1)</f>
        <v>40821.208333333336</v>
      </c>
      <c r="O340" s="9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LEFT(R340,(FIND("/",R340,1)-1))</f>
        <v>theater</v>
      </c>
      <c r="T340" t="str">
        <f>MID(R340,FIND("/",R340)+1,256)</f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>(E341/D341)*100</f>
        <v>79.951577402787962</v>
      </c>
      <c r="G341" t="s">
        <v>74</v>
      </c>
      <c r="H341">
        <v>1297</v>
      </c>
      <c r="I341" s="5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>(((L341/60)/60)/24)+DATE(1970,1,1)</f>
        <v>42949.208333333328</v>
      </c>
      <c r="O341" s="9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LEFT(R341,(FIND("/",R341,1)-1))</f>
        <v>theater</v>
      </c>
      <c r="T341" t="str">
        <f>MID(R341,FIND("/",R341)+1,256)</f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>(E342/D342)*100</f>
        <v>94.242587601078171</v>
      </c>
      <c r="G342" t="s">
        <v>14</v>
      </c>
      <c r="H342">
        <v>393</v>
      </c>
      <c r="I342" s="5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>(((L342/60)/60)/24)+DATE(1970,1,1)</f>
        <v>40889.25</v>
      </c>
      <c r="O342" s="9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>LEFT(R342,(FIND("/",R342,1)-1))</f>
        <v>photography</v>
      </c>
      <c r="T342" t="str">
        <f>MID(R342,FIND("/",R342)+1,256)</f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>(E343/D343)*100</f>
        <v>84.669291338582681</v>
      </c>
      <c r="G343" t="s">
        <v>14</v>
      </c>
      <c r="H343">
        <v>1257</v>
      </c>
      <c r="I343" s="5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>(((L343/60)/60)/24)+DATE(1970,1,1)</f>
        <v>42244.208333333328</v>
      </c>
      <c r="O343" s="9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LEFT(R343,(FIND("/",R343,1)-1))</f>
        <v>music</v>
      </c>
      <c r="T343" t="str">
        <f>MID(R343,FIND("/",R343)+1,256)</f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>(E344/D344)*100</f>
        <v>66.521920668058456</v>
      </c>
      <c r="G344" t="s">
        <v>14</v>
      </c>
      <c r="H344">
        <v>328</v>
      </c>
      <c r="I344" s="5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>(((L344/60)/60)/24)+DATE(1970,1,1)</f>
        <v>41475.208333333336</v>
      </c>
      <c r="O344" s="9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LEFT(R344,(FIND("/",R344,1)-1))</f>
        <v>theater</v>
      </c>
      <c r="T344" t="str">
        <f>MID(R344,FIND("/",R344)+1,256)</f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>(E345/D345)*100</f>
        <v>53.922222222222224</v>
      </c>
      <c r="G345" t="s">
        <v>14</v>
      </c>
      <c r="H345">
        <v>147</v>
      </c>
      <c r="I345" s="5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>(((L345/60)/60)/24)+DATE(1970,1,1)</f>
        <v>41597.25</v>
      </c>
      <c r="O345" s="9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>LEFT(R345,(FIND("/",R345,1)-1))</f>
        <v>theater</v>
      </c>
      <c r="T345" t="str">
        <f>MID(R345,FIND("/",R345)+1,256)</f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>(E346/D346)*100</f>
        <v>41.983299595141702</v>
      </c>
      <c r="G346" t="s">
        <v>14</v>
      </c>
      <c r="H346">
        <v>830</v>
      </c>
      <c r="I346" s="5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>(((L346/60)/60)/24)+DATE(1970,1,1)</f>
        <v>43122.25</v>
      </c>
      <c r="O346" s="9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>LEFT(R346,(FIND("/",R346,1)-1))</f>
        <v>games</v>
      </c>
      <c r="T346" t="str">
        <f>MID(R346,FIND("/",R346)+1,256)</f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>(E347/D347)*100</f>
        <v>14.69479695431472</v>
      </c>
      <c r="G347" t="s">
        <v>14</v>
      </c>
      <c r="H347">
        <v>331</v>
      </c>
      <c r="I347" s="5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>(((L347/60)/60)/24)+DATE(1970,1,1)</f>
        <v>42194.208333333328</v>
      </c>
      <c r="O347" s="9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LEFT(R347,(FIND("/",R347,1)-1))</f>
        <v>film &amp; video</v>
      </c>
      <c r="T347" t="str">
        <f>MID(R347,FIND("/",R347)+1,256)</f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>(E348/D348)*100</f>
        <v>34.475000000000001</v>
      </c>
      <c r="G348" t="s">
        <v>14</v>
      </c>
      <c r="H348">
        <v>25</v>
      </c>
      <c r="I348" s="5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>(((L348/60)/60)/24)+DATE(1970,1,1)</f>
        <v>42971.208333333328</v>
      </c>
      <c r="O348" s="9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LEFT(R348,(FIND("/",R348,1)-1))</f>
        <v>music</v>
      </c>
      <c r="T348" t="str">
        <f>MID(R348,FIND("/",R348)+1,256)</f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>(E349/D349)*100</f>
        <v>1400.7777777777778</v>
      </c>
      <c r="G349" t="s">
        <v>20</v>
      </c>
      <c r="H349">
        <v>191</v>
      </c>
      <c r="I349" s="5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>(((L349/60)/60)/24)+DATE(1970,1,1)</f>
        <v>42046.25</v>
      </c>
      <c r="O349" s="9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>LEFT(R349,(FIND("/",R349,1)-1))</f>
        <v>technology</v>
      </c>
      <c r="T349" t="str">
        <f>MID(R349,FIND("/",R349)+1,256)</f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>(E350/D350)*100</f>
        <v>71.770351758793964</v>
      </c>
      <c r="G350" t="s">
        <v>14</v>
      </c>
      <c r="H350">
        <v>3483</v>
      </c>
      <c r="I350" s="5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>(((L350/60)/60)/24)+DATE(1970,1,1)</f>
        <v>42782.25</v>
      </c>
      <c r="O350" s="9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>LEFT(R350,(FIND("/",R350,1)-1))</f>
        <v>food</v>
      </c>
      <c r="T350" t="str">
        <f>MID(R350,FIND("/",R350)+1,256)</f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>(E351/D351)*100</f>
        <v>53.074115044247783</v>
      </c>
      <c r="G351" t="s">
        <v>14</v>
      </c>
      <c r="H351">
        <v>923</v>
      </c>
      <c r="I351" s="5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>(((L351/60)/60)/24)+DATE(1970,1,1)</f>
        <v>42930.208333333328</v>
      </c>
      <c r="O351" s="9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LEFT(R351,(FIND("/",R351,1)-1))</f>
        <v>theater</v>
      </c>
      <c r="T351" t="str">
        <f>MID(R351,FIND("/",R351)+1,256)</f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>(E352/D352)*100</f>
        <v>5</v>
      </c>
      <c r="G352" t="s">
        <v>14</v>
      </c>
      <c r="H352">
        <v>1</v>
      </c>
      <c r="I352" s="5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>(((L352/60)/60)/24)+DATE(1970,1,1)</f>
        <v>42144.208333333328</v>
      </c>
      <c r="O352" s="9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LEFT(R352,(FIND("/",R352,1)-1))</f>
        <v>music</v>
      </c>
      <c r="T352" t="str">
        <f>MID(R352,FIND("/",R352)+1,256)</f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>(E353/D353)*100</f>
        <v>127.70715249662618</v>
      </c>
      <c r="G353" t="s">
        <v>20</v>
      </c>
      <c r="H353">
        <v>2013</v>
      </c>
      <c r="I353" s="5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>(((L353/60)/60)/24)+DATE(1970,1,1)</f>
        <v>42240.208333333328</v>
      </c>
      <c r="O353" s="9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LEFT(R353,(FIND("/",R353,1)-1))</f>
        <v>music</v>
      </c>
      <c r="T353" t="str">
        <f>MID(R353,FIND("/",R353)+1,256)</f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>(E354/D354)*100</f>
        <v>34.892857142857139</v>
      </c>
      <c r="G354" t="s">
        <v>14</v>
      </c>
      <c r="H354">
        <v>33</v>
      </c>
      <c r="I354" s="5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>(((L354/60)/60)/24)+DATE(1970,1,1)</f>
        <v>42315.25</v>
      </c>
      <c r="O354" s="9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>LEFT(R354,(FIND("/",R354,1)-1))</f>
        <v>theater</v>
      </c>
      <c r="T354" t="str">
        <f>MID(R354,FIND("/",R354)+1,256)</f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>(E355/D355)*100</f>
        <v>410.59821428571428</v>
      </c>
      <c r="G355" t="s">
        <v>20</v>
      </c>
      <c r="H355">
        <v>1703</v>
      </c>
      <c r="I355" s="5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>(((L355/60)/60)/24)+DATE(1970,1,1)</f>
        <v>43651.208333333328</v>
      </c>
      <c r="O355" s="9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LEFT(R355,(FIND("/",R355,1)-1))</f>
        <v>theater</v>
      </c>
      <c r="T355" t="str">
        <f>MID(R355,FIND("/",R355)+1,256)</f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>(E356/D356)*100</f>
        <v>123.73770491803278</v>
      </c>
      <c r="G356" t="s">
        <v>20</v>
      </c>
      <c r="H356">
        <v>80</v>
      </c>
      <c r="I356" s="5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>(((L356/60)/60)/24)+DATE(1970,1,1)</f>
        <v>41520.208333333336</v>
      </c>
      <c r="O356" s="9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LEFT(R356,(FIND("/",R356,1)-1))</f>
        <v>film &amp; video</v>
      </c>
      <c r="T356" t="str">
        <f>MID(R356,FIND("/",R356)+1,256)</f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>(E357/D357)*100</f>
        <v>58.973684210526315</v>
      </c>
      <c r="G357" t="s">
        <v>47</v>
      </c>
      <c r="H357">
        <v>86</v>
      </c>
      <c r="I357" s="5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>(((L357/60)/60)/24)+DATE(1970,1,1)</f>
        <v>42757.25</v>
      </c>
      <c r="O357" s="9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>LEFT(R357,(FIND("/",R357,1)-1))</f>
        <v>technology</v>
      </c>
      <c r="T357" t="str">
        <f>MID(R357,FIND("/",R357)+1,256)</f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>(E358/D358)*100</f>
        <v>36.892473118279568</v>
      </c>
      <c r="G358" t="s">
        <v>14</v>
      </c>
      <c r="H358">
        <v>40</v>
      </c>
      <c r="I358" s="5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>(((L358/60)/60)/24)+DATE(1970,1,1)</f>
        <v>40922.25</v>
      </c>
      <c r="O358" s="9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>LEFT(R358,(FIND("/",R358,1)-1))</f>
        <v>theater</v>
      </c>
      <c r="T358" t="str">
        <f>MID(R358,FIND("/",R358)+1,256)</f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>(E359/D359)*100</f>
        <v>184.91304347826087</v>
      </c>
      <c r="G359" t="s">
        <v>20</v>
      </c>
      <c r="H359">
        <v>41</v>
      </c>
      <c r="I359" s="5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>(((L359/60)/60)/24)+DATE(1970,1,1)</f>
        <v>42250.208333333328</v>
      </c>
      <c r="O359" s="9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LEFT(R359,(FIND("/",R359,1)-1))</f>
        <v>games</v>
      </c>
      <c r="T359" t="str">
        <f>MID(R359,FIND("/",R359)+1,256)</f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>(E360/D360)*100</f>
        <v>11.814432989690722</v>
      </c>
      <c r="G360" t="s">
        <v>14</v>
      </c>
      <c r="H360">
        <v>23</v>
      </c>
      <c r="I360" s="5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>(((L360/60)/60)/24)+DATE(1970,1,1)</f>
        <v>43322.208333333328</v>
      </c>
      <c r="O360" s="9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LEFT(R360,(FIND("/",R360,1)-1))</f>
        <v>photography</v>
      </c>
      <c r="T360" t="str">
        <f>MID(R360,FIND("/",R360)+1,256)</f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>(E361/D361)*100</f>
        <v>298.7</v>
      </c>
      <c r="G361" t="s">
        <v>20</v>
      </c>
      <c r="H361">
        <v>187</v>
      </c>
      <c r="I361" s="5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>(((L361/60)/60)/24)+DATE(1970,1,1)</f>
        <v>40782.208333333336</v>
      </c>
      <c r="O361" s="9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LEFT(R361,(FIND("/",R361,1)-1))</f>
        <v>film &amp; video</v>
      </c>
      <c r="T361" t="str">
        <f>MID(R361,FIND("/",R361)+1,256)</f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>(E362/D362)*100</f>
        <v>226.35175879396985</v>
      </c>
      <c r="G362" t="s">
        <v>20</v>
      </c>
      <c r="H362">
        <v>2875</v>
      </c>
      <c r="I362" s="5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>(((L362/60)/60)/24)+DATE(1970,1,1)</f>
        <v>40544.25</v>
      </c>
      <c r="O362" s="9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>LEFT(R362,(FIND("/",R362,1)-1))</f>
        <v>theater</v>
      </c>
      <c r="T362" t="str">
        <f>MID(R362,FIND("/",R362)+1,256)</f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>(E363/D363)*100</f>
        <v>173.56363636363636</v>
      </c>
      <c r="G363" t="s">
        <v>20</v>
      </c>
      <c r="H363">
        <v>88</v>
      </c>
      <c r="I363" s="5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>(((L363/60)/60)/24)+DATE(1970,1,1)</f>
        <v>43015.208333333328</v>
      </c>
      <c r="O363" s="9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LEFT(R363,(FIND("/",R363,1)-1))</f>
        <v>theater</v>
      </c>
      <c r="T363" t="str">
        <f>MID(R363,FIND("/",R363)+1,256)</f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>(E364/D364)*100</f>
        <v>371.75675675675677</v>
      </c>
      <c r="G364" t="s">
        <v>20</v>
      </c>
      <c r="H364">
        <v>191</v>
      </c>
      <c r="I364" s="5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>(((L364/60)/60)/24)+DATE(1970,1,1)</f>
        <v>40570.25</v>
      </c>
      <c r="O364" s="9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>LEFT(R364,(FIND("/",R364,1)-1))</f>
        <v>music</v>
      </c>
      <c r="T364" t="str">
        <f>MID(R364,FIND("/",R364)+1,256)</f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>(E365/D365)*100</f>
        <v>160.19230769230771</v>
      </c>
      <c r="G365" t="s">
        <v>20</v>
      </c>
      <c r="H365">
        <v>139</v>
      </c>
      <c r="I365" s="5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>(((L365/60)/60)/24)+DATE(1970,1,1)</f>
        <v>40904.25</v>
      </c>
      <c r="O365" s="9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>LEFT(R365,(FIND("/",R365,1)-1))</f>
        <v>music</v>
      </c>
      <c r="T365" t="str">
        <f>MID(R365,FIND("/",R365)+1,256)</f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>(E366/D366)*100</f>
        <v>1616.3333333333335</v>
      </c>
      <c r="G366" t="s">
        <v>20</v>
      </c>
      <c r="H366">
        <v>186</v>
      </c>
      <c r="I366" s="5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>(((L366/60)/60)/24)+DATE(1970,1,1)</f>
        <v>43164.25</v>
      </c>
      <c r="O366" s="9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LEFT(R366,(FIND("/",R366,1)-1))</f>
        <v>music</v>
      </c>
      <c r="T366" t="str">
        <f>MID(R366,FIND("/",R366)+1,256)</f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>(E367/D367)*100</f>
        <v>733.4375</v>
      </c>
      <c r="G367" t="s">
        <v>20</v>
      </c>
      <c r="H367">
        <v>112</v>
      </c>
      <c r="I367" s="5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>(((L367/60)/60)/24)+DATE(1970,1,1)</f>
        <v>42733.25</v>
      </c>
      <c r="O367" s="9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>LEFT(R367,(FIND("/",R367,1)-1))</f>
        <v>theater</v>
      </c>
      <c r="T367" t="str">
        <f>MID(R367,FIND("/",R367)+1,256)</f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>(E368/D368)*100</f>
        <v>592.11111111111109</v>
      </c>
      <c r="G368" t="s">
        <v>20</v>
      </c>
      <c r="H368">
        <v>101</v>
      </c>
      <c r="I368" s="5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>(((L368/60)/60)/24)+DATE(1970,1,1)</f>
        <v>40546.25</v>
      </c>
      <c r="O368" s="9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>LEFT(R368,(FIND("/",R368,1)-1))</f>
        <v>theater</v>
      </c>
      <c r="T368" t="str">
        <f>MID(R368,FIND("/",R368)+1,256)</f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>(E369/D369)*100</f>
        <v>18.888888888888889</v>
      </c>
      <c r="G369" t="s">
        <v>14</v>
      </c>
      <c r="H369">
        <v>75</v>
      </c>
      <c r="I369" s="5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>(((L369/60)/60)/24)+DATE(1970,1,1)</f>
        <v>41930.208333333336</v>
      </c>
      <c r="O369" s="9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>LEFT(R369,(FIND("/",R369,1)-1))</f>
        <v>theater</v>
      </c>
      <c r="T369" t="str">
        <f>MID(R369,FIND("/",R369)+1,256)</f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>(E370/D370)*100</f>
        <v>276.80769230769232</v>
      </c>
      <c r="G370" t="s">
        <v>20</v>
      </c>
      <c r="H370">
        <v>206</v>
      </c>
      <c r="I370" s="5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>(((L370/60)/60)/24)+DATE(1970,1,1)</f>
        <v>40464.208333333336</v>
      </c>
      <c r="O370" s="9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LEFT(R370,(FIND("/",R370,1)-1))</f>
        <v>film &amp; video</v>
      </c>
      <c r="T370" t="str">
        <f>MID(R370,FIND("/",R370)+1,256)</f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>(E371/D371)*100</f>
        <v>273.01851851851848</v>
      </c>
      <c r="G371" t="s">
        <v>20</v>
      </c>
      <c r="H371">
        <v>154</v>
      </c>
      <c r="I371" s="5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>(((L371/60)/60)/24)+DATE(1970,1,1)</f>
        <v>41308.25</v>
      </c>
      <c r="O371" s="9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LEFT(R371,(FIND("/",R371,1)-1))</f>
        <v>film &amp; video</v>
      </c>
      <c r="T371" t="str">
        <f>MID(R371,FIND("/",R371)+1,256)</f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>(E372/D372)*100</f>
        <v>159.36331255565449</v>
      </c>
      <c r="G372" t="s">
        <v>20</v>
      </c>
      <c r="H372">
        <v>5966</v>
      </c>
      <c r="I372" s="5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>(((L372/60)/60)/24)+DATE(1970,1,1)</f>
        <v>43570.208333333328</v>
      </c>
      <c r="O372" s="9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LEFT(R372,(FIND("/",R372,1)-1))</f>
        <v>theater</v>
      </c>
      <c r="T372" t="str">
        <f>MID(R372,FIND("/",R372)+1,256)</f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>(E373/D373)*100</f>
        <v>67.869978858350947</v>
      </c>
      <c r="G373" t="s">
        <v>14</v>
      </c>
      <c r="H373">
        <v>2176</v>
      </c>
      <c r="I373" s="5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>(((L373/60)/60)/24)+DATE(1970,1,1)</f>
        <v>42043.25</v>
      </c>
      <c r="O373" s="9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LEFT(R373,(FIND("/",R373,1)-1))</f>
        <v>theater</v>
      </c>
      <c r="T373" t="str">
        <f>MID(R373,FIND("/",R373)+1,256)</f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>(E374/D374)*100</f>
        <v>1591.5555555555554</v>
      </c>
      <c r="G374" t="s">
        <v>20</v>
      </c>
      <c r="H374">
        <v>169</v>
      </c>
      <c r="I374" s="5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>(((L374/60)/60)/24)+DATE(1970,1,1)</f>
        <v>42012.25</v>
      </c>
      <c r="O374" s="9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>LEFT(R374,(FIND("/",R374,1)-1))</f>
        <v>film &amp; video</v>
      </c>
      <c r="T374" t="str">
        <f>MID(R374,FIND("/",R374)+1,256)</f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>(E375/D375)*100</f>
        <v>730.18222222222221</v>
      </c>
      <c r="G375" t="s">
        <v>20</v>
      </c>
      <c r="H375">
        <v>2106</v>
      </c>
      <c r="I375" s="5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>(((L375/60)/60)/24)+DATE(1970,1,1)</f>
        <v>42964.208333333328</v>
      </c>
      <c r="O375" s="9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LEFT(R375,(FIND("/",R375,1)-1))</f>
        <v>theater</v>
      </c>
      <c r="T375" t="str">
        <f>MID(R375,FIND("/",R375)+1,256)</f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>(E376/D376)*100</f>
        <v>13.185782556750297</v>
      </c>
      <c r="G376" t="s">
        <v>14</v>
      </c>
      <c r="H376">
        <v>441</v>
      </c>
      <c r="I376" s="5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>(((L376/60)/60)/24)+DATE(1970,1,1)</f>
        <v>43476.25</v>
      </c>
      <c r="O376" s="9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>LEFT(R376,(FIND("/",R376,1)-1))</f>
        <v>film &amp; video</v>
      </c>
      <c r="T376" t="str">
        <f>MID(R376,FIND("/",R376)+1,256)</f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>(E377/D377)*100</f>
        <v>54.777777777777779</v>
      </c>
      <c r="G377" t="s">
        <v>14</v>
      </c>
      <c r="H377">
        <v>25</v>
      </c>
      <c r="I377" s="5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>(((L377/60)/60)/24)+DATE(1970,1,1)</f>
        <v>42293.208333333328</v>
      </c>
      <c r="O377" s="9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>LEFT(R377,(FIND("/",R377,1)-1))</f>
        <v>music</v>
      </c>
      <c r="T377" t="str">
        <f>MID(R377,FIND("/",R377)+1,256)</f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>(E378/D378)*100</f>
        <v>361.02941176470591</v>
      </c>
      <c r="G378" t="s">
        <v>20</v>
      </c>
      <c r="H378">
        <v>131</v>
      </c>
      <c r="I378" s="5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>(((L378/60)/60)/24)+DATE(1970,1,1)</f>
        <v>41826.208333333336</v>
      </c>
      <c r="O378" s="9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LEFT(R378,(FIND("/",R378,1)-1))</f>
        <v>music</v>
      </c>
      <c r="T378" t="str">
        <f>MID(R378,FIND("/",R378)+1,256)</f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>(E379/D379)*100</f>
        <v>10.257545271629779</v>
      </c>
      <c r="G379" t="s">
        <v>14</v>
      </c>
      <c r="H379">
        <v>127</v>
      </c>
      <c r="I379" s="5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>(((L379/60)/60)/24)+DATE(1970,1,1)</f>
        <v>43760.208333333328</v>
      </c>
      <c r="O379" s="9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>LEFT(R379,(FIND("/",R379,1)-1))</f>
        <v>theater</v>
      </c>
      <c r="T379" t="str">
        <f>MID(R379,FIND("/",R379)+1,256)</f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>(E380/D380)*100</f>
        <v>13.962962962962964</v>
      </c>
      <c r="G380" t="s">
        <v>14</v>
      </c>
      <c r="H380">
        <v>355</v>
      </c>
      <c r="I380" s="5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>(((L380/60)/60)/24)+DATE(1970,1,1)</f>
        <v>43241.208333333328</v>
      </c>
      <c r="O380" s="9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LEFT(R380,(FIND("/",R380,1)-1))</f>
        <v>film &amp; video</v>
      </c>
      <c r="T380" t="str">
        <f>MID(R380,FIND("/",R380)+1,256)</f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>(E381/D381)*100</f>
        <v>40.444444444444443</v>
      </c>
      <c r="G381" t="s">
        <v>14</v>
      </c>
      <c r="H381">
        <v>44</v>
      </c>
      <c r="I381" s="5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>(((L381/60)/60)/24)+DATE(1970,1,1)</f>
        <v>40843.208333333336</v>
      </c>
      <c r="O381" s="9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>LEFT(R381,(FIND("/",R381,1)-1))</f>
        <v>theater</v>
      </c>
      <c r="T381" t="str">
        <f>MID(R381,FIND("/",R381)+1,256)</f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>(E382/D382)*100</f>
        <v>160.32</v>
      </c>
      <c r="G382" t="s">
        <v>20</v>
      </c>
      <c r="H382">
        <v>84</v>
      </c>
      <c r="I382" s="5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>(((L382/60)/60)/24)+DATE(1970,1,1)</f>
        <v>41448.208333333336</v>
      </c>
      <c r="O382" s="9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LEFT(R382,(FIND("/",R382,1)-1))</f>
        <v>theater</v>
      </c>
      <c r="T382" t="str">
        <f>MID(R382,FIND("/",R382)+1,256)</f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>(E383/D383)*100</f>
        <v>183.9433962264151</v>
      </c>
      <c r="G383" t="s">
        <v>20</v>
      </c>
      <c r="H383">
        <v>155</v>
      </c>
      <c r="I383" s="5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>(((L383/60)/60)/24)+DATE(1970,1,1)</f>
        <v>42163.208333333328</v>
      </c>
      <c r="O383" s="9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LEFT(R383,(FIND("/",R383,1)-1))</f>
        <v>theater</v>
      </c>
      <c r="T383" t="str">
        <f>MID(R383,FIND("/",R383)+1,256)</f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>(E384/D384)*100</f>
        <v>63.769230769230766</v>
      </c>
      <c r="G384" t="s">
        <v>14</v>
      </c>
      <c r="H384">
        <v>67</v>
      </c>
      <c r="I384" s="5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>(((L384/60)/60)/24)+DATE(1970,1,1)</f>
        <v>43024.208333333328</v>
      </c>
      <c r="O384" s="9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LEFT(R384,(FIND("/",R384,1)-1))</f>
        <v>photography</v>
      </c>
      <c r="T384" t="str">
        <f>MID(R384,FIND("/",R384)+1,256)</f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>(E385/D385)*100</f>
        <v>225.38095238095238</v>
      </c>
      <c r="G385" t="s">
        <v>20</v>
      </c>
      <c r="H385">
        <v>189</v>
      </c>
      <c r="I385" s="5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>(((L385/60)/60)/24)+DATE(1970,1,1)</f>
        <v>43509.25</v>
      </c>
      <c r="O385" s="9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>LEFT(R385,(FIND("/",R385,1)-1))</f>
        <v>food</v>
      </c>
      <c r="T385" t="str">
        <f>MID(R385,FIND("/",R385)+1,256)</f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>(E386/D386)*100</f>
        <v>172.00961538461539</v>
      </c>
      <c r="G386" t="s">
        <v>20</v>
      </c>
      <c r="H386">
        <v>4799</v>
      </c>
      <c r="I386" s="5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>(((L386/60)/60)/24)+DATE(1970,1,1)</f>
        <v>42776.25</v>
      </c>
      <c r="O386" s="9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>LEFT(R386,(FIND("/",R386,1)-1))</f>
        <v>film &amp; video</v>
      </c>
      <c r="T386" t="str">
        <f>MID(R386,FIND("/",R386)+1,256)</f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>(E387/D387)*100</f>
        <v>146.16709511568124</v>
      </c>
      <c r="G387" t="s">
        <v>20</v>
      </c>
      <c r="H387">
        <v>1137</v>
      </c>
      <c r="I387" s="5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>(((L387/60)/60)/24)+DATE(1970,1,1)</f>
        <v>43553.208333333328</v>
      </c>
      <c r="O387" s="9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LEFT(R387,(FIND("/",R387,1)-1))</f>
        <v>publishing</v>
      </c>
      <c r="T387" t="str">
        <f>MID(R387,FIND("/",R387)+1,256)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>(E388/D388)*100</f>
        <v>76.42361623616236</v>
      </c>
      <c r="G388" t="s">
        <v>14</v>
      </c>
      <c r="H388">
        <v>1068</v>
      </c>
      <c r="I388" s="5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>(((L388/60)/60)/24)+DATE(1970,1,1)</f>
        <v>40355.208333333336</v>
      </c>
      <c r="O388" s="9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LEFT(R388,(FIND("/",R388,1)-1))</f>
        <v>theater</v>
      </c>
      <c r="T388" t="str">
        <f>MID(R388,FIND("/",R388)+1,256)</f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>(E389/D389)*100</f>
        <v>39.261467889908261</v>
      </c>
      <c r="G389" t="s">
        <v>14</v>
      </c>
      <c r="H389">
        <v>424</v>
      </c>
      <c r="I389" s="5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>(((L389/60)/60)/24)+DATE(1970,1,1)</f>
        <v>41072.208333333336</v>
      </c>
      <c r="O389" s="9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LEFT(R389,(FIND("/",R389,1)-1))</f>
        <v>technology</v>
      </c>
      <c r="T389" t="str">
        <f>MID(R389,FIND("/",R389)+1,256)</f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>(E390/D390)*100</f>
        <v>11.270034843205574</v>
      </c>
      <c r="G390" t="s">
        <v>74</v>
      </c>
      <c r="H390">
        <v>145</v>
      </c>
      <c r="I390" s="5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>(((L390/60)/60)/24)+DATE(1970,1,1)</f>
        <v>40912.25</v>
      </c>
      <c r="O390" s="9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>LEFT(R390,(FIND("/",R390,1)-1))</f>
        <v>music</v>
      </c>
      <c r="T390" t="str">
        <f>MID(R390,FIND("/",R390)+1,256)</f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>(E391/D391)*100</f>
        <v>122.11084337349398</v>
      </c>
      <c r="G391" t="s">
        <v>20</v>
      </c>
      <c r="H391">
        <v>1152</v>
      </c>
      <c r="I391" s="5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>(((L391/60)/60)/24)+DATE(1970,1,1)</f>
        <v>40479.208333333336</v>
      </c>
      <c r="O391" s="9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>LEFT(R391,(FIND("/",R391,1)-1))</f>
        <v>theater</v>
      </c>
      <c r="T391" t="str">
        <f>MID(R391,FIND("/",R391)+1,256)</f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>(E392/D392)*100</f>
        <v>186.54166666666669</v>
      </c>
      <c r="G392" t="s">
        <v>20</v>
      </c>
      <c r="H392">
        <v>50</v>
      </c>
      <c r="I392" s="5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>(((L392/60)/60)/24)+DATE(1970,1,1)</f>
        <v>41530.208333333336</v>
      </c>
      <c r="O392" s="9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LEFT(R392,(FIND("/",R392,1)-1))</f>
        <v>photography</v>
      </c>
      <c r="T392" t="str">
        <f>MID(R392,FIND("/",R392)+1,256)</f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>(E393/D393)*100</f>
        <v>7.2731788079470201</v>
      </c>
      <c r="G393" t="s">
        <v>14</v>
      </c>
      <c r="H393">
        <v>151</v>
      </c>
      <c r="I393" s="5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>(((L393/60)/60)/24)+DATE(1970,1,1)</f>
        <v>41653.25</v>
      </c>
      <c r="O393" s="9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>LEFT(R393,(FIND("/",R393,1)-1))</f>
        <v>publishing</v>
      </c>
      <c r="T393" t="str">
        <f>MID(R393,FIND("/",R393)+1,256)</f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>(E394/D394)*100</f>
        <v>65.642371234207957</v>
      </c>
      <c r="G394" t="s">
        <v>14</v>
      </c>
      <c r="H394">
        <v>1608</v>
      </c>
      <c r="I394" s="5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>(((L394/60)/60)/24)+DATE(1970,1,1)</f>
        <v>40549.25</v>
      </c>
      <c r="O394" s="9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>LEFT(R394,(FIND("/",R394,1)-1))</f>
        <v>technology</v>
      </c>
      <c r="T394" t="str">
        <f>MID(R394,FIND("/",R394)+1,256)</f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>(E395/D395)*100</f>
        <v>228.96178343949046</v>
      </c>
      <c r="G395" t="s">
        <v>20</v>
      </c>
      <c r="H395">
        <v>3059</v>
      </c>
      <c r="I395" s="5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>(((L395/60)/60)/24)+DATE(1970,1,1)</f>
        <v>42933.208333333328</v>
      </c>
      <c r="O395" s="9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LEFT(R395,(FIND("/",R395,1)-1))</f>
        <v>music</v>
      </c>
      <c r="T395" t="str">
        <f>MID(R395,FIND("/",R395)+1,256)</f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>(E396/D396)*100</f>
        <v>469.37499999999994</v>
      </c>
      <c r="G396" t="s">
        <v>20</v>
      </c>
      <c r="H396">
        <v>34</v>
      </c>
      <c r="I396" s="5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>(((L396/60)/60)/24)+DATE(1970,1,1)</f>
        <v>41484.208333333336</v>
      </c>
      <c r="O396" s="9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LEFT(R396,(FIND("/",R396,1)-1))</f>
        <v>film &amp; video</v>
      </c>
      <c r="T396" t="str">
        <f>MID(R396,FIND("/",R396)+1,256)</f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>(E397/D397)*100</f>
        <v>130.11267605633802</v>
      </c>
      <c r="G397" t="s">
        <v>20</v>
      </c>
      <c r="H397">
        <v>220</v>
      </c>
      <c r="I397" s="5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>(((L397/60)/60)/24)+DATE(1970,1,1)</f>
        <v>40885.25</v>
      </c>
      <c r="O397" s="9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>LEFT(R397,(FIND("/",R397,1)-1))</f>
        <v>theater</v>
      </c>
      <c r="T397" t="str">
        <f>MID(R397,FIND("/",R397)+1,256)</f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>(E398/D398)*100</f>
        <v>167.05422993492408</v>
      </c>
      <c r="G398" t="s">
        <v>20</v>
      </c>
      <c r="H398">
        <v>1604</v>
      </c>
      <c r="I398" s="5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>(((L398/60)/60)/24)+DATE(1970,1,1)</f>
        <v>43378.208333333328</v>
      </c>
      <c r="O398" s="9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LEFT(R398,(FIND("/",R398,1)-1))</f>
        <v>film &amp; video</v>
      </c>
      <c r="T398" t="str">
        <f>MID(R398,FIND("/",R398)+1,256)</f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>(E399/D399)*100</f>
        <v>173.8641975308642</v>
      </c>
      <c r="G399" t="s">
        <v>20</v>
      </c>
      <c r="H399">
        <v>454</v>
      </c>
      <c r="I399" s="5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>(((L399/60)/60)/24)+DATE(1970,1,1)</f>
        <v>41417.208333333336</v>
      </c>
      <c r="O399" s="9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LEFT(R399,(FIND("/",R399,1)-1))</f>
        <v>music</v>
      </c>
      <c r="T399" t="str">
        <f>MID(R399,FIND("/",R399)+1,256)</f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>(E400/D400)*100</f>
        <v>717.76470588235293</v>
      </c>
      <c r="G400" t="s">
        <v>20</v>
      </c>
      <c r="H400">
        <v>123</v>
      </c>
      <c r="I400" s="5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>(((L400/60)/60)/24)+DATE(1970,1,1)</f>
        <v>43228.208333333328</v>
      </c>
      <c r="O400" s="9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LEFT(R400,(FIND("/",R400,1)-1))</f>
        <v>film &amp; video</v>
      </c>
      <c r="T400" t="str">
        <f>MID(R400,FIND("/",R400)+1,256)</f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>(E401/D401)*100</f>
        <v>63.850976361767728</v>
      </c>
      <c r="G401" t="s">
        <v>14</v>
      </c>
      <c r="H401">
        <v>941</v>
      </c>
      <c r="I401" s="5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>(((L401/60)/60)/24)+DATE(1970,1,1)</f>
        <v>40576.25</v>
      </c>
      <c r="O401" s="9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>LEFT(R401,(FIND("/",R401,1)-1))</f>
        <v>music</v>
      </c>
      <c r="T401" t="str">
        <f>MID(R401,FIND("/",R401)+1,256)</f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>(E402/D402)*100</f>
        <v>2</v>
      </c>
      <c r="G402" t="s">
        <v>14</v>
      </c>
      <c r="H402">
        <v>1</v>
      </c>
      <c r="I402" s="5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>(((L402/60)/60)/24)+DATE(1970,1,1)</f>
        <v>41502.208333333336</v>
      </c>
      <c r="O402" s="9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LEFT(R402,(FIND("/",R402,1)-1))</f>
        <v>photography</v>
      </c>
      <c r="T402" t="str">
        <f>MID(R402,FIND("/",R402)+1,256)</f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>(E403/D403)*100</f>
        <v>1530.2222222222222</v>
      </c>
      <c r="G403" t="s">
        <v>20</v>
      </c>
      <c r="H403">
        <v>299</v>
      </c>
      <c r="I403" s="5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>(((L403/60)/60)/24)+DATE(1970,1,1)</f>
        <v>43765.208333333328</v>
      </c>
      <c r="O403" s="9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LEFT(R403,(FIND("/",R403,1)-1))</f>
        <v>theater</v>
      </c>
      <c r="T403" t="str">
        <f>MID(R403,FIND("/",R403)+1,256)</f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>(E404/D404)*100</f>
        <v>40.356164383561641</v>
      </c>
      <c r="G404" t="s">
        <v>14</v>
      </c>
      <c r="H404">
        <v>40</v>
      </c>
      <c r="I404" s="5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>(((L404/60)/60)/24)+DATE(1970,1,1)</f>
        <v>40914.25</v>
      </c>
      <c r="O404" s="9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>LEFT(R404,(FIND("/",R404,1)-1))</f>
        <v>film &amp; video</v>
      </c>
      <c r="T404" t="str">
        <f>MID(R404,FIND("/",R404)+1,256)</f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>(E405/D405)*100</f>
        <v>86.220633299284984</v>
      </c>
      <c r="G405" t="s">
        <v>14</v>
      </c>
      <c r="H405">
        <v>3015</v>
      </c>
      <c r="I405" s="5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>(((L405/60)/60)/24)+DATE(1970,1,1)</f>
        <v>40310.208333333336</v>
      </c>
      <c r="O405" s="9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LEFT(R405,(FIND("/",R405,1)-1))</f>
        <v>theater</v>
      </c>
      <c r="T405" t="str">
        <f>MID(R405,FIND("/",R405)+1,256)</f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>(E406/D406)*100</f>
        <v>315.58486707566465</v>
      </c>
      <c r="G406" t="s">
        <v>20</v>
      </c>
      <c r="H406">
        <v>2237</v>
      </c>
      <c r="I406" s="5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>(((L406/60)/60)/24)+DATE(1970,1,1)</f>
        <v>43053.25</v>
      </c>
      <c r="O406" s="9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>LEFT(R406,(FIND("/",R406,1)-1))</f>
        <v>theater</v>
      </c>
      <c r="T406" t="str">
        <f>MID(R406,FIND("/",R406)+1,256)</f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>(E407/D407)*100</f>
        <v>89.618243243243242</v>
      </c>
      <c r="G407" t="s">
        <v>14</v>
      </c>
      <c r="H407">
        <v>435</v>
      </c>
      <c r="I407" s="5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>(((L407/60)/60)/24)+DATE(1970,1,1)</f>
        <v>43255.208333333328</v>
      </c>
      <c r="O407" s="9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LEFT(R407,(FIND("/",R407,1)-1))</f>
        <v>theater</v>
      </c>
      <c r="T407" t="str">
        <f>MID(R407,FIND("/",R407)+1,256)</f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>(E408/D408)*100</f>
        <v>182.14503816793894</v>
      </c>
      <c r="G408" t="s">
        <v>20</v>
      </c>
      <c r="H408">
        <v>645</v>
      </c>
      <c r="I408" s="5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>(((L408/60)/60)/24)+DATE(1970,1,1)</f>
        <v>41304.25</v>
      </c>
      <c r="O408" s="9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>LEFT(R408,(FIND("/",R408,1)-1))</f>
        <v>film &amp; video</v>
      </c>
      <c r="T408" t="str">
        <f>MID(R408,FIND("/",R408)+1,256)</f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>(E409/D409)*100</f>
        <v>355.88235294117646</v>
      </c>
      <c r="G409" t="s">
        <v>20</v>
      </c>
      <c r="H409">
        <v>484</v>
      </c>
      <c r="I409" s="5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>(((L409/60)/60)/24)+DATE(1970,1,1)</f>
        <v>43751.208333333328</v>
      </c>
      <c r="O409" s="9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LEFT(R409,(FIND("/",R409,1)-1))</f>
        <v>theater</v>
      </c>
      <c r="T409" t="str">
        <f>MID(R409,FIND("/",R409)+1,256)</f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>(E410/D410)*100</f>
        <v>131.83695652173913</v>
      </c>
      <c r="G410" t="s">
        <v>20</v>
      </c>
      <c r="H410">
        <v>154</v>
      </c>
      <c r="I410" s="5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>(((L410/60)/60)/24)+DATE(1970,1,1)</f>
        <v>42541.208333333328</v>
      </c>
      <c r="O410" s="9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LEFT(R410,(FIND("/",R410,1)-1))</f>
        <v>film &amp; video</v>
      </c>
      <c r="T410" t="str">
        <f>MID(R410,FIND("/",R410)+1,256)</f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>(E411/D411)*100</f>
        <v>46.315634218289084</v>
      </c>
      <c r="G411" t="s">
        <v>14</v>
      </c>
      <c r="H411">
        <v>714</v>
      </c>
      <c r="I411" s="5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>(((L411/60)/60)/24)+DATE(1970,1,1)</f>
        <v>42843.208333333328</v>
      </c>
      <c r="O411" s="9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LEFT(R411,(FIND("/",R411,1)-1))</f>
        <v>music</v>
      </c>
      <c r="T411" t="str">
        <f>MID(R411,FIND("/",R411)+1,256)</f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>(E412/D412)*100</f>
        <v>36.132726089785294</v>
      </c>
      <c r="G412" t="s">
        <v>47</v>
      </c>
      <c r="H412">
        <v>1111</v>
      </c>
      <c r="I412" s="5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>(((L412/60)/60)/24)+DATE(1970,1,1)</f>
        <v>42122.208333333328</v>
      </c>
      <c r="O412" s="9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LEFT(R412,(FIND("/",R412,1)-1))</f>
        <v>games</v>
      </c>
      <c r="T412" t="str">
        <f>MID(R412,FIND("/",R412)+1,256)</f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>(E413/D413)*100</f>
        <v>104.62820512820512</v>
      </c>
      <c r="G413" t="s">
        <v>20</v>
      </c>
      <c r="H413">
        <v>82</v>
      </c>
      <c r="I413" s="5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>(((L413/60)/60)/24)+DATE(1970,1,1)</f>
        <v>42884.208333333328</v>
      </c>
      <c r="O413" s="9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LEFT(R413,(FIND("/",R413,1)-1))</f>
        <v>theater</v>
      </c>
      <c r="T413" t="str">
        <f>MID(R413,FIND("/",R413)+1,256)</f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>(E414/D414)*100</f>
        <v>668.85714285714289</v>
      </c>
      <c r="G414" t="s">
        <v>20</v>
      </c>
      <c r="H414">
        <v>134</v>
      </c>
      <c r="I414" s="5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>(((L414/60)/60)/24)+DATE(1970,1,1)</f>
        <v>41642.25</v>
      </c>
      <c r="O414" s="9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>LEFT(R414,(FIND("/",R414,1)-1))</f>
        <v>publishing</v>
      </c>
      <c r="T414" t="str">
        <f>MID(R414,FIND("/",R414)+1,256)</f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>(E415/D415)*100</f>
        <v>62.072823218997364</v>
      </c>
      <c r="G415" t="s">
        <v>47</v>
      </c>
      <c r="H415">
        <v>1089</v>
      </c>
      <c r="I415" s="5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>(((L415/60)/60)/24)+DATE(1970,1,1)</f>
        <v>43431.25</v>
      </c>
      <c r="O415" s="9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>LEFT(R415,(FIND("/",R415,1)-1))</f>
        <v>film &amp; video</v>
      </c>
      <c r="T415" t="str">
        <f>MID(R415,FIND("/",R415)+1,256)</f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>(E416/D416)*100</f>
        <v>84.699787460148784</v>
      </c>
      <c r="G416" t="s">
        <v>14</v>
      </c>
      <c r="H416">
        <v>5497</v>
      </c>
      <c r="I416" s="5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>(((L416/60)/60)/24)+DATE(1970,1,1)</f>
        <v>40288.208333333336</v>
      </c>
      <c r="O416" s="9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LEFT(R416,(FIND("/",R416,1)-1))</f>
        <v>food</v>
      </c>
      <c r="T416" t="str">
        <f>MID(R416,FIND("/",R416)+1,256)</f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>(E417/D417)*100</f>
        <v>11.059030837004405</v>
      </c>
      <c r="G417" t="s">
        <v>14</v>
      </c>
      <c r="H417">
        <v>418</v>
      </c>
      <c r="I417" s="5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>(((L417/60)/60)/24)+DATE(1970,1,1)</f>
        <v>40921.25</v>
      </c>
      <c r="O417" s="9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>LEFT(R417,(FIND("/",R417,1)-1))</f>
        <v>theater</v>
      </c>
      <c r="T417" t="str">
        <f>MID(R417,FIND("/",R417)+1,256)</f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>(E418/D418)*100</f>
        <v>43.838781575037146</v>
      </c>
      <c r="G418" t="s">
        <v>14</v>
      </c>
      <c r="H418">
        <v>1439</v>
      </c>
      <c r="I418" s="5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>(((L418/60)/60)/24)+DATE(1970,1,1)</f>
        <v>40560.25</v>
      </c>
      <c r="O418" s="9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>LEFT(R418,(FIND("/",R418,1)-1))</f>
        <v>film &amp; video</v>
      </c>
      <c r="T418" t="str">
        <f>MID(R418,FIND("/",R418)+1,256)</f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>(E419/D419)*100</f>
        <v>55.470588235294116</v>
      </c>
      <c r="G419" t="s">
        <v>14</v>
      </c>
      <c r="H419">
        <v>15</v>
      </c>
      <c r="I419" s="5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>(((L419/60)/60)/24)+DATE(1970,1,1)</f>
        <v>43407.208333333328</v>
      </c>
      <c r="O419" s="9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>LEFT(R419,(FIND("/",R419,1)-1))</f>
        <v>theater</v>
      </c>
      <c r="T419" t="str">
        <f>MID(R419,FIND("/",R419)+1,256)</f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>(E420/D420)*100</f>
        <v>57.399511301160658</v>
      </c>
      <c r="G420" t="s">
        <v>14</v>
      </c>
      <c r="H420">
        <v>1999</v>
      </c>
      <c r="I420" s="5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>(((L420/60)/60)/24)+DATE(1970,1,1)</f>
        <v>41035.208333333336</v>
      </c>
      <c r="O420" s="9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LEFT(R420,(FIND("/",R420,1)-1))</f>
        <v>film &amp; video</v>
      </c>
      <c r="T420" t="str">
        <f>MID(R420,FIND("/",R420)+1,256)</f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>(E421/D421)*100</f>
        <v>123.43497363796135</v>
      </c>
      <c r="G421" t="s">
        <v>20</v>
      </c>
      <c r="H421">
        <v>5203</v>
      </c>
      <c r="I421" s="5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>(((L421/60)/60)/24)+DATE(1970,1,1)</f>
        <v>40899.25</v>
      </c>
      <c r="O421" s="9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>LEFT(R421,(FIND("/",R421,1)-1))</f>
        <v>technology</v>
      </c>
      <c r="T421" t="str">
        <f>MID(R421,FIND("/",R421)+1,256)</f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>(E422/D422)*100</f>
        <v>128.46</v>
      </c>
      <c r="G422" t="s">
        <v>20</v>
      </c>
      <c r="H422">
        <v>94</v>
      </c>
      <c r="I422" s="5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>(((L422/60)/60)/24)+DATE(1970,1,1)</f>
        <v>42911.208333333328</v>
      </c>
      <c r="O422" s="9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LEFT(R422,(FIND("/",R422,1)-1))</f>
        <v>theater</v>
      </c>
      <c r="T422" t="str">
        <f>MID(R422,FIND("/",R422)+1,256)</f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>(E423/D423)*100</f>
        <v>63.989361702127653</v>
      </c>
      <c r="G423" t="s">
        <v>14</v>
      </c>
      <c r="H423">
        <v>118</v>
      </c>
      <c r="I423" s="5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>(((L423/60)/60)/24)+DATE(1970,1,1)</f>
        <v>42915.208333333328</v>
      </c>
      <c r="O423" s="9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LEFT(R423,(FIND("/",R423,1)-1))</f>
        <v>technology</v>
      </c>
      <c r="T423" t="str">
        <f>MID(R423,FIND("/",R423)+1,256)</f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>(E424/D424)*100</f>
        <v>127.29885057471265</v>
      </c>
      <c r="G424" t="s">
        <v>20</v>
      </c>
      <c r="H424">
        <v>205</v>
      </c>
      <c r="I424" s="5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>(((L424/60)/60)/24)+DATE(1970,1,1)</f>
        <v>40285.208333333336</v>
      </c>
      <c r="O424" s="9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LEFT(R424,(FIND("/",R424,1)-1))</f>
        <v>theater</v>
      </c>
      <c r="T424" t="str">
        <f>MID(R424,FIND("/",R424)+1,256)</f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>(E425/D425)*100</f>
        <v>10.638024357239512</v>
      </c>
      <c r="G425" t="s">
        <v>14</v>
      </c>
      <c r="H425">
        <v>162</v>
      </c>
      <c r="I425" s="5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>(((L425/60)/60)/24)+DATE(1970,1,1)</f>
        <v>40808.208333333336</v>
      </c>
      <c r="O425" s="9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LEFT(R425,(FIND("/",R425,1)-1))</f>
        <v>food</v>
      </c>
      <c r="T425" t="str">
        <f>MID(R425,FIND("/",R425)+1,256)</f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>(E426/D426)*100</f>
        <v>40.470588235294116</v>
      </c>
      <c r="G426" t="s">
        <v>14</v>
      </c>
      <c r="H426">
        <v>83</v>
      </c>
      <c r="I426" s="5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>(((L426/60)/60)/24)+DATE(1970,1,1)</f>
        <v>43208.208333333328</v>
      </c>
      <c r="O426" s="9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LEFT(R426,(FIND("/",R426,1)-1))</f>
        <v>music</v>
      </c>
      <c r="T426" t="str">
        <f>MID(R426,FIND("/",R426)+1,256)</f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>(E427/D427)*100</f>
        <v>287.66666666666663</v>
      </c>
      <c r="G427" t="s">
        <v>20</v>
      </c>
      <c r="H427">
        <v>92</v>
      </c>
      <c r="I427" s="5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>(((L427/60)/60)/24)+DATE(1970,1,1)</f>
        <v>42213.208333333328</v>
      </c>
      <c r="O427" s="9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LEFT(R427,(FIND("/",R427,1)-1))</f>
        <v>photography</v>
      </c>
      <c r="T427" t="str">
        <f>MID(R427,FIND("/",R427)+1,256)</f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>(E428/D428)*100</f>
        <v>572.94444444444446</v>
      </c>
      <c r="G428" t="s">
        <v>20</v>
      </c>
      <c r="H428">
        <v>219</v>
      </c>
      <c r="I428" s="5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>(((L428/60)/60)/24)+DATE(1970,1,1)</f>
        <v>41332.25</v>
      </c>
      <c r="O428" s="9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>LEFT(R428,(FIND("/",R428,1)-1))</f>
        <v>theater</v>
      </c>
      <c r="T428" t="str">
        <f>MID(R428,FIND("/",R428)+1,256)</f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>(E429/D429)*100</f>
        <v>112.90429799426933</v>
      </c>
      <c r="G429" t="s">
        <v>20</v>
      </c>
      <c r="H429">
        <v>2526</v>
      </c>
      <c r="I429" s="5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>(((L429/60)/60)/24)+DATE(1970,1,1)</f>
        <v>41895.208333333336</v>
      </c>
      <c r="O429" s="9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LEFT(R429,(FIND("/",R429,1)-1))</f>
        <v>theater</v>
      </c>
      <c r="T429" t="str">
        <f>MID(R429,FIND("/",R429)+1,256)</f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>(E430/D430)*100</f>
        <v>46.387573964497044</v>
      </c>
      <c r="G430" t="s">
        <v>14</v>
      </c>
      <c r="H430">
        <v>747</v>
      </c>
      <c r="I430" s="5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>(((L430/60)/60)/24)+DATE(1970,1,1)</f>
        <v>40585.25</v>
      </c>
      <c r="O430" s="9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>LEFT(R430,(FIND("/",R430,1)-1))</f>
        <v>film &amp; video</v>
      </c>
      <c r="T430" t="str">
        <f>MID(R430,FIND("/",R430)+1,256)</f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>(E431/D431)*100</f>
        <v>90.675916230366497</v>
      </c>
      <c r="G431" t="s">
        <v>74</v>
      </c>
      <c r="H431">
        <v>2138</v>
      </c>
      <c r="I431" s="5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>(((L431/60)/60)/24)+DATE(1970,1,1)</f>
        <v>41680.25</v>
      </c>
      <c r="O431" s="9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LEFT(R431,(FIND("/",R431,1)-1))</f>
        <v>photography</v>
      </c>
      <c r="T431" t="str">
        <f>MID(R431,FIND("/",R431)+1,256)</f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>(E432/D432)*100</f>
        <v>67.740740740740748</v>
      </c>
      <c r="G432" t="s">
        <v>14</v>
      </c>
      <c r="H432">
        <v>84</v>
      </c>
      <c r="I432" s="5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>(((L432/60)/60)/24)+DATE(1970,1,1)</f>
        <v>43737.208333333328</v>
      </c>
      <c r="O432" s="9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LEFT(R432,(FIND("/",R432,1)-1))</f>
        <v>theater</v>
      </c>
      <c r="T432" t="str">
        <f>MID(R432,FIND("/",R432)+1,256)</f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>(E433/D433)*100</f>
        <v>192.49019607843135</v>
      </c>
      <c r="G433" t="s">
        <v>20</v>
      </c>
      <c r="H433">
        <v>94</v>
      </c>
      <c r="I433" s="5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>(((L433/60)/60)/24)+DATE(1970,1,1)</f>
        <v>43273.208333333328</v>
      </c>
      <c r="O433" s="9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LEFT(R433,(FIND("/",R433,1)-1))</f>
        <v>theater</v>
      </c>
      <c r="T433" t="str">
        <f>MID(R433,FIND("/",R433)+1,256)</f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>(E434/D434)*100</f>
        <v>82.714285714285722</v>
      </c>
      <c r="G434" t="s">
        <v>14</v>
      </c>
      <c r="H434">
        <v>91</v>
      </c>
      <c r="I434" s="5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>(((L434/60)/60)/24)+DATE(1970,1,1)</f>
        <v>41761.208333333336</v>
      </c>
      <c r="O434" s="9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LEFT(R434,(FIND("/",R434,1)-1))</f>
        <v>theater</v>
      </c>
      <c r="T434" t="str">
        <f>MID(R434,FIND("/",R434)+1,256)</f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>(E435/D435)*100</f>
        <v>54.163920922570021</v>
      </c>
      <c r="G435" t="s">
        <v>14</v>
      </c>
      <c r="H435">
        <v>792</v>
      </c>
      <c r="I435" s="5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>(((L435/60)/60)/24)+DATE(1970,1,1)</f>
        <v>41603.25</v>
      </c>
      <c r="O435" s="9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>LEFT(R435,(FIND("/",R435,1)-1))</f>
        <v>film &amp; video</v>
      </c>
      <c r="T435" t="str">
        <f>MID(R435,FIND("/",R435)+1,256)</f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>(E436/D436)*100</f>
        <v>16.722222222222221</v>
      </c>
      <c r="G436" t="s">
        <v>74</v>
      </c>
      <c r="H436">
        <v>10</v>
      </c>
      <c r="I436" s="5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>(((L436/60)/60)/24)+DATE(1970,1,1)</f>
        <v>42705.25</v>
      </c>
      <c r="O436" s="9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>LEFT(R436,(FIND("/",R436,1)-1))</f>
        <v>theater</v>
      </c>
      <c r="T436" t="str">
        <f>MID(R436,FIND("/",R436)+1,256)</f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>(E437/D437)*100</f>
        <v>116.87664041994749</v>
      </c>
      <c r="G437" t="s">
        <v>20</v>
      </c>
      <c r="H437">
        <v>1713</v>
      </c>
      <c r="I437" s="5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>(((L437/60)/60)/24)+DATE(1970,1,1)</f>
        <v>41988.25</v>
      </c>
      <c r="O437" s="9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>LEFT(R437,(FIND("/",R437,1)-1))</f>
        <v>theater</v>
      </c>
      <c r="T437" t="str">
        <f>MID(R437,FIND("/",R437)+1,256)</f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>(E438/D438)*100</f>
        <v>1052.1538461538462</v>
      </c>
      <c r="G438" t="s">
        <v>20</v>
      </c>
      <c r="H438">
        <v>249</v>
      </c>
      <c r="I438" s="5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>(((L438/60)/60)/24)+DATE(1970,1,1)</f>
        <v>43575.208333333328</v>
      </c>
      <c r="O438" s="9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LEFT(R438,(FIND("/",R438,1)-1))</f>
        <v>music</v>
      </c>
      <c r="T438" t="str">
        <f>MID(R438,FIND("/",R438)+1,256)</f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>(E439/D439)*100</f>
        <v>123.07407407407408</v>
      </c>
      <c r="G439" t="s">
        <v>20</v>
      </c>
      <c r="H439">
        <v>192</v>
      </c>
      <c r="I439" s="5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>(((L439/60)/60)/24)+DATE(1970,1,1)</f>
        <v>42260.208333333328</v>
      </c>
      <c r="O439" s="9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LEFT(R439,(FIND("/",R439,1)-1))</f>
        <v>film &amp; video</v>
      </c>
      <c r="T439" t="str">
        <f>MID(R439,FIND("/",R439)+1,256)</f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>(E440/D440)*100</f>
        <v>178.63855421686748</v>
      </c>
      <c r="G440" t="s">
        <v>20</v>
      </c>
      <c r="H440">
        <v>247</v>
      </c>
      <c r="I440" s="5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>(((L440/60)/60)/24)+DATE(1970,1,1)</f>
        <v>41337.25</v>
      </c>
      <c r="O440" s="9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LEFT(R440,(FIND("/",R440,1)-1))</f>
        <v>theater</v>
      </c>
      <c r="T440" t="str">
        <f>MID(R440,FIND("/",R440)+1,256)</f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>(E441/D441)*100</f>
        <v>355.28169014084506</v>
      </c>
      <c r="G441" t="s">
        <v>20</v>
      </c>
      <c r="H441">
        <v>2293</v>
      </c>
      <c r="I441" s="5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>(((L441/60)/60)/24)+DATE(1970,1,1)</f>
        <v>42680.208333333328</v>
      </c>
      <c r="O441" s="9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>LEFT(R441,(FIND("/",R441,1)-1))</f>
        <v>film &amp; video</v>
      </c>
      <c r="T441" t="str">
        <f>MID(R441,FIND("/",R441)+1,256)</f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>(E442/D442)*100</f>
        <v>161.90634146341463</v>
      </c>
      <c r="G442" t="s">
        <v>20</v>
      </c>
      <c r="H442">
        <v>3131</v>
      </c>
      <c r="I442" s="5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>(((L442/60)/60)/24)+DATE(1970,1,1)</f>
        <v>42916.208333333328</v>
      </c>
      <c r="O442" s="9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LEFT(R442,(FIND("/",R442,1)-1))</f>
        <v>film &amp; video</v>
      </c>
      <c r="T442" t="str">
        <f>MID(R442,FIND("/",R442)+1,256)</f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>(E443/D443)*100</f>
        <v>24.914285714285715</v>
      </c>
      <c r="G443" t="s">
        <v>14</v>
      </c>
      <c r="H443">
        <v>32</v>
      </c>
      <c r="I443" s="5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>(((L443/60)/60)/24)+DATE(1970,1,1)</f>
        <v>41025.208333333336</v>
      </c>
      <c r="O443" s="9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LEFT(R443,(FIND("/",R443,1)-1))</f>
        <v>technology</v>
      </c>
      <c r="T443" t="str">
        <f>MID(R443,FIND("/",R443)+1,256)</f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>(E444/D444)*100</f>
        <v>198.72222222222223</v>
      </c>
      <c r="G444" t="s">
        <v>20</v>
      </c>
      <c r="H444">
        <v>143</v>
      </c>
      <c r="I444" s="5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>(((L444/60)/60)/24)+DATE(1970,1,1)</f>
        <v>42980.208333333328</v>
      </c>
      <c r="O444" s="9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LEFT(R444,(FIND("/",R444,1)-1))</f>
        <v>theater</v>
      </c>
      <c r="T444" t="str">
        <f>MID(R444,FIND("/",R444)+1,256)</f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>(E445/D445)*100</f>
        <v>34.752688172043008</v>
      </c>
      <c r="G445" t="s">
        <v>74</v>
      </c>
      <c r="H445">
        <v>90</v>
      </c>
      <c r="I445" s="5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>(((L445/60)/60)/24)+DATE(1970,1,1)</f>
        <v>40451.208333333336</v>
      </c>
      <c r="O445" s="9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LEFT(R445,(FIND("/",R445,1)-1))</f>
        <v>theater</v>
      </c>
      <c r="T445" t="str">
        <f>MID(R445,FIND("/",R445)+1,256)</f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>(E446/D446)*100</f>
        <v>176.41935483870967</v>
      </c>
      <c r="G446" t="s">
        <v>20</v>
      </c>
      <c r="H446">
        <v>296</v>
      </c>
      <c r="I446" s="5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>(((L446/60)/60)/24)+DATE(1970,1,1)</f>
        <v>40748.208333333336</v>
      </c>
      <c r="O446" s="9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LEFT(R446,(FIND("/",R446,1)-1))</f>
        <v>music</v>
      </c>
      <c r="T446" t="str">
        <f>MID(R446,FIND("/",R446)+1,256)</f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>(E447/D447)*100</f>
        <v>511.38095238095235</v>
      </c>
      <c r="G447" t="s">
        <v>20</v>
      </c>
      <c r="H447">
        <v>170</v>
      </c>
      <c r="I447" s="5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>(((L447/60)/60)/24)+DATE(1970,1,1)</f>
        <v>40515.25</v>
      </c>
      <c r="O447" s="9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>LEFT(R447,(FIND("/",R447,1)-1))</f>
        <v>theater</v>
      </c>
      <c r="T447" t="str">
        <f>MID(R447,FIND("/",R447)+1,256)</f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>(E448/D448)*100</f>
        <v>82.044117647058826</v>
      </c>
      <c r="G448" t="s">
        <v>14</v>
      </c>
      <c r="H448">
        <v>186</v>
      </c>
      <c r="I448" s="5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>(((L448/60)/60)/24)+DATE(1970,1,1)</f>
        <v>41261.25</v>
      </c>
      <c r="O448" s="9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>LEFT(R448,(FIND("/",R448,1)-1))</f>
        <v>technology</v>
      </c>
      <c r="T448" t="str">
        <f>MID(R448,FIND("/",R448)+1,256)</f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>(E449/D449)*100</f>
        <v>24.326030927835053</v>
      </c>
      <c r="G449" t="s">
        <v>74</v>
      </c>
      <c r="H449">
        <v>439</v>
      </c>
      <c r="I449" s="5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>(((L449/60)/60)/24)+DATE(1970,1,1)</f>
        <v>43088.25</v>
      </c>
      <c r="O449" s="9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>LEFT(R449,(FIND("/",R449,1)-1))</f>
        <v>film &amp; video</v>
      </c>
      <c r="T449" t="str">
        <f>MID(R449,FIND("/",R449)+1,256)</f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>(E450/D450)*100</f>
        <v>50.482758620689658</v>
      </c>
      <c r="G450" t="s">
        <v>14</v>
      </c>
      <c r="H450">
        <v>605</v>
      </c>
      <c r="I450" s="5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>(((L450/60)/60)/24)+DATE(1970,1,1)</f>
        <v>41378.208333333336</v>
      </c>
      <c r="O450" s="9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LEFT(R450,(FIND("/",R450,1)-1))</f>
        <v>games</v>
      </c>
      <c r="T450" t="str">
        <f>MID(R450,FIND("/",R450)+1,256)</f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>(E451/D451)*100</f>
        <v>967</v>
      </c>
      <c r="G451" t="s">
        <v>20</v>
      </c>
      <c r="H451">
        <v>86</v>
      </c>
      <c r="I451" s="5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>(((L451/60)/60)/24)+DATE(1970,1,1)</f>
        <v>43530.25</v>
      </c>
      <c r="O451" s="9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LEFT(R451,(FIND("/",R451,1)-1))</f>
        <v>games</v>
      </c>
      <c r="T451" t="str">
        <f>MID(R451,FIND("/",R451)+1,256)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>(E452/D452)*100</f>
        <v>4</v>
      </c>
      <c r="G452" t="s">
        <v>14</v>
      </c>
      <c r="H452">
        <v>1</v>
      </c>
      <c r="I452" s="5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>(((L452/60)/60)/24)+DATE(1970,1,1)</f>
        <v>43394.208333333328</v>
      </c>
      <c r="O452" s="9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>LEFT(R452,(FIND("/",R452,1)-1))</f>
        <v>film &amp; video</v>
      </c>
      <c r="T452" t="str">
        <f>MID(R452,FIND("/",R452)+1,256)</f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>(E453/D453)*100</f>
        <v>122.84501347708894</v>
      </c>
      <c r="G453" t="s">
        <v>20</v>
      </c>
      <c r="H453">
        <v>6286</v>
      </c>
      <c r="I453" s="5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>(((L453/60)/60)/24)+DATE(1970,1,1)</f>
        <v>42935.208333333328</v>
      </c>
      <c r="O453" s="9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LEFT(R453,(FIND("/",R453,1)-1))</f>
        <v>music</v>
      </c>
      <c r="T453" t="str">
        <f>MID(R453,FIND("/",R453)+1,256)</f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>(E454/D454)*100</f>
        <v>63.4375</v>
      </c>
      <c r="G454" t="s">
        <v>14</v>
      </c>
      <c r="H454">
        <v>31</v>
      </c>
      <c r="I454" s="5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>(((L454/60)/60)/24)+DATE(1970,1,1)</f>
        <v>40365.208333333336</v>
      </c>
      <c r="O454" s="9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LEFT(R454,(FIND("/",R454,1)-1))</f>
        <v>film &amp; video</v>
      </c>
      <c r="T454" t="str">
        <f>MID(R454,FIND("/",R454)+1,256)</f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>(E455/D455)*100</f>
        <v>56.331688596491226</v>
      </c>
      <c r="G455" t="s">
        <v>14</v>
      </c>
      <c r="H455">
        <v>1181</v>
      </c>
      <c r="I455" s="5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>(((L455/60)/60)/24)+DATE(1970,1,1)</f>
        <v>42705.25</v>
      </c>
      <c r="O455" s="9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>LEFT(R455,(FIND("/",R455,1)-1))</f>
        <v>film &amp; video</v>
      </c>
      <c r="T455" t="str">
        <f>MID(R455,FIND("/",R455)+1,256)</f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>(E456/D456)*100</f>
        <v>44.074999999999996</v>
      </c>
      <c r="G456" t="s">
        <v>14</v>
      </c>
      <c r="H456">
        <v>39</v>
      </c>
      <c r="I456" s="5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>(((L456/60)/60)/24)+DATE(1970,1,1)</f>
        <v>41568.208333333336</v>
      </c>
      <c r="O456" s="9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>LEFT(R456,(FIND("/",R456,1)-1))</f>
        <v>film &amp; video</v>
      </c>
      <c r="T456" t="str">
        <f>MID(R456,FIND("/",R456)+1,256)</f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>(E457/D457)*100</f>
        <v>118.37253218884121</v>
      </c>
      <c r="G457" t="s">
        <v>20</v>
      </c>
      <c r="H457">
        <v>3727</v>
      </c>
      <c r="I457" s="5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>(((L457/60)/60)/24)+DATE(1970,1,1)</f>
        <v>40809.208333333336</v>
      </c>
      <c r="O457" s="9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LEFT(R457,(FIND("/",R457,1)-1))</f>
        <v>theater</v>
      </c>
      <c r="T457" t="str">
        <f>MID(R457,FIND("/",R457)+1,256)</f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>(E458/D458)*100</f>
        <v>104.1243169398907</v>
      </c>
      <c r="G458" t="s">
        <v>20</v>
      </c>
      <c r="H458">
        <v>1605</v>
      </c>
      <c r="I458" s="5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>(((L458/60)/60)/24)+DATE(1970,1,1)</f>
        <v>43141.25</v>
      </c>
      <c r="O458" s="9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>LEFT(R458,(FIND("/",R458,1)-1))</f>
        <v>music</v>
      </c>
      <c r="T458" t="str">
        <f>MID(R458,FIND("/",R458)+1,256)</f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>(E459/D459)*100</f>
        <v>26.640000000000004</v>
      </c>
      <c r="G459" t="s">
        <v>14</v>
      </c>
      <c r="H459">
        <v>46</v>
      </c>
      <c r="I459" s="5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>(((L459/60)/60)/24)+DATE(1970,1,1)</f>
        <v>42657.208333333328</v>
      </c>
      <c r="O459" s="9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LEFT(R459,(FIND("/",R459,1)-1))</f>
        <v>theater</v>
      </c>
      <c r="T459" t="str">
        <f>MID(R459,FIND("/",R459)+1,256)</f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>(E460/D460)*100</f>
        <v>351.20118343195264</v>
      </c>
      <c r="G460" t="s">
        <v>20</v>
      </c>
      <c r="H460">
        <v>2120</v>
      </c>
      <c r="I460" s="5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>(((L460/60)/60)/24)+DATE(1970,1,1)</f>
        <v>40265.208333333336</v>
      </c>
      <c r="O460" s="9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LEFT(R460,(FIND("/",R460,1)-1))</f>
        <v>theater</v>
      </c>
      <c r="T460" t="str">
        <f>MID(R460,FIND("/",R460)+1,256)</f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>(E461/D461)*100</f>
        <v>90.063492063492063</v>
      </c>
      <c r="G461" t="s">
        <v>14</v>
      </c>
      <c r="H461">
        <v>105</v>
      </c>
      <c r="I461" s="5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>(((L461/60)/60)/24)+DATE(1970,1,1)</f>
        <v>42001.25</v>
      </c>
      <c r="O461" s="9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>LEFT(R461,(FIND("/",R461,1)-1))</f>
        <v>film &amp; video</v>
      </c>
      <c r="T461" t="str">
        <f>MID(R461,FIND("/",R461)+1,256)</f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>(E462/D462)*100</f>
        <v>171.625</v>
      </c>
      <c r="G462" t="s">
        <v>20</v>
      </c>
      <c r="H462">
        <v>50</v>
      </c>
      <c r="I462" s="5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>(((L462/60)/60)/24)+DATE(1970,1,1)</f>
        <v>40399.208333333336</v>
      </c>
      <c r="O462" s="9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LEFT(R462,(FIND("/",R462,1)-1))</f>
        <v>theater</v>
      </c>
      <c r="T462" t="str">
        <f>MID(R462,FIND("/",R462)+1,256)</f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>(E463/D463)*100</f>
        <v>141.04655870445345</v>
      </c>
      <c r="G463" t="s">
        <v>20</v>
      </c>
      <c r="H463">
        <v>2080</v>
      </c>
      <c r="I463" s="5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>(((L463/60)/60)/24)+DATE(1970,1,1)</f>
        <v>41757.208333333336</v>
      </c>
      <c r="O463" s="9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LEFT(R463,(FIND("/",R463,1)-1))</f>
        <v>film &amp; video</v>
      </c>
      <c r="T463" t="str">
        <f>MID(R463,FIND("/",R463)+1,256)</f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>(E464/D464)*100</f>
        <v>30.57944915254237</v>
      </c>
      <c r="G464" t="s">
        <v>14</v>
      </c>
      <c r="H464">
        <v>535</v>
      </c>
      <c r="I464" s="5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>(((L464/60)/60)/24)+DATE(1970,1,1)</f>
        <v>41304.25</v>
      </c>
      <c r="O464" s="9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>LEFT(R464,(FIND("/",R464,1)-1))</f>
        <v>games</v>
      </c>
      <c r="T464" t="str">
        <f>MID(R464,FIND("/",R464)+1,256)</f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>(E465/D465)*100</f>
        <v>108.16455696202532</v>
      </c>
      <c r="G465" t="s">
        <v>20</v>
      </c>
      <c r="H465">
        <v>2105</v>
      </c>
      <c r="I465" s="5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>(((L465/60)/60)/24)+DATE(1970,1,1)</f>
        <v>41639.25</v>
      </c>
      <c r="O465" s="9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>LEFT(R465,(FIND("/",R465,1)-1))</f>
        <v>film &amp; video</v>
      </c>
      <c r="T465" t="str">
        <f>MID(R465,FIND("/",R465)+1,256)</f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>(E466/D466)*100</f>
        <v>133.45505617977528</v>
      </c>
      <c r="G466" t="s">
        <v>20</v>
      </c>
      <c r="H466">
        <v>2436</v>
      </c>
      <c r="I466" s="5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>(((L466/60)/60)/24)+DATE(1970,1,1)</f>
        <v>43142.25</v>
      </c>
      <c r="O466" s="9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>LEFT(R466,(FIND("/",R466,1)-1))</f>
        <v>theater</v>
      </c>
      <c r="T466" t="str">
        <f>MID(R466,FIND("/",R466)+1,256)</f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>(E467/D467)*100</f>
        <v>187.85106382978722</v>
      </c>
      <c r="G467" t="s">
        <v>20</v>
      </c>
      <c r="H467">
        <v>80</v>
      </c>
      <c r="I467" s="5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>(((L467/60)/60)/24)+DATE(1970,1,1)</f>
        <v>43127.25</v>
      </c>
      <c r="O467" s="9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>LEFT(R467,(FIND("/",R467,1)-1))</f>
        <v>publishing</v>
      </c>
      <c r="T467" t="str">
        <f>MID(R467,FIND("/",R467)+1,256)</f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>(E468/D468)*100</f>
        <v>332</v>
      </c>
      <c r="G468" t="s">
        <v>20</v>
      </c>
      <c r="H468">
        <v>42</v>
      </c>
      <c r="I468" s="5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>(((L468/60)/60)/24)+DATE(1970,1,1)</f>
        <v>41409.208333333336</v>
      </c>
      <c r="O468" s="9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LEFT(R468,(FIND("/",R468,1)-1))</f>
        <v>technology</v>
      </c>
      <c r="T468" t="str">
        <f>MID(R468,FIND("/",R468)+1,256)</f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>(E469/D469)*100</f>
        <v>575.21428571428578</v>
      </c>
      <c r="G469" t="s">
        <v>20</v>
      </c>
      <c r="H469">
        <v>139</v>
      </c>
      <c r="I469" s="5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>(((L469/60)/60)/24)+DATE(1970,1,1)</f>
        <v>42331.25</v>
      </c>
      <c r="O469" s="9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>LEFT(R469,(FIND("/",R469,1)-1))</f>
        <v>technology</v>
      </c>
      <c r="T469" t="str">
        <f>MID(R469,FIND("/",R469)+1,256)</f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>(E470/D470)*100</f>
        <v>40.5</v>
      </c>
      <c r="G470" t="s">
        <v>14</v>
      </c>
      <c r="H470">
        <v>16</v>
      </c>
      <c r="I470" s="5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>(((L470/60)/60)/24)+DATE(1970,1,1)</f>
        <v>43569.208333333328</v>
      </c>
      <c r="O470" s="9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LEFT(R470,(FIND("/",R470,1)-1))</f>
        <v>theater</v>
      </c>
      <c r="T470" t="str">
        <f>MID(R470,FIND("/",R470)+1,256)</f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>(E471/D471)*100</f>
        <v>184.42857142857144</v>
      </c>
      <c r="G471" t="s">
        <v>20</v>
      </c>
      <c r="H471">
        <v>159</v>
      </c>
      <c r="I471" s="5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>(((L471/60)/60)/24)+DATE(1970,1,1)</f>
        <v>42142.208333333328</v>
      </c>
      <c r="O471" s="9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LEFT(R471,(FIND("/",R471,1)-1))</f>
        <v>film &amp; video</v>
      </c>
      <c r="T471" t="str">
        <f>MID(R471,FIND("/",R471)+1,256)</f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>(E472/D472)*100</f>
        <v>285.80555555555554</v>
      </c>
      <c r="G472" t="s">
        <v>20</v>
      </c>
      <c r="H472">
        <v>381</v>
      </c>
      <c r="I472" s="5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>(((L472/60)/60)/24)+DATE(1970,1,1)</f>
        <v>42716.25</v>
      </c>
      <c r="O472" s="9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>LEFT(R472,(FIND("/",R472,1)-1))</f>
        <v>technology</v>
      </c>
      <c r="T472" t="str">
        <f>MID(R472,FIND("/",R472)+1,256)</f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>(E473/D473)*100</f>
        <v>319</v>
      </c>
      <c r="G473" t="s">
        <v>20</v>
      </c>
      <c r="H473">
        <v>194</v>
      </c>
      <c r="I473" s="5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>(((L473/60)/60)/24)+DATE(1970,1,1)</f>
        <v>41031.208333333336</v>
      </c>
      <c r="O473" s="9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LEFT(R473,(FIND("/",R473,1)-1))</f>
        <v>food</v>
      </c>
      <c r="T473" t="str">
        <f>MID(R473,FIND("/",R473)+1,256)</f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>(E474/D474)*100</f>
        <v>39.234070221066318</v>
      </c>
      <c r="G474" t="s">
        <v>14</v>
      </c>
      <c r="H474">
        <v>575</v>
      </c>
      <c r="I474" s="5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>(((L474/60)/60)/24)+DATE(1970,1,1)</f>
        <v>43535.208333333328</v>
      </c>
      <c r="O474" s="9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LEFT(R474,(FIND("/",R474,1)-1))</f>
        <v>music</v>
      </c>
      <c r="T474" t="str">
        <f>MID(R474,FIND("/",R474)+1,256)</f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>(E475/D475)*100</f>
        <v>178.14000000000001</v>
      </c>
      <c r="G475" t="s">
        <v>20</v>
      </c>
      <c r="H475">
        <v>106</v>
      </c>
      <c r="I475" s="5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>(((L475/60)/60)/24)+DATE(1970,1,1)</f>
        <v>43277.208333333328</v>
      </c>
      <c r="O475" s="9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LEFT(R475,(FIND("/",R475,1)-1))</f>
        <v>music</v>
      </c>
      <c r="T475" t="str">
        <f>MID(R475,FIND("/",R475)+1,256)</f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>(E476/D476)*100</f>
        <v>365.15</v>
      </c>
      <c r="G476" t="s">
        <v>20</v>
      </c>
      <c r="H476">
        <v>142</v>
      </c>
      <c r="I476" s="5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>(((L476/60)/60)/24)+DATE(1970,1,1)</f>
        <v>41989.25</v>
      </c>
      <c r="O476" s="9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>LEFT(R476,(FIND("/",R476,1)-1))</f>
        <v>film &amp; video</v>
      </c>
      <c r="T476" t="str">
        <f>MID(R476,FIND("/",R476)+1,256)</f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>(E477/D477)*100</f>
        <v>113.94594594594594</v>
      </c>
      <c r="G477" t="s">
        <v>20</v>
      </c>
      <c r="H477">
        <v>211</v>
      </c>
      <c r="I477" s="5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>(((L477/60)/60)/24)+DATE(1970,1,1)</f>
        <v>41450.208333333336</v>
      </c>
      <c r="O477" s="9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LEFT(R477,(FIND("/",R477,1)-1))</f>
        <v>publishing</v>
      </c>
      <c r="T477" t="str">
        <f>MID(R477,FIND("/",R477)+1,256)</f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>(E478/D478)*100</f>
        <v>29.828720626631856</v>
      </c>
      <c r="G478" t="s">
        <v>14</v>
      </c>
      <c r="H478">
        <v>1120</v>
      </c>
      <c r="I478" s="5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>(((L478/60)/60)/24)+DATE(1970,1,1)</f>
        <v>43322.208333333328</v>
      </c>
      <c r="O478" s="9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LEFT(R478,(FIND("/",R478,1)-1))</f>
        <v>publishing</v>
      </c>
      <c r="T478" t="str">
        <f>MID(R478,FIND("/",R478)+1,256)</f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>(E479/D479)*100</f>
        <v>54.270588235294113</v>
      </c>
      <c r="G479" t="s">
        <v>14</v>
      </c>
      <c r="H479">
        <v>113</v>
      </c>
      <c r="I479" s="5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>(((L479/60)/60)/24)+DATE(1970,1,1)</f>
        <v>40720.208333333336</v>
      </c>
      <c r="O479" s="9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LEFT(R479,(FIND("/",R479,1)-1))</f>
        <v>film &amp; video</v>
      </c>
      <c r="T479" t="str">
        <f>MID(R479,FIND("/",R479)+1,256)</f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>(E480/D480)*100</f>
        <v>236.34156976744185</v>
      </c>
      <c r="G480" t="s">
        <v>20</v>
      </c>
      <c r="H480">
        <v>2756</v>
      </c>
      <c r="I480" s="5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>(((L480/60)/60)/24)+DATE(1970,1,1)</f>
        <v>42072.208333333328</v>
      </c>
      <c r="O480" s="9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LEFT(R480,(FIND("/",R480,1)-1))</f>
        <v>technology</v>
      </c>
      <c r="T480" t="str">
        <f>MID(R480,FIND("/",R480)+1,256)</f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>(E481/D481)*100</f>
        <v>512.91666666666663</v>
      </c>
      <c r="G481" t="s">
        <v>20</v>
      </c>
      <c r="H481">
        <v>173</v>
      </c>
      <c r="I481" s="5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>(((L481/60)/60)/24)+DATE(1970,1,1)</f>
        <v>42945.208333333328</v>
      </c>
      <c r="O481" s="9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LEFT(R481,(FIND("/",R481,1)-1))</f>
        <v>food</v>
      </c>
      <c r="T481" t="str">
        <f>MID(R481,FIND("/",R481)+1,256)</f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>(E482/D482)*100</f>
        <v>100.65116279069768</v>
      </c>
      <c r="G482" t="s">
        <v>20</v>
      </c>
      <c r="H482">
        <v>87</v>
      </c>
      <c r="I482" s="5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>(((L482/60)/60)/24)+DATE(1970,1,1)</f>
        <v>40248.25</v>
      </c>
      <c r="O482" s="9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LEFT(R482,(FIND("/",R482,1)-1))</f>
        <v>photography</v>
      </c>
      <c r="T482" t="str">
        <f>MID(R482,FIND("/",R482)+1,256)</f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>(E483/D483)*100</f>
        <v>81.348423194303152</v>
      </c>
      <c r="G483" t="s">
        <v>14</v>
      </c>
      <c r="H483">
        <v>1538</v>
      </c>
      <c r="I483" s="5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>(((L483/60)/60)/24)+DATE(1970,1,1)</f>
        <v>41913.208333333336</v>
      </c>
      <c r="O483" s="9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>LEFT(R483,(FIND("/",R483,1)-1))</f>
        <v>theater</v>
      </c>
      <c r="T483" t="str">
        <f>MID(R483,FIND("/",R483)+1,256)</f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>(E484/D484)*100</f>
        <v>16.404761904761905</v>
      </c>
      <c r="G484" t="s">
        <v>14</v>
      </c>
      <c r="H484">
        <v>9</v>
      </c>
      <c r="I484" s="5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>(((L484/60)/60)/24)+DATE(1970,1,1)</f>
        <v>40963.25</v>
      </c>
      <c r="O484" s="9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>LEFT(R484,(FIND("/",R484,1)-1))</f>
        <v>publishing</v>
      </c>
      <c r="T484" t="str">
        <f>MID(R484,FIND("/",R484)+1,256)</f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>(E485/D485)*100</f>
        <v>52.774617067833695</v>
      </c>
      <c r="G485" t="s">
        <v>14</v>
      </c>
      <c r="H485">
        <v>554</v>
      </c>
      <c r="I485" s="5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>(((L485/60)/60)/24)+DATE(1970,1,1)</f>
        <v>43811.25</v>
      </c>
      <c r="O485" s="9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>LEFT(R485,(FIND("/",R485,1)-1))</f>
        <v>theater</v>
      </c>
      <c r="T485" t="str">
        <f>MID(R485,FIND("/",R485)+1,256)</f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>(E486/D486)*100</f>
        <v>260.20608108108109</v>
      </c>
      <c r="G486" t="s">
        <v>20</v>
      </c>
      <c r="H486">
        <v>1572</v>
      </c>
      <c r="I486" s="5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>(((L486/60)/60)/24)+DATE(1970,1,1)</f>
        <v>41855.208333333336</v>
      </c>
      <c r="O486" s="9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LEFT(R486,(FIND("/",R486,1)-1))</f>
        <v>food</v>
      </c>
      <c r="T486" t="str">
        <f>MID(R486,FIND("/",R486)+1,256)</f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>(E487/D487)*100</f>
        <v>30.73289183222958</v>
      </c>
      <c r="G487" t="s">
        <v>14</v>
      </c>
      <c r="H487">
        <v>648</v>
      </c>
      <c r="I487" s="5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>(((L487/60)/60)/24)+DATE(1970,1,1)</f>
        <v>43626.208333333328</v>
      </c>
      <c r="O487" s="9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LEFT(R487,(FIND("/",R487,1)-1))</f>
        <v>theater</v>
      </c>
      <c r="T487" t="str">
        <f>MID(R487,FIND("/",R487)+1,256)</f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>(E488/D488)*100</f>
        <v>13.5</v>
      </c>
      <c r="G488" t="s">
        <v>14</v>
      </c>
      <c r="H488">
        <v>21</v>
      </c>
      <c r="I488" s="5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>(((L488/60)/60)/24)+DATE(1970,1,1)</f>
        <v>43168.25</v>
      </c>
      <c r="O488" s="9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LEFT(R488,(FIND("/",R488,1)-1))</f>
        <v>publishing</v>
      </c>
      <c r="T488" t="str">
        <f>MID(R488,FIND("/",R488)+1,256)</f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>(E489/D489)*100</f>
        <v>178.62556663644605</v>
      </c>
      <c r="G489" t="s">
        <v>20</v>
      </c>
      <c r="H489">
        <v>2346</v>
      </c>
      <c r="I489" s="5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>(((L489/60)/60)/24)+DATE(1970,1,1)</f>
        <v>42845.208333333328</v>
      </c>
      <c r="O489" s="9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LEFT(R489,(FIND("/",R489,1)-1))</f>
        <v>theater</v>
      </c>
      <c r="T489" t="str">
        <f>MID(R489,FIND("/",R489)+1,256)</f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>(E490/D490)*100</f>
        <v>220.0566037735849</v>
      </c>
      <c r="G490" t="s">
        <v>20</v>
      </c>
      <c r="H490">
        <v>115</v>
      </c>
      <c r="I490" s="5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>(((L490/60)/60)/24)+DATE(1970,1,1)</f>
        <v>42403.25</v>
      </c>
      <c r="O490" s="9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>LEFT(R490,(FIND("/",R490,1)-1))</f>
        <v>theater</v>
      </c>
      <c r="T490" t="str">
        <f>MID(R490,FIND("/",R490)+1,256)</f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>(E491/D491)*100</f>
        <v>101.5108695652174</v>
      </c>
      <c r="G491" t="s">
        <v>20</v>
      </c>
      <c r="H491">
        <v>85</v>
      </c>
      <c r="I491" s="5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>(((L491/60)/60)/24)+DATE(1970,1,1)</f>
        <v>40406.208333333336</v>
      </c>
      <c r="O491" s="9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LEFT(R491,(FIND("/",R491,1)-1))</f>
        <v>technology</v>
      </c>
      <c r="T491" t="str">
        <f>MID(R491,FIND("/",R491)+1,256)</f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>(E492/D492)*100</f>
        <v>191.5</v>
      </c>
      <c r="G492" t="s">
        <v>20</v>
      </c>
      <c r="H492">
        <v>144</v>
      </c>
      <c r="I492" s="5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>(((L492/60)/60)/24)+DATE(1970,1,1)</f>
        <v>43786.25</v>
      </c>
      <c r="O492" s="9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LEFT(R492,(FIND("/",R492,1)-1))</f>
        <v>journalism</v>
      </c>
      <c r="T492" t="str">
        <f>MID(R492,FIND("/",R492)+1,256)</f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>(E493/D493)*100</f>
        <v>305.34683098591546</v>
      </c>
      <c r="G493" t="s">
        <v>20</v>
      </c>
      <c r="H493">
        <v>2443</v>
      </c>
      <c r="I493" s="5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>(((L493/60)/60)/24)+DATE(1970,1,1)</f>
        <v>41456.208333333336</v>
      </c>
      <c r="O493" s="9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LEFT(R493,(FIND("/",R493,1)-1))</f>
        <v>food</v>
      </c>
      <c r="T493" t="str">
        <f>MID(R493,FIND("/",R493)+1,256)</f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>(E494/D494)*100</f>
        <v>23.995287958115181</v>
      </c>
      <c r="G494" t="s">
        <v>74</v>
      </c>
      <c r="H494">
        <v>595</v>
      </c>
      <c r="I494" s="5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>(((L494/60)/60)/24)+DATE(1970,1,1)</f>
        <v>40336.208333333336</v>
      </c>
      <c r="O494" s="9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LEFT(R494,(FIND("/",R494,1)-1))</f>
        <v>film &amp; video</v>
      </c>
      <c r="T494" t="str">
        <f>MID(R494,FIND("/",R494)+1,256)</f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>(E495/D495)*100</f>
        <v>723.77777777777771</v>
      </c>
      <c r="G495" t="s">
        <v>20</v>
      </c>
      <c r="H495">
        <v>64</v>
      </c>
      <c r="I495" s="5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>(((L495/60)/60)/24)+DATE(1970,1,1)</f>
        <v>43645.208333333328</v>
      </c>
      <c r="O495" s="9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LEFT(R495,(FIND("/",R495,1)-1))</f>
        <v>photography</v>
      </c>
      <c r="T495" t="str">
        <f>MID(R495,FIND("/",R495)+1,256)</f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>(E496/D496)*100</f>
        <v>547.36</v>
      </c>
      <c r="G496" t="s">
        <v>20</v>
      </c>
      <c r="H496">
        <v>268</v>
      </c>
      <c r="I496" s="5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>(((L496/60)/60)/24)+DATE(1970,1,1)</f>
        <v>40990.208333333336</v>
      </c>
      <c r="O496" s="9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LEFT(R496,(FIND("/",R496,1)-1))</f>
        <v>technology</v>
      </c>
      <c r="T496" t="str">
        <f>MID(R496,FIND("/",R496)+1,256)</f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>(E497/D497)*100</f>
        <v>414.49999999999994</v>
      </c>
      <c r="G497" t="s">
        <v>20</v>
      </c>
      <c r="H497">
        <v>195</v>
      </c>
      <c r="I497" s="5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>(((L497/60)/60)/24)+DATE(1970,1,1)</f>
        <v>41800.208333333336</v>
      </c>
      <c r="O497" s="9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LEFT(R497,(FIND("/",R497,1)-1))</f>
        <v>theater</v>
      </c>
      <c r="T497" t="str">
        <f>MID(R497,FIND("/",R497)+1,256)</f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>(E498/D498)*100</f>
        <v>0.90696409140369971</v>
      </c>
      <c r="G498" t="s">
        <v>14</v>
      </c>
      <c r="H498">
        <v>54</v>
      </c>
      <c r="I498" s="5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>(((L498/60)/60)/24)+DATE(1970,1,1)</f>
        <v>42876.208333333328</v>
      </c>
      <c r="O498" s="9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LEFT(R498,(FIND("/",R498,1)-1))</f>
        <v>film &amp; video</v>
      </c>
      <c r="T498" t="str">
        <f>MID(R498,FIND("/",R498)+1,256)</f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>(E499/D499)*100</f>
        <v>34.173469387755098</v>
      </c>
      <c r="G499" t="s">
        <v>14</v>
      </c>
      <c r="H499">
        <v>120</v>
      </c>
      <c r="I499" s="5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>(((L499/60)/60)/24)+DATE(1970,1,1)</f>
        <v>42724.25</v>
      </c>
      <c r="O499" s="9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>LEFT(R499,(FIND("/",R499,1)-1))</f>
        <v>technology</v>
      </c>
      <c r="T499" t="str">
        <f>MID(R499,FIND("/",R499)+1,256)</f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>(E500/D500)*100</f>
        <v>23.948810754912099</v>
      </c>
      <c r="G500" t="s">
        <v>14</v>
      </c>
      <c r="H500">
        <v>579</v>
      </c>
      <c r="I500" s="5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>(((L500/60)/60)/24)+DATE(1970,1,1)</f>
        <v>42005.25</v>
      </c>
      <c r="O500" s="9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>LEFT(R500,(FIND("/",R500,1)-1))</f>
        <v>technology</v>
      </c>
      <c r="T500" t="str">
        <f>MID(R500,FIND("/",R500)+1,256)</f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>(E501/D501)*100</f>
        <v>48.072649572649574</v>
      </c>
      <c r="G501" t="s">
        <v>14</v>
      </c>
      <c r="H501">
        <v>2072</v>
      </c>
      <c r="I501" s="5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>(((L501/60)/60)/24)+DATE(1970,1,1)</f>
        <v>42444.208333333328</v>
      </c>
      <c r="O501" s="9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LEFT(R501,(FIND("/",R501,1)-1))</f>
        <v>film &amp; video</v>
      </c>
      <c r="T501" t="str">
        <f>MID(R501,FIND("/",R501)+1,256)</f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>(E502/D502)*100</f>
        <v>0</v>
      </c>
      <c r="G502" t="s">
        <v>14</v>
      </c>
      <c r="H502">
        <v>0</v>
      </c>
      <c r="I502" s="5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>(((L502/60)/60)/24)+DATE(1970,1,1)</f>
        <v>41395.208333333336</v>
      </c>
      <c r="O502" s="9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LEFT(R502,(FIND("/",R502,1)-1))</f>
        <v>theater</v>
      </c>
      <c r="T502" t="str">
        <f>MID(R502,FIND("/",R502)+1,256)</f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>(E503/D503)*100</f>
        <v>70.145182291666657</v>
      </c>
      <c r="G503" t="s">
        <v>14</v>
      </c>
      <c r="H503">
        <v>1796</v>
      </c>
      <c r="I503" s="5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>(((L503/60)/60)/24)+DATE(1970,1,1)</f>
        <v>41345.208333333336</v>
      </c>
      <c r="O503" s="9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LEFT(R503,(FIND("/",R503,1)-1))</f>
        <v>film &amp; video</v>
      </c>
      <c r="T503" t="str">
        <f>MID(R503,FIND("/",R503)+1,256)</f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>(E504/D504)*100</f>
        <v>529.92307692307691</v>
      </c>
      <c r="G504" t="s">
        <v>20</v>
      </c>
      <c r="H504">
        <v>186</v>
      </c>
      <c r="I504" s="5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>(((L504/60)/60)/24)+DATE(1970,1,1)</f>
        <v>41117.208333333336</v>
      </c>
      <c r="O504" s="9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LEFT(R504,(FIND("/",R504,1)-1))</f>
        <v>games</v>
      </c>
      <c r="T504" t="str">
        <f>MID(R504,FIND("/",R504)+1,256)</f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>(E505/D505)*100</f>
        <v>180.32549019607845</v>
      </c>
      <c r="G505" t="s">
        <v>20</v>
      </c>
      <c r="H505">
        <v>460</v>
      </c>
      <c r="I505" s="5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>(((L505/60)/60)/24)+DATE(1970,1,1)</f>
        <v>42186.208333333328</v>
      </c>
      <c r="O505" s="9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LEFT(R505,(FIND("/",R505,1)-1))</f>
        <v>film &amp; video</v>
      </c>
      <c r="T505" t="str">
        <f>MID(R505,FIND("/",R505)+1,256)</f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>(E506/D506)*100</f>
        <v>92.320000000000007</v>
      </c>
      <c r="G506" t="s">
        <v>14</v>
      </c>
      <c r="H506">
        <v>62</v>
      </c>
      <c r="I506" s="5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>(((L506/60)/60)/24)+DATE(1970,1,1)</f>
        <v>42142.208333333328</v>
      </c>
      <c r="O506" s="9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LEFT(R506,(FIND("/",R506,1)-1))</f>
        <v>music</v>
      </c>
      <c r="T506" t="str">
        <f>MID(R506,FIND("/",R506)+1,256)</f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>(E507/D507)*100</f>
        <v>13.901001112347053</v>
      </c>
      <c r="G507" t="s">
        <v>14</v>
      </c>
      <c r="H507">
        <v>347</v>
      </c>
      <c r="I507" s="5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>(((L507/60)/60)/24)+DATE(1970,1,1)</f>
        <v>41341.25</v>
      </c>
      <c r="O507" s="9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LEFT(R507,(FIND("/",R507,1)-1))</f>
        <v>publishing</v>
      </c>
      <c r="T507" t="str">
        <f>MID(R507,FIND("/",R507)+1,256)</f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>(E508/D508)*100</f>
        <v>927.07777777777767</v>
      </c>
      <c r="G508" t="s">
        <v>20</v>
      </c>
      <c r="H508">
        <v>2528</v>
      </c>
      <c r="I508" s="5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>(((L508/60)/60)/24)+DATE(1970,1,1)</f>
        <v>43062.25</v>
      </c>
      <c r="O508" s="9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>LEFT(R508,(FIND("/",R508,1)-1))</f>
        <v>theater</v>
      </c>
      <c r="T508" t="str">
        <f>MID(R508,FIND("/",R508)+1,256)</f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>(E509/D509)*100</f>
        <v>39.857142857142861</v>
      </c>
      <c r="G509" t="s">
        <v>14</v>
      </c>
      <c r="H509">
        <v>19</v>
      </c>
      <c r="I509" s="5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>(((L509/60)/60)/24)+DATE(1970,1,1)</f>
        <v>41373.208333333336</v>
      </c>
      <c r="O509" s="9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LEFT(R509,(FIND("/",R509,1)-1))</f>
        <v>technology</v>
      </c>
      <c r="T509" t="str">
        <f>MID(R509,FIND("/",R509)+1,256)</f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>(E510/D510)*100</f>
        <v>112.22929936305732</v>
      </c>
      <c r="G510" t="s">
        <v>20</v>
      </c>
      <c r="H510">
        <v>3657</v>
      </c>
      <c r="I510" s="5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>(((L510/60)/60)/24)+DATE(1970,1,1)</f>
        <v>43310.208333333328</v>
      </c>
      <c r="O510" s="9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LEFT(R510,(FIND("/",R510,1)-1))</f>
        <v>theater</v>
      </c>
      <c r="T510" t="str">
        <f>MID(R510,FIND("/",R510)+1,256)</f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>(E511/D511)*100</f>
        <v>70.925816023738875</v>
      </c>
      <c r="G511" t="s">
        <v>14</v>
      </c>
      <c r="H511">
        <v>1258</v>
      </c>
      <c r="I511" s="5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>(((L511/60)/60)/24)+DATE(1970,1,1)</f>
        <v>41034.208333333336</v>
      </c>
      <c r="O511" s="9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LEFT(R511,(FIND("/",R511,1)-1))</f>
        <v>theater</v>
      </c>
      <c r="T511" t="str">
        <f>MID(R511,FIND("/",R511)+1,256)</f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>(E512/D512)*100</f>
        <v>119.08974358974358</v>
      </c>
      <c r="G512" t="s">
        <v>20</v>
      </c>
      <c r="H512">
        <v>131</v>
      </c>
      <c r="I512" s="5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>(((L512/60)/60)/24)+DATE(1970,1,1)</f>
        <v>43251.208333333328</v>
      </c>
      <c r="O512" s="9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LEFT(R512,(FIND("/",R512,1)-1))</f>
        <v>film &amp; video</v>
      </c>
      <c r="T512" t="str">
        <f>MID(R512,FIND("/",R512)+1,256)</f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>(E513/D513)*100</f>
        <v>24.017591339648174</v>
      </c>
      <c r="G513" t="s">
        <v>14</v>
      </c>
      <c r="H513">
        <v>362</v>
      </c>
      <c r="I513" s="5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>(((L513/60)/60)/24)+DATE(1970,1,1)</f>
        <v>43671.208333333328</v>
      </c>
      <c r="O513" s="9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LEFT(R513,(FIND("/",R513,1)-1))</f>
        <v>theater</v>
      </c>
      <c r="T513" t="str">
        <f>MID(R513,FIND("/",R513)+1,256)</f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>(E514/D514)*100</f>
        <v>139.31868131868131</v>
      </c>
      <c r="G514" t="s">
        <v>20</v>
      </c>
      <c r="H514">
        <v>239</v>
      </c>
      <c r="I514" s="5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>(((L514/60)/60)/24)+DATE(1970,1,1)</f>
        <v>41825.208333333336</v>
      </c>
      <c r="O514" s="9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LEFT(R514,(FIND("/",R514,1)-1))</f>
        <v>games</v>
      </c>
      <c r="T514" t="str">
        <f>MID(R514,FIND("/",R514)+1,256)</f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>(E515/D515)*100</f>
        <v>39.277108433734945</v>
      </c>
      <c r="G515" t="s">
        <v>74</v>
      </c>
      <c r="H515">
        <v>35</v>
      </c>
      <c r="I515" s="5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>(((L515/60)/60)/24)+DATE(1970,1,1)</f>
        <v>40430.208333333336</v>
      </c>
      <c r="O515" s="9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LEFT(R515,(FIND("/",R515,1)-1))</f>
        <v>film &amp; video</v>
      </c>
      <c r="T515" t="str">
        <f>MID(R515,FIND("/",R515)+1,256)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>(E516/D516)*100</f>
        <v>22.439077144917089</v>
      </c>
      <c r="G516" t="s">
        <v>74</v>
      </c>
      <c r="H516">
        <v>528</v>
      </c>
      <c r="I516" s="5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>(((L516/60)/60)/24)+DATE(1970,1,1)</f>
        <v>41614.25</v>
      </c>
      <c r="O516" s="9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>LEFT(R516,(FIND("/",R516,1)-1))</f>
        <v>music</v>
      </c>
      <c r="T516" t="str">
        <f>MID(R516,FIND("/",R516)+1,256)</f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>(E517/D517)*100</f>
        <v>55.779069767441861</v>
      </c>
      <c r="G517" t="s">
        <v>14</v>
      </c>
      <c r="H517">
        <v>133</v>
      </c>
      <c r="I517" s="5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>(((L517/60)/60)/24)+DATE(1970,1,1)</f>
        <v>40900.25</v>
      </c>
      <c r="O517" s="9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>LEFT(R517,(FIND("/",R517,1)-1))</f>
        <v>theater</v>
      </c>
      <c r="T517" t="str">
        <f>MID(R517,FIND("/",R517)+1,256)</f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>(E518/D518)*100</f>
        <v>42.523125996810208</v>
      </c>
      <c r="G518" t="s">
        <v>14</v>
      </c>
      <c r="H518">
        <v>846</v>
      </c>
      <c r="I518" s="5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>(((L518/60)/60)/24)+DATE(1970,1,1)</f>
        <v>40396.208333333336</v>
      </c>
      <c r="O518" s="9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LEFT(R518,(FIND("/",R518,1)-1))</f>
        <v>publishing</v>
      </c>
      <c r="T518" t="str">
        <f>MID(R518,FIND("/",R518)+1,256)</f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>(E519/D519)*100</f>
        <v>112.00000000000001</v>
      </c>
      <c r="G519" t="s">
        <v>20</v>
      </c>
      <c r="H519">
        <v>78</v>
      </c>
      <c r="I519" s="5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>(((L519/60)/60)/24)+DATE(1970,1,1)</f>
        <v>42860.208333333328</v>
      </c>
      <c r="O519" s="9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LEFT(R519,(FIND("/",R519,1)-1))</f>
        <v>food</v>
      </c>
      <c r="T519" t="str">
        <f>MID(R519,FIND("/",R519)+1,256)</f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>(E520/D520)*100</f>
        <v>7.0681818181818183</v>
      </c>
      <c r="G520" t="s">
        <v>14</v>
      </c>
      <c r="H520">
        <v>10</v>
      </c>
      <c r="I520" s="5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>(((L520/60)/60)/24)+DATE(1970,1,1)</f>
        <v>43154.25</v>
      </c>
      <c r="O520" s="9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>LEFT(R520,(FIND("/",R520,1)-1))</f>
        <v>film &amp; video</v>
      </c>
      <c r="T520" t="str">
        <f>MID(R520,FIND("/",R520)+1,256)</f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>(E521/D521)*100</f>
        <v>101.74563871693867</v>
      </c>
      <c r="G521" t="s">
        <v>20</v>
      </c>
      <c r="H521">
        <v>1773</v>
      </c>
      <c r="I521" s="5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>(((L521/60)/60)/24)+DATE(1970,1,1)</f>
        <v>42012.25</v>
      </c>
      <c r="O521" s="9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>LEFT(R521,(FIND("/",R521,1)-1))</f>
        <v>music</v>
      </c>
      <c r="T521" t="str">
        <f>MID(R521,FIND("/",R521)+1,256)</f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>(E522/D522)*100</f>
        <v>425.75</v>
      </c>
      <c r="G522" t="s">
        <v>20</v>
      </c>
      <c r="H522">
        <v>32</v>
      </c>
      <c r="I522" s="5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>(((L522/60)/60)/24)+DATE(1970,1,1)</f>
        <v>43574.208333333328</v>
      </c>
      <c r="O522" s="9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LEFT(R522,(FIND("/",R522,1)-1))</f>
        <v>theater</v>
      </c>
      <c r="T522" t="str">
        <f>MID(R522,FIND("/",R522)+1,256)</f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>(E523/D523)*100</f>
        <v>145.53947368421052</v>
      </c>
      <c r="G523" t="s">
        <v>20</v>
      </c>
      <c r="H523">
        <v>369</v>
      </c>
      <c r="I523" s="5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>(((L523/60)/60)/24)+DATE(1970,1,1)</f>
        <v>42605.208333333328</v>
      </c>
      <c r="O523" s="9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LEFT(R523,(FIND("/",R523,1)-1))</f>
        <v>film &amp; video</v>
      </c>
      <c r="T523" t="str">
        <f>MID(R523,FIND("/",R523)+1,256)</f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>(E524/D524)*100</f>
        <v>32.453465346534657</v>
      </c>
      <c r="G524" t="s">
        <v>14</v>
      </c>
      <c r="H524">
        <v>191</v>
      </c>
      <c r="I524" s="5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>(((L524/60)/60)/24)+DATE(1970,1,1)</f>
        <v>41093.208333333336</v>
      </c>
      <c r="O524" s="9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LEFT(R524,(FIND("/",R524,1)-1))</f>
        <v>film &amp; video</v>
      </c>
      <c r="T524" t="str">
        <f>MID(R524,FIND("/",R524)+1,256)</f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>(E525/D525)*100</f>
        <v>700.33333333333326</v>
      </c>
      <c r="G525" t="s">
        <v>20</v>
      </c>
      <c r="H525">
        <v>89</v>
      </c>
      <c r="I525" s="5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>(((L525/60)/60)/24)+DATE(1970,1,1)</f>
        <v>40241.25</v>
      </c>
      <c r="O525" s="9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>LEFT(R525,(FIND("/",R525,1)-1))</f>
        <v>film &amp; video</v>
      </c>
      <c r="T525" t="str">
        <f>MID(R525,FIND("/",R525)+1,256)</f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>(E526/D526)*100</f>
        <v>83.904860392967933</v>
      </c>
      <c r="G526" t="s">
        <v>14</v>
      </c>
      <c r="H526">
        <v>1979</v>
      </c>
      <c r="I526" s="5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>(((L526/60)/60)/24)+DATE(1970,1,1)</f>
        <v>40294.208333333336</v>
      </c>
      <c r="O526" s="9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LEFT(R526,(FIND("/",R526,1)-1))</f>
        <v>theater</v>
      </c>
      <c r="T526" t="str">
        <f>MID(R526,FIND("/",R526)+1,256)</f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>(E527/D527)*100</f>
        <v>84.19047619047619</v>
      </c>
      <c r="G527" t="s">
        <v>14</v>
      </c>
      <c r="H527">
        <v>63</v>
      </c>
      <c r="I527" s="5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>(((L527/60)/60)/24)+DATE(1970,1,1)</f>
        <v>40505.25</v>
      </c>
      <c r="O527" s="9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>LEFT(R527,(FIND("/",R527,1)-1))</f>
        <v>technology</v>
      </c>
      <c r="T527" t="str">
        <f>MID(R527,FIND("/",R527)+1,256)</f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>(E528/D528)*100</f>
        <v>155.95180722891567</v>
      </c>
      <c r="G528" t="s">
        <v>20</v>
      </c>
      <c r="H528">
        <v>147</v>
      </c>
      <c r="I528" s="5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>(((L528/60)/60)/24)+DATE(1970,1,1)</f>
        <v>42364.25</v>
      </c>
      <c r="O528" s="9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>LEFT(R528,(FIND("/",R528,1)-1))</f>
        <v>theater</v>
      </c>
      <c r="T528" t="str">
        <f>MID(R528,FIND("/",R528)+1,256)</f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>(E529/D529)*100</f>
        <v>99.619450317124731</v>
      </c>
      <c r="G529" t="s">
        <v>14</v>
      </c>
      <c r="H529">
        <v>6080</v>
      </c>
      <c r="I529" s="5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>(((L529/60)/60)/24)+DATE(1970,1,1)</f>
        <v>42405.25</v>
      </c>
      <c r="O529" s="9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>LEFT(R529,(FIND("/",R529,1)-1))</f>
        <v>film &amp; video</v>
      </c>
      <c r="T529" t="str">
        <f>MID(R529,FIND("/",R529)+1,256)</f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>(E530/D530)*100</f>
        <v>80.300000000000011</v>
      </c>
      <c r="G530" t="s">
        <v>14</v>
      </c>
      <c r="H530">
        <v>80</v>
      </c>
      <c r="I530" s="5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>(((L530/60)/60)/24)+DATE(1970,1,1)</f>
        <v>41601.25</v>
      </c>
      <c r="O530" s="9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>LEFT(R530,(FIND("/",R530,1)-1))</f>
        <v>music</v>
      </c>
      <c r="T530" t="str">
        <f>MID(R530,FIND("/",R530)+1,256)</f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>(E531/D531)*100</f>
        <v>11.254901960784313</v>
      </c>
      <c r="G531" t="s">
        <v>14</v>
      </c>
      <c r="H531">
        <v>9</v>
      </c>
      <c r="I531" s="5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>(((L531/60)/60)/24)+DATE(1970,1,1)</f>
        <v>41769.208333333336</v>
      </c>
      <c r="O531" s="9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LEFT(R531,(FIND("/",R531,1)-1))</f>
        <v>games</v>
      </c>
      <c r="T531" t="str">
        <f>MID(R531,FIND("/",R531)+1,256)</f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>(E532/D532)*100</f>
        <v>91.740952380952379</v>
      </c>
      <c r="G532" t="s">
        <v>14</v>
      </c>
      <c r="H532">
        <v>1784</v>
      </c>
      <c r="I532" s="5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>(((L532/60)/60)/24)+DATE(1970,1,1)</f>
        <v>40421.208333333336</v>
      </c>
      <c r="O532" s="9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LEFT(R532,(FIND("/",R532,1)-1))</f>
        <v>publishing</v>
      </c>
      <c r="T532" t="str">
        <f>MID(R532,FIND("/",R532)+1,256)</f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>(E533/D533)*100</f>
        <v>95.521156936261391</v>
      </c>
      <c r="G533" t="s">
        <v>47</v>
      </c>
      <c r="H533">
        <v>3640</v>
      </c>
      <c r="I533" s="5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>(((L533/60)/60)/24)+DATE(1970,1,1)</f>
        <v>41589.25</v>
      </c>
      <c r="O533" s="9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>LEFT(R533,(FIND("/",R533,1)-1))</f>
        <v>games</v>
      </c>
      <c r="T533" t="str">
        <f>MID(R533,FIND("/",R533)+1,256)</f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>(E534/D534)*100</f>
        <v>502.87499999999994</v>
      </c>
      <c r="G534" t="s">
        <v>20</v>
      </c>
      <c r="H534">
        <v>126</v>
      </c>
      <c r="I534" s="5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>(((L534/60)/60)/24)+DATE(1970,1,1)</f>
        <v>43125.25</v>
      </c>
      <c r="O534" s="9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>LEFT(R534,(FIND("/",R534,1)-1))</f>
        <v>theater</v>
      </c>
      <c r="T534" t="str">
        <f>MID(R534,FIND("/",R534)+1,256)</f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>(E535/D535)*100</f>
        <v>159.24394463667818</v>
      </c>
      <c r="G535" t="s">
        <v>20</v>
      </c>
      <c r="H535">
        <v>2218</v>
      </c>
      <c r="I535" s="5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>(((L535/60)/60)/24)+DATE(1970,1,1)</f>
        <v>41479.208333333336</v>
      </c>
      <c r="O535" s="9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LEFT(R535,(FIND("/",R535,1)-1))</f>
        <v>music</v>
      </c>
      <c r="T535" t="str">
        <f>MID(R535,FIND("/",R535)+1,256)</f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>(E536/D536)*100</f>
        <v>15.022446689113355</v>
      </c>
      <c r="G536" t="s">
        <v>14</v>
      </c>
      <c r="H536">
        <v>243</v>
      </c>
      <c r="I536" s="5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>(((L536/60)/60)/24)+DATE(1970,1,1)</f>
        <v>43329.208333333328</v>
      </c>
      <c r="O536" s="9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LEFT(R536,(FIND("/",R536,1)-1))</f>
        <v>film &amp; video</v>
      </c>
      <c r="T536" t="str">
        <f>MID(R536,FIND("/",R536)+1,256)</f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>(E537/D537)*100</f>
        <v>482.03846153846149</v>
      </c>
      <c r="G537" t="s">
        <v>20</v>
      </c>
      <c r="H537">
        <v>202</v>
      </c>
      <c r="I537" s="5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>(((L537/60)/60)/24)+DATE(1970,1,1)</f>
        <v>43259.208333333328</v>
      </c>
      <c r="O537" s="9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LEFT(R537,(FIND("/",R537,1)-1))</f>
        <v>theater</v>
      </c>
      <c r="T537" t="str">
        <f>MID(R537,FIND("/",R537)+1,256)</f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>(E538/D538)*100</f>
        <v>149.96938775510205</v>
      </c>
      <c r="G538" t="s">
        <v>20</v>
      </c>
      <c r="H538">
        <v>140</v>
      </c>
      <c r="I538" s="5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>(((L538/60)/60)/24)+DATE(1970,1,1)</f>
        <v>40414.208333333336</v>
      </c>
      <c r="O538" s="9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LEFT(R538,(FIND("/",R538,1)-1))</f>
        <v>publishing</v>
      </c>
      <c r="T538" t="str">
        <f>MID(R538,FIND("/",R538)+1,256)</f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>(E539/D539)*100</f>
        <v>117.22156398104266</v>
      </c>
      <c r="G539" t="s">
        <v>20</v>
      </c>
      <c r="H539">
        <v>1052</v>
      </c>
      <c r="I539" s="5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>(((L539/60)/60)/24)+DATE(1970,1,1)</f>
        <v>43342.208333333328</v>
      </c>
      <c r="O539" s="9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LEFT(R539,(FIND("/",R539,1)-1))</f>
        <v>film &amp; video</v>
      </c>
      <c r="T539" t="str">
        <f>MID(R539,FIND("/",R539)+1,256)</f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>(E540/D540)*100</f>
        <v>37.695968274950431</v>
      </c>
      <c r="G540" t="s">
        <v>14</v>
      </c>
      <c r="H540">
        <v>1296</v>
      </c>
      <c r="I540" s="5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>(((L540/60)/60)/24)+DATE(1970,1,1)</f>
        <v>41539.208333333336</v>
      </c>
      <c r="O540" s="9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LEFT(R540,(FIND("/",R540,1)-1))</f>
        <v>games</v>
      </c>
      <c r="T540" t="str">
        <f>MID(R540,FIND("/",R540)+1,256)</f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>(E541/D541)*100</f>
        <v>72.653061224489804</v>
      </c>
      <c r="G541" t="s">
        <v>14</v>
      </c>
      <c r="H541">
        <v>77</v>
      </c>
      <c r="I541" s="5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>(((L541/60)/60)/24)+DATE(1970,1,1)</f>
        <v>43647.208333333328</v>
      </c>
      <c r="O541" s="9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LEFT(R541,(FIND("/",R541,1)-1))</f>
        <v>food</v>
      </c>
      <c r="T541" t="str">
        <f>MID(R541,FIND("/",R541)+1,256)</f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>(E542/D542)*100</f>
        <v>265.98113207547169</v>
      </c>
      <c r="G542" t="s">
        <v>20</v>
      </c>
      <c r="H542">
        <v>247</v>
      </c>
      <c r="I542" s="5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>(((L542/60)/60)/24)+DATE(1970,1,1)</f>
        <v>43225.208333333328</v>
      </c>
      <c r="O542" s="9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LEFT(R542,(FIND("/",R542,1)-1))</f>
        <v>photography</v>
      </c>
      <c r="T542" t="str">
        <f>MID(R542,FIND("/",R542)+1,256)</f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>(E543/D543)*100</f>
        <v>24.205617977528089</v>
      </c>
      <c r="G543" t="s">
        <v>14</v>
      </c>
      <c r="H543">
        <v>395</v>
      </c>
      <c r="I543" s="5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>(((L543/60)/60)/24)+DATE(1970,1,1)</f>
        <v>42165.208333333328</v>
      </c>
      <c r="O543" s="9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LEFT(R543,(FIND("/",R543,1)-1))</f>
        <v>games</v>
      </c>
      <c r="T543" t="str">
        <f>MID(R543,FIND("/",R543)+1,256)</f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>(E544/D544)*100</f>
        <v>2.5064935064935066</v>
      </c>
      <c r="G544" t="s">
        <v>14</v>
      </c>
      <c r="H544">
        <v>49</v>
      </c>
      <c r="I544" s="5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>(((L544/60)/60)/24)+DATE(1970,1,1)</f>
        <v>42391.25</v>
      </c>
      <c r="O544" s="9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>LEFT(R544,(FIND("/",R544,1)-1))</f>
        <v>music</v>
      </c>
      <c r="T544" t="str">
        <f>MID(R544,FIND("/",R544)+1,256)</f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>(E545/D545)*100</f>
        <v>16.329799764428738</v>
      </c>
      <c r="G545" t="s">
        <v>14</v>
      </c>
      <c r="H545">
        <v>180</v>
      </c>
      <c r="I545" s="5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>(((L545/60)/60)/24)+DATE(1970,1,1)</f>
        <v>41528.208333333336</v>
      </c>
      <c r="O545" s="9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LEFT(R545,(FIND("/",R545,1)-1))</f>
        <v>games</v>
      </c>
      <c r="T545" t="str">
        <f>MID(R545,FIND("/",R545)+1,256)</f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>(E546/D546)*100</f>
        <v>276.5</v>
      </c>
      <c r="G546" t="s">
        <v>20</v>
      </c>
      <c r="H546">
        <v>84</v>
      </c>
      <c r="I546" s="5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>(((L546/60)/60)/24)+DATE(1970,1,1)</f>
        <v>42377.25</v>
      </c>
      <c r="O546" s="9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>LEFT(R546,(FIND("/",R546,1)-1))</f>
        <v>music</v>
      </c>
      <c r="T546" t="str">
        <f>MID(R546,FIND("/",R546)+1,256)</f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>(E547/D547)*100</f>
        <v>88.803571428571431</v>
      </c>
      <c r="G547" t="s">
        <v>14</v>
      </c>
      <c r="H547">
        <v>2690</v>
      </c>
      <c r="I547" s="5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>(((L547/60)/60)/24)+DATE(1970,1,1)</f>
        <v>43824.25</v>
      </c>
      <c r="O547" s="9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>LEFT(R547,(FIND("/",R547,1)-1))</f>
        <v>theater</v>
      </c>
      <c r="T547" t="str">
        <f>MID(R547,FIND("/",R547)+1,256)</f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>(E548/D548)*100</f>
        <v>163.57142857142856</v>
      </c>
      <c r="G548" t="s">
        <v>20</v>
      </c>
      <c r="H548">
        <v>88</v>
      </c>
      <c r="I548" s="5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>(((L548/60)/60)/24)+DATE(1970,1,1)</f>
        <v>43360.208333333328</v>
      </c>
      <c r="O548" s="9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LEFT(R548,(FIND("/",R548,1)-1))</f>
        <v>theater</v>
      </c>
      <c r="T548" t="str">
        <f>MID(R548,FIND("/",R548)+1,256)</f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>(E549/D549)*100</f>
        <v>969</v>
      </c>
      <c r="G549" t="s">
        <v>20</v>
      </c>
      <c r="H549">
        <v>156</v>
      </c>
      <c r="I549" s="5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>(((L549/60)/60)/24)+DATE(1970,1,1)</f>
        <v>42029.25</v>
      </c>
      <c r="O549" s="9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>LEFT(R549,(FIND("/",R549,1)-1))</f>
        <v>film &amp; video</v>
      </c>
      <c r="T549" t="str">
        <f>MID(R549,FIND("/",R549)+1,256)</f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>(E550/D550)*100</f>
        <v>270.91376701966715</v>
      </c>
      <c r="G550" t="s">
        <v>20</v>
      </c>
      <c r="H550">
        <v>2985</v>
      </c>
      <c r="I550" s="5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>(((L550/60)/60)/24)+DATE(1970,1,1)</f>
        <v>42461.208333333328</v>
      </c>
      <c r="O550" s="9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LEFT(R550,(FIND("/",R550,1)-1))</f>
        <v>theater</v>
      </c>
      <c r="T550" t="str">
        <f>MID(R550,FIND("/",R550)+1,256)</f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>(E551/D551)*100</f>
        <v>284.21355932203392</v>
      </c>
      <c r="G551" t="s">
        <v>20</v>
      </c>
      <c r="H551">
        <v>762</v>
      </c>
      <c r="I551" s="5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>(((L551/60)/60)/24)+DATE(1970,1,1)</f>
        <v>41422.208333333336</v>
      </c>
      <c r="O551" s="9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LEFT(R551,(FIND("/",R551,1)-1))</f>
        <v>technology</v>
      </c>
      <c r="T551" t="str">
        <f>MID(R551,FIND("/",R551)+1,256)</f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>(E552/D552)*100</f>
        <v>4</v>
      </c>
      <c r="G552" t="s">
        <v>74</v>
      </c>
      <c r="H552">
        <v>1</v>
      </c>
      <c r="I552" s="5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>(((L552/60)/60)/24)+DATE(1970,1,1)</f>
        <v>40968.25</v>
      </c>
      <c r="O552" s="9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LEFT(R552,(FIND("/",R552,1)-1))</f>
        <v>music</v>
      </c>
      <c r="T552" t="str">
        <f>MID(R552,FIND("/",R552)+1,256)</f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>(E553/D553)*100</f>
        <v>58.6329816768462</v>
      </c>
      <c r="G553" t="s">
        <v>14</v>
      </c>
      <c r="H553">
        <v>2779</v>
      </c>
      <c r="I553" s="5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>(((L553/60)/60)/24)+DATE(1970,1,1)</f>
        <v>41993.25</v>
      </c>
      <c r="O553" s="9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>LEFT(R553,(FIND("/",R553,1)-1))</f>
        <v>technology</v>
      </c>
      <c r="T553" t="str">
        <f>MID(R553,FIND("/",R553)+1,256)</f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>(E554/D554)*100</f>
        <v>98.51111111111112</v>
      </c>
      <c r="G554" t="s">
        <v>14</v>
      </c>
      <c r="H554">
        <v>92</v>
      </c>
      <c r="I554" s="5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>(((L554/60)/60)/24)+DATE(1970,1,1)</f>
        <v>42700.25</v>
      </c>
      <c r="O554" s="9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>LEFT(R554,(FIND("/",R554,1)-1))</f>
        <v>theater</v>
      </c>
      <c r="T554" t="str">
        <f>MID(R554,FIND("/",R554)+1,256)</f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>(E555/D555)*100</f>
        <v>43.975381008206334</v>
      </c>
      <c r="G555" t="s">
        <v>14</v>
      </c>
      <c r="H555">
        <v>1028</v>
      </c>
      <c r="I555" s="5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>(((L555/60)/60)/24)+DATE(1970,1,1)</f>
        <v>40545.25</v>
      </c>
      <c r="O555" s="9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>LEFT(R555,(FIND("/",R555,1)-1))</f>
        <v>music</v>
      </c>
      <c r="T555" t="str">
        <f>MID(R555,FIND("/",R555)+1,256)</f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>(E556/D556)*100</f>
        <v>151.66315789473683</v>
      </c>
      <c r="G556" t="s">
        <v>20</v>
      </c>
      <c r="H556">
        <v>554</v>
      </c>
      <c r="I556" s="5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>(((L556/60)/60)/24)+DATE(1970,1,1)</f>
        <v>42723.25</v>
      </c>
      <c r="O556" s="9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>LEFT(R556,(FIND("/",R556,1)-1))</f>
        <v>music</v>
      </c>
      <c r="T556" t="str">
        <f>MID(R556,FIND("/",R556)+1,256)</f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>(E557/D557)*100</f>
        <v>223.63492063492063</v>
      </c>
      <c r="G557" t="s">
        <v>20</v>
      </c>
      <c r="H557">
        <v>135</v>
      </c>
      <c r="I557" s="5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>(((L557/60)/60)/24)+DATE(1970,1,1)</f>
        <v>41731.208333333336</v>
      </c>
      <c r="O557" s="9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LEFT(R557,(FIND("/",R557,1)-1))</f>
        <v>music</v>
      </c>
      <c r="T557" t="str">
        <f>MID(R557,FIND("/",R557)+1,256)</f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>(E558/D558)*100</f>
        <v>239.75</v>
      </c>
      <c r="G558" t="s">
        <v>20</v>
      </c>
      <c r="H558">
        <v>122</v>
      </c>
      <c r="I558" s="5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>(((L558/60)/60)/24)+DATE(1970,1,1)</f>
        <v>40792.208333333336</v>
      </c>
      <c r="O558" s="9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LEFT(R558,(FIND("/",R558,1)-1))</f>
        <v>publishing</v>
      </c>
      <c r="T558" t="str">
        <f>MID(R558,FIND("/",R558)+1,256)</f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>(E559/D559)*100</f>
        <v>199.33333333333334</v>
      </c>
      <c r="G559" t="s">
        <v>20</v>
      </c>
      <c r="H559">
        <v>221</v>
      </c>
      <c r="I559" s="5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>(((L559/60)/60)/24)+DATE(1970,1,1)</f>
        <v>42279.208333333328</v>
      </c>
      <c r="O559" s="9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LEFT(R559,(FIND("/",R559,1)-1))</f>
        <v>film &amp; video</v>
      </c>
      <c r="T559" t="str">
        <f>MID(R559,FIND("/",R559)+1,256)</f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>(E560/D560)*100</f>
        <v>137.34482758620689</v>
      </c>
      <c r="G560" t="s">
        <v>20</v>
      </c>
      <c r="H560">
        <v>126</v>
      </c>
      <c r="I560" s="5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>(((L560/60)/60)/24)+DATE(1970,1,1)</f>
        <v>42424.25</v>
      </c>
      <c r="O560" s="9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LEFT(R560,(FIND("/",R560,1)-1))</f>
        <v>theater</v>
      </c>
      <c r="T560" t="str">
        <f>MID(R560,FIND("/",R560)+1,256)</f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>(E561/D561)*100</f>
        <v>100.9696106362773</v>
      </c>
      <c r="G561" t="s">
        <v>20</v>
      </c>
      <c r="H561">
        <v>1022</v>
      </c>
      <c r="I561" s="5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>(((L561/60)/60)/24)+DATE(1970,1,1)</f>
        <v>42584.208333333328</v>
      </c>
      <c r="O561" s="9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LEFT(R561,(FIND("/",R561,1)-1))</f>
        <v>theater</v>
      </c>
      <c r="T561" t="str">
        <f>MID(R561,FIND("/",R561)+1,256)</f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>(E562/D562)*100</f>
        <v>794.16</v>
      </c>
      <c r="G562" t="s">
        <v>20</v>
      </c>
      <c r="H562">
        <v>3177</v>
      </c>
      <c r="I562" s="5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>(((L562/60)/60)/24)+DATE(1970,1,1)</f>
        <v>40865.25</v>
      </c>
      <c r="O562" s="9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>LEFT(R562,(FIND("/",R562,1)-1))</f>
        <v>film &amp; video</v>
      </c>
      <c r="T562" t="str">
        <f>MID(R562,FIND("/",R562)+1,256)</f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>(E563/D563)*100</f>
        <v>369.7</v>
      </c>
      <c r="G563" t="s">
        <v>20</v>
      </c>
      <c r="H563">
        <v>198</v>
      </c>
      <c r="I563" s="5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>(((L563/60)/60)/24)+DATE(1970,1,1)</f>
        <v>40833.208333333336</v>
      </c>
      <c r="O563" s="9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LEFT(R563,(FIND("/",R563,1)-1))</f>
        <v>theater</v>
      </c>
      <c r="T563" t="str">
        <f>MID(R563,FIND("/",R563)+1,256)</f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>(E564/D564)*100</f>
        <v>12.818181818181817</v>
      </c>
      <c r="G564" t="s">
        <v>14</v>
      </c>
      <c r="H564">
        <v>26</v>
      </c>
      <c r="I564" s="5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>(((L564/60)/60)/24)+DATE(1970,1,1)</f>
        <v>43536.208333333328</v>
      </c>
      <c r="O564" s="9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LEFT(R564,(FIND("/",R564,1)-1))</f>
        <v>music</v>
      </c>
      <c r="T564" t="str">
        <f>MID(R564,FIND("/",R564)+1,256)</f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>(E565/D565)*100</f>
        <v>138.02702702702703</v>
      </c>
      <c r="G565" t="s">
        <v>20</v>
      </c>
      <c r="H565">
        <v>85</v>
      </c>
      <c r="I565" s="5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>(((L565/60)/60)/24)+DATE(1970,1,1)</f>
        <v>43417.25</v>
      </c>
      <c r="O565" s="9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>LEFT(R565,(FIND("/",R565,1)-1))</f>
        <v>film &amp; video</v>
      </c>
      <c r="T565" t="str">
        <f>MID(R565,FIND("/",R565)+1,256)</f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>(E566/D566)*100</f>
        <v>83.813278008298752</v>
      </c>
      <c r="G566" t="s">
        <v>14</v>
      </c>
      <c r="H566">
        <v>1790</v>
      </c>
      <c r="I566" s="5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>(((L566/60)/60)/24)+DATE(1970,1,1)</f>
        <v>42078.208333333328</v>
      </c>
      <c r="O566" s="9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LEFT(R566,(FIND("/",R566,1)-1))</f>
        <v>theater</v>
      </c>
      <c r="T566" t="str">
        <f>MID(R566,FIND("/",R566)+1,256)</f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>(E567/D567)*100</f>
        <v>204.60063224446787</v>
      </c>
      <c r="G567" t="s">
        <v>20</v>
      </c>
      <c r="H567">
        <v>3596</v>
      </c>
      <c r="I567" s="5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>(((L567/60)/60)/24)+DATE(1970,1,1)</f>
        <v>40862.25</v>
      </c>
      <c r="O567" s="9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>LEFT(R567,(FIND("/",R567,1)-1))</f>
        <v>theater</v>
      </c>
      <c r="T567" t="str">
        <f>MID(R567,FIND("/",R567)+1,256)</f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>(E568/D568)*100</f>
        <v>44.344086021505376</v>
      </c>
      <c r="G568" t="s">
        <v>14</v>
      </c>
      <c r="H568">
        <v>37</v>
      </c>
      <c r="I568" s="5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>(((L568/60)/60)/24)+DATE(1970,1,1)</f>
        <v>42424.25</v>
      </c>
      <c r="O568" s="9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LEFT(R568,(FIND("/",R568,1)-1))</f>
        <v>music</v>
      </c>
      <c r="T568" t="str">
        <f>MID(R568,FIND("/",R568)+1,256)</f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>(E569/D569)*100</f>
        <v>218.60294117647058</v>
      </c>
      <c r="G569" t="s">
        <v>20</v>
      </c>
      <c r="H569">
        <v>244</v>
      </c>
      <c r="I569" s="5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>(((L569/60)/60)/24)+DATE(1970,1,1)</f>
        <v>41830.208333333336</v>
      </c>
      <c r="O569" s="9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LEFT(R569,(FIND("/",R569,1)-1))</f>
        <v>music</v>
      </c>
      <c r="T569" t="str">
        <f>MID(R569,FIND("/",R569)+1,256)</f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>(E570/D570)*100</f>
        <v>186.03314917127071</v>
      </c>
      <c r="G570" t="s">
        <v>20</v>
      </c>
      <c r="H570">
        <v>5180</v>
      </c>
      <c r="I570" s="5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>(((L570/60)/60)/24)+DATE(1970,1,1)</f>
        <v>40374.208333333336</v>
      </c>
      <c r="O570" s="9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LEFT(R570,(FIND("/",R570,1)-1))</f>
        <v>theater</v>
      </c>
      <c r="T570" t="str">
        <f>MID(R570,FIND("/",R570)+1,256)</f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>(E571/D571)*100</f>
        <v>237.33830845771143</v>
      </c>
      <c r="G571" t="s">
        <v>20</v>
      </c>
      <c r="H571">
        <v>589</v>
      </c>
      <c r="I571" s="5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>(((L571/60)/60)/24)+DATE(1970,1,1)</f>
        <v>40554.25</v>
      </c>
      <c r="O571" s="9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>LEFT(R571,(FIND("/",R571,1)-1))</f>
        <v>film &amp; video</v>
      </c>
      <c r="T571" t="str">
        <f>MID(R571,FIND("/",R571)+1,256)</f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>(E572/D572)*100</f>
        <v>305.65384615384613</v>
      </c>
      <c r="G572" t="s">
        <v>20</v>
      </c>
      <c r="H572">
        <v>2725</v>
      </c>
      <c r="I572" s="5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>(((L572/60)/60)/24)+DATE(1970,1,1)</f>
        <v>41993.25</v>
      </c>
      <c r="O572" s="9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>LEFT(R572,(FIND("/",R572,1)-1))</f>
        <v>music</v>
      </c>
      <c r="T572" t="str">
        <f>MID(R572,FIND("/",R572)+1,256)</f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>(E573/D573)*100</f>
        <v>94.142857142857139</v>
      </c>
      <c r="G573" t="s">
        <v>14</v>
      </c>
      <c r="H573">
        <v>35</v>
      </c>
      <c r="I573" s="5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>(((L573/60)/60)/24)+DATE(1970,1,1)</f>
        <v>42174.208333333328</v>
      </c>
      <c r="O573" s="9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LEFT(R573,(FIND("/",R573,1)-1))</f>
        <v>film &amp; video</v>
      </c>
      <c r="T573" t="str">
        <f>MID(R573,FIND("/",R573)+1,256)</f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>(E574/D574)*100</f>
        <v>54.400000000000006</v>
      </c>
      <c r="G574" t="s">
        <v>74</v>
      </c>
      <c r="H574">
        <v>94</v>
      </c>
      <c r="I574" s="5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>(((L574/60)/60)/24)+DATE(1970,1,1)</f>
        <v>42275.208333333328</v>
      </c>
      <c r="O574" s="9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LEFT(R574,(FIND("/",R574,1)-1))</f>
        <v>music</v>
      </c>
      <c r="T574" t="str">
        <f>MID(R574,FIND("/",R574)+1,256)</f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>(E575/D575)*100</f>
        <v>111.88059701492537</v>
      </c>
      <c r="G575" t="s">
        <v>20</v>
      </c>
      <c r="H575">
        <v>300</v>
      </c>
      <c r="I575" s="5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>(((L575/60)/60)/24)+DATE(1970,1,1)</f>
        <v>41761.208333333336</v>
      </c>
      <c r="O575" s="9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LEFT(R575,(FIND("/",R575,1)-1))</f>
        <v>journalism</v>
      </c>
      <c r="T575" t="str">
        <f>MID(R575,FIND("/",R575)+1,256)</f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>(E576/D576)*100</f>
        <v>369.14814814814815</v>
      </c>
      <c r="G576" t="s">
        <v>20</v>
      </c>
      <c r="H576">
        <v>144</v>
      </c>
      <c r="I576" s="5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>(((L576/60)/60)/24)+DATE(1970,1,1)</f>
        <v>43806.25</v>
      </c>
      <c r="O576" s="9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>LEFT(R576,(FIND("/",R576,1)-1))</f>
        <v>food</v>
      </c>
      <c r="T576" t="str">
        <f>MID(R576,FIND("/",R576)+1,256)</f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>(E577/D577)*100</f>
        <v>62.930372148859547</v>
      </c>
      <c r="G577" t="s">
        <v>14</v>
      </c>
      <c r="H577">
        <v>558</v>
      </c>
      <c r="I577" s="5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>(((L577/60)/60)/24)+DATE(1970,1,1)</f>
        <v>41779.208333333336</v>
      </c>
      <c r="O577" s="9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LEFT(R577,(FIND("/",R577,1)-1))</f>
        <v>theater</v>
      </c>
      <c r="T577" t="str">
        <f>MID(R577,FIND("/",R577)+1,256)</f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>(E578/D578)*100</f>
        <v>64.927835051546396</v>
      </c>
      <c r="G578" t="s">
        <v>14</v>
      </c>
      <c r="H578">
        <v>64</v>
      </c>
      <c r="I578" s="5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>(((L578/60)/60)/24)+DATE(1970,1,1)</f>
        <v>43040.208333333328</v>
      </c>
      <c r="O578" s="9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>LEFT(R578,(FIND("/",R578,1)-1))</f>
        <v>theater</v>
      </c>
      <c r="T578" t="str">
        <f>MID(R578,FIND("/",R578)+1,256)</f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>(E579/D579)*100</f>
        <v>18.853658536585368</v>
      </c>
      <c r="G579" t="s">
        <v>74</v>
      </c>
      <c r="H579">
        <v>37</v>
      </c>
      <c r="I579" s="5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>(((L579/60)/60)/24)+DATE(1970,1,1)</f>
        <v>40613.25</v>
      </c>
      <c r="O579" s="9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LEFT(R579,(FIND("/",R579,1)-1))</f>
        <v>music</v>
      </c>
      <c r="T579" t="str">
        <f>MID(R579,FIND("/",R579)+1,256)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>(E580/D580)*100</f>
        <v>16.754404145077721</v>
      </c>
      <c r="G580" t="s">
        <v>14</v>
      </c>
      <c r="H580">
        <v>245</v>
      </c>
      <c r="I580" s="5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>(((L580/60)/60)/24)+DATE(1970,1,1)</f>
        <v>40878.25</v>
      </c>
      <c r="O580" s="9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>LEFT(R580,(FIND("/",R580,1)-1))</f>
        <v>film &amp; video</v>
      </c>
      <c r="T580" t="str">
        <f>MID(R580,FIND("/",R580)+1,256)</f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>(E581/D581)*100</f>
        <v>101.11290322580646</v>
      </c>
      <c r="G581" t="s">
        <v>20</v>
      </c>
      <c r="H581">
        <v>87</v>
      </c>
      <c r="I581" s="5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>(((L581/60)/60)/24)+DATE(1970,1,1)</f>
        <v>40762.208333333336</v>
      </c>
      <c r="O581" s="9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LEFT(R581,(FIND("/",R581,1)-1))</f>
        <v>music</v>
      </c>
      <c r="T581" t="str">
        <f>MID(R581,FIND("/",R581)+1,256)</f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>(E582/D582)*100</f>
        <v>341.5022831050228</v>
      </c>
      <c r="G582" t="s">
        <v>20</v>
      </c>
      <c r="H582">
        <v>3116</v>
      </c>
      <c r="I582" s="5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>(((L582/60)/60)/24)+DATE(1970,1,1)</f>
        <v>41696.25</v>
      </c>
      <c r="O582" s="9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>LEFT(R582,(FIND("/",R582,1)-1))</f>
        <v>theater</v>
      </c>
      <c r="T582" t="str">
        <f>MID(R582,FIND("/",R582)+1,256)</f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>(E583/D583)*100</f>
        <v>64.016666666666666</v>
      </c>
      <c r="G583" t="s">
        <v>14</v>
      </c>
      <c r="H583">
        <v>71</v>
      </c>
      <c r="I583" s="5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>(((L583/60)/60)/24)+DATE(1970,1,1)</f>
        <v>40662.208333333336</v>
      </c>
      <c r="O583" s="9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LEFT(R583,(FIND("/",R583,1)-1))</f>
        <v>technology</v>
      </c>
      <c r="T583" t="str">
        <f>MID(R583,FIND("/",R583)+1,256)</f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>(E584/D584)*100</f>
        <v>52.080459770114942</v>
      </c>
      <c r="G584" t="s">
        <v>14</v>
      </c>
      <c r="H584">
        <v>42</v>
      </c>
      <c r="I584" s="5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>(((L584/60)/60)/24)+DATE(1970,1,1)</f>
        <v>42165.208333333328</v>
      </c>
      <c r="O584" s="9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LEFT(R584,(FIND("/",R584,1)-1))</f>
        <v>games</v>
      </c>
      <c r="T584" t="str">
        <f>MID(R584,FIND("/",R584)+1,256)</f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>(E585/D585)*100</f>
        <v>322.40211640211641</v>
      </c>
      <c r="G585" t="s">
        <v>20</v>
      </c>
      <c r="H585">
        <v>909</v>
      </c>
      <c r="I585" s="5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>(((L585/60)/60)/24)+DATE(1970,1,1)</f>
        <v>40959.25</v>
      </c>
      <c r="O585" s="9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>LEFT(R585,(FIND("/",R585,1)-1))</f>
        <v>film &amp; video</v>
      </c>
      <c r="T585" t="str">
        <f>MID(R585,FIND("/",R585)+1,256)</f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>(E586/D586)*100</f>
        <v>119.50810185185186</v>
      </c>
      <c r="G586" t="s">
        <v>20</v>
      </c>
      <c r="H586">
        <v>1613</v>
      </c>
      <c r="I586" s="5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>(((L586/60)/60)/24)+DATE(1970,1,1)</f>
        <v>41024.208333333336</v>
      </c>
      <c r="O586" s="9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LEFT(R586,(FIND("/",R586,1)-1))</f>
        <v>technology</v>
      </c>
      <c r="T586" t="str">
        <f>MID(R586,FIND("/",R586)+1,256)</f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>(E587/D587)*100</f>
        <v>146.79775280898878</v>
      </c>
      <c r="G587" t="s">
        <v>20</v>
      </c>
      <c r="H587">
        <v>136</v>
      </c>
      <c r="I587" s="5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>(((L587/60)/60)/24)+DATE(1970,1,1)</f>
        <v>40255.208333333336</v>
      </c>
      <c r="O587" s="9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LEFT(R587,(FIND("/",R587,1)-1))</f>
        <v>publishing</v>
      </c>
      <c r="T587" t="str">
        <f>MID(R587,FIND("/",R587)+1,256)</f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>(E588/D588)*100</f>
        <v>950.57142857142856</v>
      </c>
      <c r="G588" t="s">
        <v>20</v>
      </c>
      <c r="H588">
        <v>130</v>
      </c>
      <c r="I588" s="5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>(((L588/60)/60)/24)+DATE(1970,1,1)</f>
        <v>40499.25</v>
      </c>
      <c r="O588" s="9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>LEFT(R588,(FIND("/",R588,1)-1))</f>
        <v>music</v>
      </c>
      <c r="T588" t="str">
        <f>MID(R588,FIND("/",R588)+1,256)</f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>(E589/D589)*100</f>
        <v>72.893617021276597</v>
      </c>
      <c r="G589" t="s">
        <v>14</v>
      </c>
      <c r="H589">
        <v>156</v>
      </c>
      <c r="I589" s="5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>(((L589/60)/60)/24)+DATE(1970,1,1)</f>
        <v>43484.25</v>
      </c>
      <c r="O589" s="9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LEFT(R589,(FIND("/",R589,1)-1))</f>
        <v>food</v>
      </c>
      <c r="T589" t="str">
        <f>MID(R589,FIND("/",R589)+1,256)</f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>(E590/D590)*100</f>
        <v>79.008248730964468</v>
      </c>
      <c r="G590" t="s">
        <v>14</v>
      </c>
      <c r="H590">
        <v>1368</v>
      </c>
      <c r="I590" s="5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>(((L590/60)/60)/24)+DATE(1970,1,1)</f>
        <v>40262.208333333336</v>
      </c>
      <c r="O590" s="9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LEFT(R590,(FIND("/",R590,1)-1))</f>
        <v>theater</v>
      </c>
      <c r="T590" t="str">
        <f>MID(R590,FIND("/",R590)+1,256)</f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>(E591/D591)*100</f>
        <v>64.721518987341781</v>
      </c>
      <c r="G591" t="s">
        <v>14</v>
      </c>
      <c r="H591">
        <v>102</v>
      </c>
      <c r="I591" s="5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>(((L591/60)/60)/24)+DATE(1970,1,1)</f>
        <v>42190.208333333328</v>
      </c>
      <c r="O591" s="9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LEFT(R591,(FIND("/",R591,1)-1))</f>
        <v>film &amp; video</v>
      </c>
      <c r="T591" t="str">
        <f>MID(R591,FIND("/",R591)+1,256)</f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>(E592/D592)*100</f>
        <v>82.028169014084511</v>
      </c>
      <c r="G592" t="s">
        <v>14</v>
      </c>
      <c r="H592">
        <v>86</v>
      </c>
      <c r="I592" s="5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>(((L592/60)/60)/24)+DATE(1970,1,1)</f>
        <v>41994.25</v>
      </c>
      <c r="O592" s="9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>LEFT(R592,(FIND("/",R592,1)-1))</f>
        <v>publishing</v>
      </c>
      <c r="T592" t="str">
        <f>MID(R592,FIND("/",R592)+1,256)</f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>(E593/D593)*100</f>
        <v>1037.6666666666667</v>
      </c>
      <c r="G593" t="s">
        <v>20</v>
      </c>
      <c r="H593">
        <v>102</v>
      </c>
      <c r="I593" s="5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>(((L593/60)/60)/24)+DATE(1970,1,1)</f>
        <v>40373.208333333336</v>
      </c>
      <c r="O593" s="9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LEFT(R593,(FIND("/",R593,1)-1))</f>
        <v>games</v>
      </c>
      <c r="T593" t="str">
        <f>MID(R593,FIND("/",R593)+1,256)</f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>(E594/D594)*100</f>
        <v>12.910076530612244</v>
      </c>
      <c r="G594" t="s">
        <v>14</v>
      </c>
      <c r="H594">
        <v>253</v>
      </c>
      <c r="I594" s="5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>(((L594/60)/60)/24)+DATE(1970,1,1)</f>
        <v>41789.208333333336</v>
      </c>
      <c r="O594" s="9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LEFT(R594,(FIND("/",R594,1)-1))</f>
        <v>theater</v>
      </c>
      <c r="T594" t="str">
        <f>MID(R594,FIND("/",R594)+1,256)</f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>(E595/D595)*100</f>
        <v>154.84210526315789</v>
      </c>
      <c r="G595" t="s">
        <v>20</v>
      </c>
      <c r="H595">
        <v>4006</v>
      </c>
      <c r="I595" s="5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>(((L595/60)/60)/24)+DATE(1970,1,1)</f>
        <v>41724.208333333336</v>
      </c>
      <c r="O595" s="9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LEFT(R595,(FIND("/",R595,1)-1))</f>
        <v>film &amp; video</v>
      </c>
      <c r="T595" t="str">
        <f>MID(R595,FIND("/",R595)+1,256)</f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>(E596/D596)*100</f>
        <v>7.0991735537190088</v>
      </c>
      <c r="G596" t="s">
        <v>14</v>
      </c>
      <c r="H596">
        <v>157</v>
      </c>
      <c r="I596" s="5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>(((L596/60)/60)/24)+DATE(1970,1,1)</f>
        <v>42548.208333333328</v>
      </c>
      <c r="O596" s="9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LEFT(R596,(FIND("/",R596,1)-1))</f>
        <v>theater</v>
      </c>
      <c r="T596" t="str">
        <f>MID(R596,FIND("/",R596)+1,256)</f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>(E597/D597)*100</f>
        <v>208.52773826458036</v>
      </c>
      <c r="G597" t="s">
        <v>20</v>
      </c>
      <c r="H597">
        <v>1629</v>
      </c>
      <c r="I597" s="5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>(((L597/60)/60)/24)+DATE(1970,1,1)</f>
        <v>40253.208333333336</v>
      </c>
      <c r="O597" s="9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LEFT(R597,(FIND("/",R597,1)-1))</f>
        <v>theater</v>
      </c>
      <c r="T597" t="str">
        <f>MID(R597,FIND("/",R597)+1,256)</f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>(E598/D598)*100</f>
        <v>99.683544303797461</v>
      </c>
      <c r="G598" t="s">
        <v>14</v>
      </c>
      <c r="H598">
        <v>183</v>
      </c>
      <c r="I598" s="5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>(((L598/60)/60)/24)+DATE(1970,1,1)</f>
        <v>42434.25</v>
      </c>
      <c r="O598" s="9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>LEFT(R598,(FIND("/",R598,1)-1))</f>
        <v>film &amp; video</v>
      </c>
      <c r="T598" t="str">
        <f>MID(R598,FIND("/",R598)+1,256)</f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>(E599/D599)*100</f>
        <v>201.59756097560978</v>
      </c>
      <c r="G599" t="s">
        <v>20</v>
      </c>
      <c r="H599">
        <v>2188</v>
      </c>
      <c r="I599" s="5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>(((L599/60)/60)/24)+DATE(1970,1,1)</f>
        <v>43786.25</v>
      </c>
      <c r="O599" s="9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>LEFT(R599,(FIND("/",R599,1)-1))</f>
        <v>theater</v>
      </c>
      <c r="T599" t="str">
        <f>MID(R599,FIND("/",R599)+1,256)</f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>(E600/D600)*100</f>
        <v>162.09032258064516</v>
      </c>
      <c r="G600" t="s">
        <v>20</v>
      </c>
      <c r="H600">
        <v>2409</v>
      </c>
      <c r="I600" s="5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>(((L600/60)/60)/24)+DATE(1970,1,1)</f>
        <v>40344.208333333336</v>
      </c>
      <c r="O600" s="9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LEFT(R600,(FIND("/",R600,1)-1))</f>
        <v>music</v>
      </c>
      <c r="T600" t="str">
        <f>MID(R600,FIND("/",R600)+1,256)</f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>(E601/D601)*100</f>
        <v>3.6436208125445471</v>
      </c>
      <c r="G601" t="s">
        <v>14</v>
      </c>
      <c r="H601">
        <v>82</v>
      </c>
      <c r="I601" s="5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>(((L601/60)/60)/24)+DATE(1970,1,1)</f>
        <v>42047.25</v>
      </c>
      <c r="O601" s="9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>LEFT(R601,(FIND("/",R601,1)-1))</f>
        <v>film &amp; video</v>
      </c>
      <c r="T601" t="str">
        <f>MID(R601,FIND("/",R601)+1,256)</f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>(E602/D602)*100</f>
        <v>5</v>
      </c>
      <c r="G602" t="s">
        <v>14</v>
      </c>
      <c r="H602">
        <v>1</v>
      </c>
      <c r="I602" s="5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>(((L602/60)/60)/24)+DATE(1970,1,1)</f>
        <v>41485.208333333336</v>
      </c>
      <c r="O602" s="9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LEFT(R602,(FIND("/",R602,1)-1))</f>
        <v>food</v>
      </c>
      <c r="T602" t="str">
        <f>MID(R602,FIND("/",R602)+1,256)</f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>(E603/D603)*100</f>
        <v>206.63492063492063</v>
      </c>
      <c r="G603" t="s">
        <v>20</v>
      </c>
      <c r="H603">
        <v>194</v>
      </c>
      <c r="I603" s="5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>(((L603/60)/60)/24)+DATE(1970,1,1)</f>
        <v>41789.208333333336</v>
      </c>
      <c r="O603" s="9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LEFT(R603,(FIND("/",R603,1)-1))</f>
        <v>technology</v>
      </c>
      <c r="T603" t="str">
        <f>MID(R603,FIND("/",R603)+1,256)</f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>(E604/D604)*100</f>
        <v>128.23628691983123</v>
      </c>
      <c r="G604" t="s">
        <v>20</v>
      </c>
      <c r="H604">
        <v>1140</v>
      </c>
      <c r="I604" s="5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>(((L604/60)/60)/24)+DATE(1970,1,1)</f>
        <v>42160.208333333328</v>
      </c>
      <c r="O604" s="9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LEFT(R604,(FIND("/",R604,1)-1))</f>
        <v>theater</v>
      </c>
      <c r="T604" t="str">
        <f>MID(R604,FIND("/",R604)+1,256)</f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>(E605/D605)*100</f>
        <v>119.66037735849055</v>
      </c>
      <c r="G605" t="s">
        <v>20</v>
      </c>
      <c r="H605">
        <v>102</v>
      </c>
      <c r="I605" s="5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>(((L605/60)/60)/24)+DATE(1970,1,1)</f>
        <v>43573.208333333328</v>
      </c>
      <c r="O605" s="9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LEFT(R605,(FIND("/",R605,1)-1))</f>
        <v>theater</v>
      </c>
      <c r="T605" t="str">
        <f>MID(R605,FIND("/",R605)+1,256)</f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>(E606/D606)*100</f>
        <v>170.73055242390078</v>
      </c>
      <c r="G606" t="s">
        <v>20</v>
      </c>
      <c r="H606">
        <v>2857</v>
      </c>
      <c r="I606" s="5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>(((L606/60)/60)/24)+DATE(1970,1,1)</f>
        <v>40565.25</v>
      </c>
      <c r="O606" s="9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>LEFT(R606,(FIND("/",R606,1)-1))</f>
        <v>theater</v>
      </c>
      <c r="T606" t="str">
        <f>MID(R606,FIND("/",R606)+1,256)</f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>(E607/D607)*100</f>
        <v>187.21212121212122</v>
      </c>
      <c r="G607" t="s">
        <v>20</v>
      </c>
      <c r="H607">
        <v>107</v>
      </c>
      <c r="I607" s="5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>(((L607/60)/60)/24)+DATE(1970,1,1)</f>
        <v>42280.208333333328</v>
      </c>
      <c r="O607" s="9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>LEFT(R607,(FIND("/",R607,1)-1))</f>
        <v>publishing</v>
      </c>
      <c r="T607" t="str">
        <f>MID(R607,FIND("/",R607)+1,256)</f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>(E608/D608)*100</f>
        <v>188.38235294117646</v>
      </c>
      <c r="G608" t="s">
        <v>20</v>
      </c>
      <c r="H608">
        <v>160</v>
      </c>
      <c r="I608" s="5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>(((L608/60)/60)/24)+DATE(1970,1,1)</f>
        <v>42436.25</v>
      </c>
      <c r="O608" s="9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LEFT(R608,(FIND("/",R608,1)-1))</f>
        <v>music</v>
      </c>
      <c r="T608" t="str">
        <f>MID(R608,FIND("/",R608)+1,256)</f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>(E609/D609)*100</f>
        <v>131.29869186046511</v>
      </c>
      <c r="G609" t="s">
        <v>20</v>
      </c>
      <c r="H609">
        <v>2230</v>
      </c>
      <c r="I609" s="5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>(((L609/60)/60)/24)+DATE(1970,1,1)</f>
        <v>41721.208333333336</v>
      </c>
      <c r="O609" s="9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LEFT(R609,(FIND("/",R609,1)-1))</f>
        <v>food</v>
      </c>
      <c r="T609" t="str">
        <f>MID(R609,FIND("/",R609)+1,256)</f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>(E610/D610)*100</f>
        <v>283.97435897435901</v>
      </c>
      <c r="G610" t="s">
        <v>20</v>
      </c>
      <c r="H610">
        <v>316</v>
      </c>
      <c r="I610" s="5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>(((L610/60)/60)/24)+DATE(1970,1,1)</f>
        <v>43530.25</v>
      </c>
      <c r="O610" s="9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>LEFT(R610,(FIND("/",R610,1)-1))</f>
        <v>music</v>
      </c>
      <c r="T610" t="str">
        <f>MID(R610,FIND("/",R610)+1,256)</f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>(E611/D611)*100</f>
        <v>120.41999999999999</v>
      </c>
      <c r="G611" t="s">
        <v>20</v>
      </c>
      <c r="H611">
        <v>117</v>
      </c>
      <c r="I611" s="5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>(((L611/60)/60)/24)+DATE(1970,1,1)</f>
        <v>43481.25</v>
      </c>
      <c r="O611" s="9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>LEFT(R611,(FIND("/",R611,1)-1))</f>
        <v>film &amp; video</v>
      </c>
      <c r="T611" t="str">
        <f>MID(R611,FIND("/",R611)+1,256)</f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>(E612/D612)*100</f>
        <v>419.0560747663551</v>
      </c>
      <c r="G612" t="s">
        <v>20</v>
      </c>
      <c r="H612">
        <v>6406</v>
      </c>
      <c r="I612" s="5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>(((L612/60)/60)/24)+DATE(1970,1,1)</f>
        <v>41259.25</v>
      </c>
      <c r="O612" s="9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>LEFT(R612,(FIND("/",R612,1)-1))</f>
        <v>theater</v>
      </c>
      <c r="T612" t="str">
        <f>MID(R612,FIND("/",R612)+1,256)</f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>(E613/D613)*100</f>
        <v>13.853658536585368</v>
      </c>
      <c r="G613" t="s">
        <v>74</v>
      </c>
      <c r="H613">
        <v>15</v>
      </c>
      <c r="I613" s="5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>(((L613/60)/60)/24)+DATE(1970,1,1)</f>
        <v>41480.208333333336</v>
      </c>
      <c r="O613" s="9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LEFT(R613,(FIND("/",R613,1)-1))</f>
        <v>theater</v>
      </c>
      <c r="T613" t="str">
        <f>MID(R613,FIND("/",R613)+1,256)</f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>(E614/D614)*100</f>
        <v>139.43548387096774</v>
      </c>
      <c r="G614" t="s">
        <v>20</v>
      </c>
      <c r="H614">
        <v>192</v>
      </c>
      <c r="I614" s="5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>(((L614/60)/60)/24)+DATE(1970,1,1)</f>
        <v>40474.208333333336</v>
      </c>
      <c r="O614" s="9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>LEFT(R614,(FIND("/",R614,1)-1))</f>
        <v>music</v>
      </c>
      <c r="T614" t="str">
        <f>MID(R614,FIND("/",R614)+1,256)</f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>(E615/D615)*100</f>
        <v>174</v>
      </c>
      <c r="G615" t="s">
        <v>20</v>
      </c>
      <c r="H615">
        <v>26</v>
      </c>
      <c r="I615" s="5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>(((L615/60)/60)/24)+DATE(1970,1,1)</f>
        <v>42973.208333333328</v>
      </c>
      <c r="O615" s="9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LEFT(R615,(FIND("/",R615,1)-1))</f>
        <v>theater</v>
      </c>
      <c r="T615" t="str">
        <f>MID(R615,FIND("/",R615)+1,256)</f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>(E616/D616)*100</f>
        <v>155.49056603773585</v>
      </c>
      <c r="G616" t="s">
        <v>20</v>
      </c>
      <c r="H616">
        <v>723</v>
      </c>
      <c r="I616" s="5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>(((L616/60)/60)/24)+DATE(1970,1,1)</f>
        <v>42746.25</v>
      </c>
      <c r="O616" s="9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>LEFT(R616,(FIND("/",R616,1)-1))</f>
        <v>theater</v>
      </c>
      <c r="T616" t="str">
        <f>MID(R616,FIND("/",R616)+1,256)</f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>(E617/D617)*100</f>
        <v>170.44705882352943</v>
      </c>
      <c r="G617" t="s">
        <v>20</v>
      </c>
      <c r="H617">
        <v>170</v>
      </c>
      <c r="I617" s="5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>(((L617/60)/60)/24)+DATE(1970,1,1)</f>
        <v>42489.208333333328</v>
      </c>
      <c r="O617" s="9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LEFT(R617,(FIND("/",R617,1)-1))</f>
        <v>theater</v>
      </c>
      <c r="T617" t="str">
        <f>MID(R617,FIND("/",R617)+1,256)</f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>(E618/D618)*100</f>
        <v>189.515625</v>
      </c>
      <c r="G618" t="s">
        <v>20</v>
      </c>
      <c r="H618">
        <v>238</v>
      </c>
      <c r="I618" s="5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>(((L618/60)/60)/24)+DATE(1970,1,1)</f>
        <v>41537.208333333336</v>
      </c>
      <c r="O618" s="9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LEFT(R618,(FIND("/",R618,1)-1))</f>
        <v>music</v>
      </c>
      <c r="T618" t="str">
        <f>MID(R618,FIND("/",R618)+1,256)</f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>(E619/D619)*100</f>
        <v>249.71428571428572</v>
      </c>
      <c r="G619" t="s">
        <v>20</v>
      </c>
      <c r="H619">
        <v>55</v>
      </c>
      <c r="I619" s="5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>(((L619/60)/60)/24)+DATE(1970,1,1)</f>
        <v>41794.208333333336</v>
      </c>
      <c r="O619" s="9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LEFT(R619,(FIND("/",R619,1)-1))</f>
        <v>theater</v>
      </c>
      <c r="T619" t="str">
        <f>MID(R619,FIND("/",R619)+1,256)</f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>(E620/D620)*100</f>
        <v>48.860523665659613</v>
      </c>
      <c r="G620" t="s">
        <v>14</v>
      </c>
      <c r="H620">
        <v>1198</v>
      </c>
      <c r="I620" s="5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>(((L620/60)/60)/24)+DATE(1970,1,1)</f>
        <v>41396.208333333336</v>
      </c>
      <c r="O620" s="9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LEFT(R620,(FIND("/",R620,1)-1))</f>
        <v>publishing</v>
      </c>
      <c r="T620" t="str">
        <f>MID(R620,FIND("/",R620)+1,256)</f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>(E621/D621)*100</f>
        <v>28.461970393057683</v>
      </c>
      <c r="G621" t="s">
        <v>14</v>
      </c>
      <c r="H621">
        <v>648</v>
      </c>
      <c r="I621" s="5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>(((L621/60)/60)/24)+DATE(1970,1,1)</f>
        <v>40669.208333333336</v>
      </c>
      <c r="O621" s="9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LEFT(R621,(FIND("/",R621,1)-1))</f>
        <v>theater</v>
      </c>
      <c r="T621" t="str">
        <f>MID(R621,FIND("/",R621)+1,256)</f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>(E622/D622)*100</f>
        <v>268.02325581395348</v>
      </c>
      <c r="G622" t="s">
        <v>20</v>
      </c>
      <c r="H622">
        <v>128</v>
      </c>
      <c r="I622" s="5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>(((L622/60)/60)/24)+DATE(1970,1,1)</f>
        <v>42559.208333333328</v>
      </c>
      <c r="O622" s="9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LEFT(R622,(FIND("/",R622,1)-1))</f>
        <v>photography</v>
      </c>
      <c r="T622" t="str">
        <f>MID(R622,FIND("/",R622)+1,256)</f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>(E623/D623)*100</f>
        <v>619.80078125</v>
      </c>
      <c r="G623" t="s">
        <v>20</v>
      </c>
      <c r="H623">
        <v>2144</v>
      </c>
      <c r="I623" s="5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>(((L623/60)/60)/24)+DATE(1970,1,1)</f>
        <v>42626.208333333328</v>
      </c>
      <c r="O623" s="9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LEFT(R623,(FIND("/",R623,1)-1))</f>
        <v>theater</v>
      </c>
      <c r="T623" t="str">
        <f>MID(R623,FIND("/",R623)+1,256)</f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>(E624/D624)*100</f>
        <v>3.1301587301587301</v>
      </c>
      <c r="G624" t="s">
        <v>14</v>
      </c>
      <c r="H624">
        <v>64</v>
      </c>
      <c r="I624" s="5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>(((L624/60)/60)/24)+DATE(1970,1,1)</f>
        <v>43205.208333333328</v>
      </c>
      <c r="O624" s="9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LEFT(R624,(FIND("/",R624,1)-1))</f>
        <v>music</v>
      </c>
      <c r="T624" t="str">
        <f>MID(R624,FIND("/",R624)+1,256)</f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>(E625/D625)*100</f>
        <v>159.92152704135739</v>
      </c>
      <c r="G625" t="s">
        <v>20</v>
      </c>
      <c r="H625">
        <v>2693</v>
      </c>
      <c r="I625" s="5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>(((L625/60)/60)/24)+DATE(1970,1,1)</f>
        <v>42201.208333333328</v>
      </c>
      <c r="O625" s="9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LEFT(R625,(FIND("/",R625,1)-1))</f>
        <v>theater</v>
      </c>
      <c r="T625" t="str">
        <f>MID(R625,FIND("/",R625)+1,256)</f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>(E626/D626)*100</f>
        <v>279.39215686274508</v>
      </c>
      <c r="G626" t="s">
        <v>20</v>
      </c>
      <c r="H626">
        <v>432</v>
      </c>
      <c r="I626" s="5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>(((L626/60)/60)/24)+DATE(1970,1,1)</f>
        <v>42029.25</v>
      </c>
      <c r="O626" s="9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>LEFT(R626,(FIND("/",R626,1)-1))</f>
        <v>photography</v>
      </c>
      <c r="T626" t="str">
        <f>MID(R626,FIND("/",R626)+1,256)</f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>(E627/D627)*100</f>
        <v>77.373333333333335</v>
      </c>
      <c r="G627" t="s">
        <v>14</v>
      </c>
      <c r="H627">
        <v>62</v>
      </c>
      <c r="I627" s="5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>(((L627/60)/60)/24)+DATE(1970,1,1)</f>
        <v>43857.25</v>
      </c>
      <c r="O627" s="9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>LEFT(R627,(FIND("/",R627,1)-1))</f>
        <v>theater</v>
      </c>
      <c r="T627" t="str">
        <f>MID(R627,FIND("/",R627)+1,256)</f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>(E628/D628)*100</f>
        <v>206.32812500000003</v>
      </c>
      <c r="G628" t="s">
        <v>20</v>
      </c>
      <c r="H628">
        <v>189</v>
      </c>
      <c r="I628" s="5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>(((L628/60)/60)/24)+DATE(1970,1,1)</f>
        <v>40449.208333333336</v>
      </c>
      <c r="O628" s="9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LEFT(R628,(FIND("/",R628,1)-1))</f>
        <v>theater</v>
      </c>
      <c r="T628" t="str">
        <f>MID(R628,FIND("/",R628)+1,256)</f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>(E629/D629)*100</f>
        <v>694.25</v>
      </c>
      <c r="G629" t="s">
        <v>20</v>
      </c>
      <c r="H629">
        <v>154</v>
      </c>
      <c r="I629" s="5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>(((L629/60)/60)/24)+DATE(1970,1,1)</f>
        <v>40345.208333333336</v>
      </c>
      <c r="O629" s="9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LEFT(R629,(FIND("/",R629,1)-1))</f>
        <v>food</v>
      </c>
      <c r="T629" t="str">
        <f>MID(R629,FIND("/",R629)+1,256)</f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>(E630/D630)*100</f>
        <v>151.78947368421052</v>
      </c>
      <c r="G630" t="s">
        <v>20</v>
      </c>
      <c r="H630">
        <v>96</v>
      </c>
      <c r="I630" s="5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>(((L630/60)/60)/24)+DATE(1970,1,1)</f>
        <v>40455.208333333336</v>
      </c>
      <c r="O630" s="9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LEFT(R630,(FIND("/",R630,1)-1))</f>
        <v>music</v>
      </c>
      <c r="T630" t="str">
        <f>MID(R630,FIND("/",R630)+1,256)</f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>(E631/D631)*100</f>
        <v>64.58207217694995</v>
      </c>
      <c r="G631" t="s">
        <v>14</v>
      </c>
      <c r="H631">
        <v>750</v>
      </c>
      <c r="I631" s="5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>(((L631/60)/60)/24)+DATE(1970,1,1)</f>
        <v>42557.208333333328</v>
      </c>
      <c r="O631" s="9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LEFT(R631,(FIND("/",R631,1)-1))</f>
        <v>theater</v>
      </c>
      <c r="T631" t="str">
        <f>MID(R631,FIND("/",R631)+1,256)</f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>(E632/D632)*100</f>
        <v>62.873684210526314</v>
      </c>
      <c r="G632" t="s">
        <v>74</v>
      </c>
      <c r="H632">
        <v>87</v>
      </c>
      <c r="I632" s="5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>(((L632/60)/60)/24)+DATE(1970,1,1)</f>
        <v>43586.208333333328</v>
      </c>
      <c r="O632" s="9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LEFT(R632,(FIND("/",R632,1)-1))</f>
        <v>theater</v>
      </c>
      <c r="T632" t="str">
        <f>MID(R632,FIND("/",R632)+1,256)</f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>(E633/D633)*100</f>
        <v>310.39864864864865</v>
      </c>
      <c r="G633" t="s">
        <v>20</v>
      </c>
      <c r="H633">
        <v>3063</v>
      </c>
      <c r="I633" s="5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>(((L633/60)/60)/24)+DATE(1970,1,1)</f>
        <v>43550.208333333328</v>
      </c>
      <c r="O633" s="9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LEFT(R633,(FIND("/",R633,1)-1))</f>
        <v>theater</v>
      </c>
      <c r="T633" t="str">
        <f>MID(R633,FIND("/",R633)+1,256)</f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>(E634/D634)*100</f>
        <v>42.859916782246884</v>
      </c>
      <c r="G634" t="s">
        <v>47</v>
      </c>
      <c r="H634">
        <v>278</v>
      </c>
      <c r="I634" s="5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>(((L634/60)/60)/24)+DATE(1970,1,1)</f>
        <v>41945.208333333336</v>
      </c>
      <c r="O634" s="9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>LEFT(R634,(FIND("/",R634,1)-1))</f>
        <v>theater</v>
      </c>
      <c r="T634" t="str">
        <f>MID(R634,FIND("/",R634)+1,256)</f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>(E635/D635)*100</f>
        <v>83.119402985074629</v>
      </c>
      <c r="G635" t="s">
        <v>14</v>
      </c>
      <c r="H635">
        <v>105</v>
      </c>
      <c r="I635" s="5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>(((L635/60)/60)/24)+DATE(1970,1,1)</f>
        <v>42315.25</v>
      </c>
      <c r="O635" s="9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>LEFT(R635,(FIND("/",R635,1)-1))</f>
        <v>film &amp; video</v>
      </c>
      <c r="T635" t="str">
        <f>MID(R635,FIND("/",R635)+1,256)</f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>(E636/D636)*100</f>
        <v>78.531302876480552</v>
      </c>
      <c r="G636" t="s">
        <v>74</v>
      </c>
      <c r="H636">
        <v>1658</v>
      </c>
      <c r="I636" s="5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>(((L636/60)/60)/24)+DATE(1970,1,1)</f>
        <v>42819.208333333328</v>
      </c>
      <c r="O636" s="9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LEFT(R636,(FIND("/",R636,1)-1))</f>
        <v>film &amp; video</v>
      </c>
      <c r="T636" t="str">
        <f>MID(R636,FIND("/",R636)+1,256)</f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>(E637/D637)*100</f>
        <v>114.09352517985612</v>
      </c>
      <c r="G637" t="s">
        <v>20</v>
      </c>
      <c r="H637">
        <v>2266</v>
      </c>
      <c r="I637" s="5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>(((L637/60)/60)/24)+DATE(1970,1,1)</f>
        <v>41314.25</v>
      </c>
      <c r="O637" s="9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LEFT(R637,(FIND("/",R637,1)-1))</f>
        <v>film &amp; video</v>
      </c>
      <c r="T637" t="str">
        <f>MID(R637,FIND("/",R637)+1,256)</f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>(E638/D638)*100</f>
        <v>64.537683358624179</v>
      </c>
      <c r="G638" t="s">
        <v>14</v>
      </c>
      <c r="H638">
        <v>2604</v>
      </c>
      <c r="I638" s="5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>(((L638/60)/60)/24)+DATE(1970,1,1)</f>
        <v>40926.25</v>
      </c>
      <c r="O638" s="9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>LEFT(R638,(FIND("/",R638,1)-1))</f>
        <v>film &amp; video</v>
      </c>
      <c r="T638" t="str">
        <f>MID(R638,FIND("/",R638)+1,256)</f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>(E639/D639)*100</f>
        <v>79.411764705882348</v>
      </c>
      <c r="G639" t="s">
        <v>14</v>
      </c>
      <c r="H639">
        <v>65</v>
      </c>
      <c r="I639" s="5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>(((L639/60)/60)/24)+DATE(1970,1,1)</f>
        <v>42688.25</v>
      </c>
      <c r="O639" s="9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>LEFT(R639,(FIND("/",R639,1)-1))</f>
        <v>theater</v>
      </c>
      <c r="T639" t="str">
        <f>MID(R639,FIND("/",R639)+1,256)</f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>(E640/D640)*100</f>
        <v>11.419117647058824</v>
      </c>
      <c r="G640" t="s">
        <v>14</v>
      </c>
      <c r="H640">
        <v>94</v>
      </c>
      <c r="I640" s="5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>(((L640/60)/60)/24)+DATE(1970,1,1)</f>
        <v>40386.208333333336</v>
      </c>
      <c r="O640" s="9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LEFT(R640,(FIND("/",R640,1)-1))</f>
        <v>theater</v>
      </c>
      <c r="T640" t="str">
        <f>MID(R640,FIND("/",R640)+1,256)</f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>(E641/D641)*100</f>
        <v>56.186046511627907</v>
      </c>
      <c r="G641" t="s">
        <v>47</v>
      </c>
      <c r="H641">
        <v>45</v>
      </c>
      <c r="I641" s="5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>(((L641/60)/60)/24)+DATE(1970,1,1)</f>
        <v>43309.208333333328</v>
      </c>
      <c r="O641" s="9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LEFT(R641,(FIND("/",R641,1)-1))</f>
        <v>film &amp; video</v>
      </c>
      <c r="T641" t="str">
        <f>MID(R641,FIND("/",R641)+1,256)</f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>(E642/D642)*100</f>
        <v>16.501669449081803</v>
      </c>
      <c r="G642" t="s">
        <v>14</v>
      </c>
      <c r="H642">
        <v>257</v>
      </c>
      <c r="I642" s="5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>(((L642/60)/60)/24)+DATE(1970,1,1)</f>
        <v>42387.25</v>
      </c>
      <c r="O642" s="9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>LEFT(R642,(FIND("/",R642,1)-1))</f>
        <v>theater</v>
      </c>
      <c r="T642" t="str">
        <f>MID(R642,FIND("/",R642)+1,256)</f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>(E643/D643)*100</f>
        <v>119.96808510638297</v>
      </c>
      <c r="G643" t="s">
        <v>20</v>
      </c>
      <c r="H643">
        <v>194</v>
      </c>
      <c r="I643" s="5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>(((L643/60)/60)/24)+DATE(1970,1,1)</f>
        <v>42786.25</v>
      </c>
      <c r="O643" s="9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LEFT(R643,(FIND("/",R643,1)-1))</f>
        <v>theater</v>
      </c>
      <c r="T643" t="str">
        <f>MID(R643,FIND("/",R643)+1,256)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>(E644/D644)*100</f>
        <v>145.45652173913044</v>
      </c>
      <c r="G644" t="s">
        <v>20</v>
      </c>
      <c r="H644">
        <v>129</v>
      </c>
      <c r="I644" s="5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>(((L644/60)/60)/24)+DATE(1970,1,1)</f>
        <v>43451.25</v>
      </c>
      <c r="O644" s="9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>LEFT(R644,(FIND("/",R644,1)-1))</f>
        <v>technology</v>
      </c>
      <c r="T644" t="str">
        <f>MID(R644,FIND("/",R644)+1,256)</f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>(E645/D645)*100</f>
        <v>221.38255033557047</v>
      </c>
      <c r="G645" t="s">
        <v>20</v>
      </c>
      <c r="H645">
        <v>375</v>
      </c>
      <c r="I645" s="5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>(((L645/60)/60)/24)+DATE(1970,1,1)</f>
        <v>42795.25</v>
      </c>
      <c r="O645" s="9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LEFT(R645,(FIND("/",R645,1)-1))</f>
        <v>theater</v>
      </c>
      <c r="T645" t="str">
        <f>MID(R645,FIND("/",R645)+1,256)</f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>(E646/D646)*100</f>
        <v>48.396694214876035</v>
      </c>
      <c r="G646" t="s">
        <v>14</v>
      </c>
      <c r="H646">
        <v>2928</v>
      </c>
      <c r="I646" s="5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>(((L646/60)/60)/24)+DATE(1970,1,1)</f>
        <v>43452.25</v>
      </c>
      <c r="O646" s="9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>LEFT(R646,(FIND("/",R646,1)-1))</f>
        <v>theater</v>
      </c>
      <c r="T646" t="str">
        <f>MID(R646,FIND("/",R646)+1,256)</f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>(E647/D647)*100</f>
        <v>92.911504424778755</v>
      </c>
      <c r="G647" t="s">
        <v>14</v>
      </c>
      <c r="H647">
        <v>4697</v>
      </c>
      <c r="I647" s="5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>(((L647/60)/60)/24)+DATE(1970,1,1)</f>
        <v>43369.208333333328</v>
      </c>
      <c r="O647" s="9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LEFT(R647,(FIND("/",R647,1)-1))</f>
        <v>music</v>
      </c>
      <c r="T647" t="str">
        <f>MID(R647,FIND("/",R647)+1,256)</f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>(E648/D648)*100</f>
        <v>88.599797365754824</v>
      </c>
      <c r="G648" t="s">
        <v>14</v>
      </c>
      <c r="H648">
        <v>2915</v>
      </c>
      <c r="I648" s="5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>(((L648/60)/60)/24)+DATE(1970,1,1)</f>
        <v>41346.208333333336</v>
      </c>
      <c r="O648" s="9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LEFT(R648,(FIND("/",R648,1)-1))</f>
        <v>games</v>
      </c>
      <c r="T648" t="str">
        <f>MID(R648,FIND("/",R648)+1,256)</f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>(E649/D649)*100</f>
        <v>41.4</v>
      </c>
      <c r="G649" t="s">
        <v>14</v>
      </c>
      <c r="H649">
        <v>18</v>
      </c>
      <c r="I649" s="5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>(((L649/60)/60)/24)+DATE(1970,1,1)</f>
        <v>43199.208333333328</v>
      </c>
      <c r="O649" s="9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LEFT(R649,(FIND("/",R649,1)-1))</f>
        <v>publishing</v>
      </c>
      <c r="T649" t="str">
        <f>MID(R649,FIND("/",R649)+1,256)</f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>(E650/D650)*100</f>
        <v>63.056795131845846</v>
      </c>
      <c r="G650" t="s">
        <v>74</v>
      </c>
      <c r="H650">
        <v>723</v>
      </c>
      <c r="I650" s="5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>(((L650/60)/60)/24)+DATE(1970,1,1)</f>
        <v>42922.208333333328</v>
      </c>
      <c r="O650" s="9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LEFT(R650,(FIND("/",R650,1)-1))</f>
        <v>food</v>
      </c>
      <c r="T650" t="str">
        <f>MID(R650,FIND("/",R650)+1,256)</f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>(E651/D651)*100</f>
        <v>48.482333607230892</v>
      </c>
      <c r="G651" t="s">
        <v>14</v>
      </c>
      <c r="H651">
        <v>602</v>
      </c>
      <c r="I651" s="5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>(((L651/60)/60)/24)+DATE(1970,1,1)</f>
        <v>40471.208333333336</v>
      </c>
      <c r="O651" s="9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LEFT(R651,(FIND("/",R651,1)-1))</f>
        <v>theater</v>
      </c>
      <c r="T651" t="str">
        <f>MID(R651,FIND("/",R651)+1,256)</f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>(E652/D652)*100</f>
        <v>2</v>
      </c>
      <c r="G652" t="s">
        <v>14</v>
      </c>
      <c r="H652">
        <v>1</v>
      </c>
      <c r="I652" s="5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>(((L652/60)/60)/24)+DATE(1970,1,1)</f>
        <v>41828.208333333336</v>
      </c>
      <c r="O652" s="9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LEFT(R652,(FIND("/",R652,1)-1))</f>
        <v>music</v>
      </c>
      <c r="T652" t="str">
        <f>MID(R652,FIND("/",R652)+1,256)</f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>(E653/D653)*100</f>
        <v>88.47941026944585</v>
      </c>
      <c r="G653" t="s">
        <v>14</v>
      </c>
      <c r="H653">
        <v>3868</v>
      </c>
      <c r="I653" s="5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>(((L653/60)/60)/24)+DATE(1970,1,1)</f>
        <v>41692.25</v>
      </c>
      <c r="O653" s="9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>LEFT(R653,(FIND("/",R653,1)-1))</f>
        <v>film &amp; video</v>
      </c>
      <c r="T653" t="str">
        <f>MID(R653,FIND("/",R653)+1,256)</f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>(E654/D654)*100</f>
        <v>126.84</v>
      </c>
      <c r="G654" t="s">
        <v>20</v>
      </c>
      <c r="H654">
        <v>409</v>
      </c>
      <c r="I654" s="5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>(((L654/60)/60)/24)+DATE(1970,1,1)</f>
        <v>42587.208333333328</v>
      </c>
      <c r="O654" s="9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LEFT(R654,(FIND("/",R654,1)-1))</f>
        <v>technology</v>
      </c>
      <c r="T654" t="str">
        <f>MID(R654,FIND("/",R654)+1,256)</f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>(E655/D655)*100</f>
        <v>2338.833333333333</v>
      </c>
      <c r="G655" t="s">
        <v>20</v>
      </c>
      <c r="H655">
        <v>234</v>
      </c>
      <c r="I655" s="5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>(((L655/60)/60)/24)+DATE(1970,1,1)</f>
        <v>42468.208333333328</v>
      </c>
      <c r="O655" s="9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LEFT(R655,(FIND("/",R655,1)-1))</f>
        <v>technology</v>
      </c>
      <c r="T655" t="str">
        <f>MID(R655,FIND("/",R655)+1,256)</f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>(E656/D656)*100</f>
        <v>508.38857142857148</v>
      </c>
      <c r="G656" t="s">
        <v>20</v>
      </c>
      <c r="H656">
        <v>3016</v>
      </c>
      <c r="I656" s="5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>(((L656/60)/60)/24)+DATE(1970,1,1)</f>
        <v>42240.208333333328</v>
      </c>
      <c r="O656" s="9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LEFT(R656,(FIND("/",R656,1)-1))</f>
        <v>music</v>
      </c>
      <c r="T656" t="str">
        <f>MID(R656,FIND("/",R656)+1,256)</f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>(E657/D657)*100</f>
        <v>191.47826086956522</v>
      </c>
      <c r="G657" t="s">
        <v>20</v>
      </c>
      <c r="H657">
        <v>264</v>
      </c>
      <c r="I657" s="5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>(((L657/60)/60)/24)+DATE(1970,1,1)</f>
        <v>42796.25</v>
      </c>
      <c r="O657" s="9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LEFT(R657,(FIND("/",R657,1)-1))</f>
        <v>photography</v>
      </c>
      <c r="T657" t="str">
        <f>MID(R657,FIND("/",R657)+1,256)</f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>(E658/D658)*100</f>
        <v>42.127533783783782</v>
      </c>
      <c r="G658" t="s">
        <v>14</v>
      </c>
      <c r="H658">
        <v>504</v>
      </c>
      <c r="I658" s="5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>(((L658/60)/60)/24)+DATE(1970,1,1)</f>
        <v>43097.25</v>
      </c>
      <c r="O658" s="9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>LEFT(R658,(FIND("/",R658,1)-1))</f>
        <v>food</v>
      </c>
      <c r="T658" t="str">
        <f>MID(R658,FIND("/",R658)+1,256)</f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>(E659/D659)*100</f>
        <v>8.24</v>
      </c>
      <c r="G659" t="s">
        <v>14</v>
      </c>
      <c r="H659">
        <v>14</v>
      </c>
      <c r="I659" s="5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>(((L659/60)/60)/24)+DATE(1970,1,1)</f>
        <v>43096.25</v>
      </c>
      <c r="O659" s="9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>LEFT(R659,(FIND("/",R659,1)-1))</f>
        <v>film &amp; video</v>
      </c>
      <c r="T659" t="str">
        <f>MID(R659,FIND("/",R659)+1,256)</f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>(E660/D660)*100</f>
        <v>60.064638783269963</v>
      </c>
      <c r="G660" t="s">
        <v>74</v>
      </c>
      <c r="H660">
        <v>390</v>
      </c>
      <c r="I660" s="5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>(((L660/60)/60)/24)+DATE(1970,1,1)</f>
        <v>42246.208333333328</v>
      </c>
      <c r="O660" s="9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LEFT(R660,(FIND("/",R660,1)-1))</f>
        <v>music</v>
      </c>
      <c r="T660" t="str">
        <f>MID(R660,FIND("/",R660)+1,256)</f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>(E661/D661)*100</f>
        <v>47.232808616404313</v>
      </c>
      <c r="G661" t="s">
        <v>14</v>
      </c>
      <c r="H661">
        <v>750</v>
      </c>
      <c r="I661" s="5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>(((L661/60)/60)/24)+DATE(1970,1,1)</f>
        <v>40570.25</v>
      </c>
      <c r="O661" s="9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>LEFT(R661,(FIND("/",R661,1)-1))</f>
        <v>film &amp; video</v>
      </c>
      <c r="T661" t="str">
        <f>MID(R661,FIND("/",R661)+1,256)</f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>(E662/D662)*100</f>
        <v>81.736263736263737</v>
      </c>
      <c r="G662" t="s">
        <v>14</v>
      </c>
      <c r="H662">
        <v>77</v>
      </c>
      <c r="I662" s="5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>(((L662/60)/60)/24)+DATE(1970,1,1)</f>
        <v>42237.208333333328</v>
      </c>
      <c r="O662" s="9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LEFT(R662,(FIND("/",R662,1)-1))</f>
        <v>theater</v>
      </c>
      <c r="T662" t="str">
        <f>MID(R662,FIND("/",R662)+1,256)</f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>(E663/D663)*100</f>
        <v>54.187265917603</v>
      </c>
      <c r="G663" t="s">
        <v>14</v>
      </c>
      <c r="H663">
        <v>752</v>
      </c>
      <c r="I663" s="5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>(((L663/60)/60)/24)+DATE(1970,1,1)</f>
        <v>40996.208333333336</v>
      </c>
      <c r="O663" s="9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LEFT(R663,(FIND("/",R663,1)-1))</f>
        <v>music</v>
      </c>
      <c r="T663" t="str">
        <f>MID(R663,FIND("/",R663)+1,256)</f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>(E664/D664)*100</f>
        <v>97.868131868131869</v>
      </c>
      <c r="G664" t="s">
        <v>14</v>
      </c>
      <c r="H664">
        <v>131</v>
      </c>
      <c r="I664" s="5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>(((L664/60)/60)/24)+DATE(1970,1,1)</f>
        <v>43443.25</v>
      </c>
      <c r="O664" s="9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>LEFT(R664,(FIND("/",R664,1)-1))</f>
        <v>theater</v>
      </c>
      <c r="T664" t="str">
        <f>MID(R664,FIND("/",R664)+1,256)</f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>(E665/D665)*100</f>
        <v>77.239999999999995</v>
      </c>
      <c r="G665" t="s">
        <v>14</v>
      </c>
      <c r="H665">
        <v>87</v>
      </c>
      <c r="I665" s="5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>(((L665/60)/60)/24)+DATE(1970,1,1)</f>
        <v>40458.208333333336</v>
      </c>
      <c r="O665" s="9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LEFT(R665,(FIND("/",R665,1)-1))</f>
        <v>theater</v>
      </c>
      <c r="T665" t="str">
        <f>MID(R665,FIND("/",R665)+1,256)</f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>(E666/D666)*100</f>
        <v>33.464735516372798</v>
      </c>
      <c r="G666" t="s">
        <v>14</v>
      </c>
      <c r="H666">
        <v>1063</v>
      </c>
      <c r="I666" s="5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>(((L666/60)/60)/24)+DATE(1970,1,1)</f>
        <v>40959.25</v>
      </c>
      <c r="O666" s="9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>LEFT(R666,(FIND("/",R666,1)-1))</f>
        <v>music</v>
      </c>
      <c r="T666" t="str">
        <f>MID(R666,FIND("/",R666)+1,256)</f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>(E667/D667)*100</f>
        <v>239.58823529411765</v>
      </c>
      <c r="G667" t="s">
        <v>20</v>
      </c>
      <c r="H667">
        <v>272</v>
      </c>
      <c r="I667" s="5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>(((L667/60)/60)/24)+DATE(1970,1,1)</f>
        <v>40733.208333333336</v>
      </c>
      <c r="O667" s="9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LEFT(R667,(FIND("/",R667,1)-1))</f>
        <v>film &amp; video</v>
      </c>
      <c r="T667" t="str">
        <f>MID(R667,FIND("/",R667)+1,256)</f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>(E668/D668)*100</f>
        <v>64.032258064516128</v>
      </c>
      <c r="G668" t="s">
        <v>74</v>
      </c>
      <c r="H668">
        <v>25</v>
      </c>
      <c r="I668" s="5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>(((L668/60)/60)/24)+DATE(1970,1,1)</f>
        <v>41516.208333333336</v>
      </c>
      <c r="O668" s="9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LEFT(R668,(FIND("/",R668,1)-1))</f>
        <v>theater</v>
      </c>
      <c r="T668" t="str">
        <f>MID(R668,FIND("/",R668)+1,256)</f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>(E669/D669)*100</f>
        <v>176.15942028985506</v>
      </c>
      <c r="G669" t="s">
        <v>20</v>
      </c>
      <c r="H669">
        <v>419</v>
      </c>
      <c r="I669" s="5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>(((L669/60)/60)/24)+DATE(1970,1,1)</f>
        <v>41892.208333333336</v>
      </c>
      <c r="O669" s="9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LEFT(R669,(FIND("/",R669,1)-1))</f>
        <v>journalism</v>
      </c>
      <c r="T669" t="str">
        <f>MID(R669,FIND("/",R669)+1,256)</f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>(E670/D670)*100</f>
        <v>20.33818181818182</v>
      </c>
      <c r="G670" t="s">
        <v>14</v>
      </c>
      <c r="H670">
        <v>76</v>
      </c>
      <c r="I670" s="5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>(((L670/60)/60)/24)+DATE(1970,1,1)</f>
        <v>41122.208333333336</v>
      </c>
      <c r="O670" s="9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LEFT(R670,(FIND("/",R670,1)-1))</f>
        <v>theater</v>
      </c>
      <c r="T670" t="str">
        <f>MID(R670,FIND("/",R670)+1,256)</f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>(E671/D671)*100</f>
        <v>358.64754098360658</v>
      </c>
      <c r="G671" t="s">
        <v>20</v>
      </c>
      <c r="H671">
        <v>1621</v>
      </c>
      <c r="I671" s="5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>(((L671/60)/60)/24)+DATE(1970,1,1)</f>
        <v>42912.208333333328</v>
      </c>
      <c r="O671" s="9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LEFT(R671,(FIND("/",R671,1)-1))</f>
        <v>theater</v>
      </c>
      <c r="T671" t="str">
        <f>MID(R671,FIND("/",R671)+1,256)</f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>(E672/D672)*100</f>
        <v>468.85802469135803</v>
      </c>
      <c r="G672" t="s">
        <v>20</v>
      </c>
      <c r="H672">
        <v>1101</v>
      </c>
      <c r="I672" s="5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>(((L672/60)/60)/24)+DATE(1970,1,1)</f>
        <v>42425.25</v>
      </c>
      <c r="O672" s="9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>LEFT(R672,(FIND("/",R672,1)-1))</f>
        <v>music</v>
      </c>
      <c r="T672" t="str">
        <f>MID(R672,FIND("/",R672)+1,256)</f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>(E673/D673)*100</f>
        <v>122.05635245901641</v>
      </c>
      <c r="G673" t="s">
        <v>20</v>
      </c>
      <c r="H673">
        <v>1073</v>
      </c>
      <c r="I673" s="5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>(((L673/60)/60)/24)+DATE(1970,1,1)</f>
        <v>40390.208333333336</v>
      </c>
      <c r="O673" s="9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LEFT(R673,(FIND("/",R673,1)-1))</f>
        <v>theater</v>
      </c>
      <c r="T673" t="str">
        <f>MID(R673,FIND("/",R673)+1,256)</f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>(E674/D674)*100</f>
        <v>55.931783729156137</v>
      </c>
      <c r="G674" t="s">
        <v>14</v>
      </c>
      <c r="H674">
        <v>4428</v>
      </c>
      <c r="I674" s="5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>(((L674/60)/60)/24)+DATE(1970,1,1)</f>
        <v>43180.208333333328</v>
      </c>
      <c r="O674" s="9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LEFT(R674,(FIND("/",R674,1)-1))</f>
        <v>theater</v>
      </c>
      <c r="T674" t="str">
        <f>MID(R674,FIND("/",R674)+1,256)</f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>(E675/D675)*100</f>
        <v>43.660714285714285</v>
      </c>
      <c r="G675" t="s">
        <v>14</v>
      </c>
      <c r="H675">
        <v>58</v>
      </c>
      <c r="I675" s="5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>(((L675/60)/60)/24)+DATE(1970,1,1)</f>
        <v>42475.208333333328</v>
      </c>
      <c r="O675" s="9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LEFT(R675,(FIND("/",R675,1)-1))</f>
        <v>music</v>
      </c>
      <c r="T675" t="str">
        <f>MID(R675,FIND("/",R675)+1,256)</f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>(E676/D676)*100</f>
        <v>33.53837141183363</v>
      </c>
      <c r="G676" t="s">
        <v>74</v>
      </c>
      <c r="H676">
        <v>1218</v>
      </c>
      <c r="I676" s="5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>(((L676/60)/60)/24)+DATE(1970,1,1)</f>
        <v>40774.208333333336</v>
      </c>
      <c r="O676" s="9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LEFT(R676,(FIND("/",R676,1)-1))</f>
        <v>photography</v>
      </c>
      <c r="T676" t="str">
        <f>MID(R676,FIND("/",R676)+1,256)</f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>(E677/D677)*100</f>
        <v>122.97938144329896</v>
      </c>
      <c r="G677" t="s">
        <v>20</v>
      </c>
      <c r="H677">
        <v>331</v>
      </c>
      <c r="I677" s="5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>(((L677/60)/60)/24)+DATE(1970,1,1)</f>
        <v>43719.208333333328</v>
      </c>
      <c r="O677" s="9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LEFT(R677,(FIND("/",R677,1)-1))</f>
        <v>journalism</v>
      </c>
      <c r="T677" t="str">
        <f>MID(R677,FIND("/",R677)+1,256)</f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>(E678/D678)*100</f>
        <v>189.74959871589084</v>
      </c>
      <c r="G678" t="s">
        <v>20</v>
      </c>
      <c r="H678">
        <v>1170</v>
      </c>
      <c r="I678" s="5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>(((L678/60)/60)/24)+DATE(1970,1,1)</f>
        <v>41178.208333333336</v>
      </c>
      <c r="O678" s="9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LEFT(R678,(FIND("/",R678,1)-1))</f>
        <v>photography</v>
      </c>
      <c r="T678" t="str">
        <f>MID(R678,FIND("/",R678)+1,256)</f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>(E679/D679)*100</f>
        <v>83.622641509433961</v>
      </c>
      <c r="G679" t="s">
        <v>14</v>
      </c>
      <c r="H679">
        <v>111</v>
      </c>
      <c r="I679" s="5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>(((L679/60)/60)/24)+DATE(1970,1,1)</f>
        <v>42561.208333333328</v>
      </c>
      <c r="O679" s="9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LEFT(R679,(FIND("/",R679,1)-1))</f>
        <v>publishing</v>
      </c>
      <c r="T679" t="str">
        <f>MID(R679,FIND("/",R679)+1,256)</f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>(E680/D680)*100</f>
        <v>17.968844221105527</v>
      </c>
      <c r="G680" t="s">
        <v>74</v>
      </c>
      <c r="H680">
        <v>215</v>
      </c>
      <c r="I680" s="5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>(((L680/60)/60)/24)+DATE(1970,1,1)</f>
        <v>43484.25</v>
      </c>
      <c r="O680" s="9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>LEFT(R680,(FIND("/",R680,1)-1))</f>
        <v>film &amp; video</v>
      </c>
      <c r="T680" t="str">
        <f>MID(R680,FIND("/",R680)+1,256)</f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>(E681/D681)*100</f>
        <v>1036.5</v>
      </c>
      <c r="G681" t="s">
        <v>20</v>
      </c>
      <c r="H681">
        <v>363</v>
      </c>
      <c r="I681" s="5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>(((L681/60)/60)/24)+DATE(1970,1,1)</f>
        <v>43756.208333333328</v>
      </c>
      <c r="O681" s="9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LEFT(R681,(FIND("/",R681,1)-1))</f>
        <v>food</v>
      </c>
      <c r="T681" t="str">
        <f>MID(R681,FIND("/",R681)+1,256)</f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>(E682/D682)*100</f>
        <v>97.405219780219781</v>
      </c>
      <c r="G682" t="s">
        <v>14</v>
      </c>
      <c r="H682">
        <v>2955</v>
      </c>
      <c r="I682" s="5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>(((L682/60)/60)/24)+DATE(1970,1,1)</f>
        <v>43813.25</v>
      </c>
      <c r="O682" s="9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>LEFT(R682,(FIND("/",R682,1)-1))</f>
        <v>games</v>
      </c>
      <c r="T682" t="str">
        <f>MID(R682,FIND("/",R682)+1,256)</f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>(E683/D683)*100</f>
        <v>86.386203150461711</v>
      </c>
      <c r="G683" t="s">
        <v>14</v>
      </c>
      <c r="H683">
        <v>1657</v>
      </c>
      <c r="I683" s="5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>(((L683/60)/60)/24)+DATE(1970,1,1)</f>
        <v>40898.25</v>
      </c>
      <c r="O683" s="9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>LEFT(R683,(FIND("/",R683,1)-1))</f>
        <v>theater</v>
      </c>
      <c r="T683" t="str">
        <f>MID(R683,FIND("/",R683)+1,256)</f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>(E684/D684)*100</f>
        <v>150.16666666666666</v>
      </c>
      <c r="G684" t="s">
        <v>20</v>
      </c>
      <c r="H684">
        <v>103</v>
      </c>
      <c r="I684" s="5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>(((L684/60)/60)/24)+DATE(1970,1,1)</f>
        <v>41619.25</v>
      </c>
      <c r="O684" s="9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>LEFT(R684,(FIND("/",R684,1)-1))</f>
        <v>theater</v>
      </c>
      <c r="T684" t="str">
        <f>MID(R684,FIND("/",R684)+1,256)</f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>(E685/D685)*100</f>
        <v>358.43478260869563</v>
      </c>
      <c r="G685" t="s">
        <v>20</v>
      </c>
      <c r="H685">
        <v>147</v>
      </c>
      <c r="I685" s="5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>(((L685/60)/60)/24)+DATE(1970,1,1)</f>
        <v>43359.208333333328</v>
      </c>
      <c r="O685" s="9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LEFT(R685,(FIND("/",R685,1)-1))</f>
        <v>theater</v>
      </c>
      <c r="T685" t="str">
        <f>MID(R685,FIND("/",R685)+1,256)</f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>(E686/D686)*100</f>
        <v>542.85714285714289</v>
      </c>
      <c r="G686" t="s">
        <v>20</v>
      </c>
      <c r="H686">
        <v>110</v>
      </c>
      <c r="I686" s="5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>(((L686/60)/60)/24)+DATE(1970,1,1)</f>
        <v>40358.208333333336</v>
      </c>
      <c r="O686" s="9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LEFT(R686,(FIND("/",R686,1)-1))</f>
        <v>publishing</v>
      </c>
      <c r="T686" t="str">
        <f>MID(R686,FIND("/",R686)+1,256)</f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>(E687/D687)*100</f>
        <v>67.500714285714281</v>
      </c>
      <c r="G687" t="s">
        <v>14</v>
      </c>
      <c r="H687">
        <v>926</v>
      </c>
      <c r="I687" s="5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>(((L687/60)/60)/24)+DATE(1970,1,1)</f>
        <v>42239.208333333328</v>
      </c>
      <c r="O687" s="9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LEFT(R687,(FIND("/",R687,1)-1))</f>
        <v>theater</v>
      </c>
      <c r="T687" t="str">
        <f>MID(R687,FIND("/",R687)+1,256)</f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>(E688/D688)*100</f>
        <v>191.74666666666667</v>
      </c>
      <c r="G688" t="s">
        <v>20</v>
      </c>
      <c r="H688">
        <v>134</v>
      </c>
      <c r="I688" s="5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>(((L688/60)/60)/24)+DATE(1970,1,1)</f>
        <v>43186.208333333328</v>
      </c>
      <c r="O688" s="9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LEFT(R688,(FIND("/",R688,1)-1))</f>
        <v>technology</v>
      </c>
      <c r="T688" t="str">
        <f>MID(R688,FIND("/",R688)+1,256)</f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>(E689/D689)*100</f>
        <v>932</v>
      </c>
      <c r="G689" t="s">
        <v>20</v>
      </c>
      <c r="H689">
        <v>269</v>
      </c>
      <c r="I689" s="5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>(((L689/60)/60)/24)+DATE(1970,1,1)</f>
        <v>42806.25</v>
      </c>
      <c r="O689" s="9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LEFT(R689,(FIND("/",R689,1)-1))</f>
        <v>theater</v>
      </c>
      <c r="T689" t="str">
        <f>MID(R689,FIND("/",R689)+1,256)</f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>(E690/D690)*100</f>
        <v>429.27586206896552</v>
      </c>
      <c r="G690" t="s">
        <v>20</v>
      </c>
      <c r="H690">
        <v>175</v>
      </c>
      <c r="I690" s="5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>(((L690/60)/60)/24)+DATE(1970,1,1)</f>
        <v>43475.25</v>
      </c>
      <c r="O690" s="9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>LEFT(R690,(FIND("/",R690,1)-1))</f>
        <v>film &amp; video</v>
      </c>
      <c r="T690" t="str">
        <f>MID(R690,FIND("/",R690)+1,256)</f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>(E691/D691)*100</f>
        <v>100.65753424657535</v>
      </c>
      <c r="G691" t="s">
        <v>20</v>
      </c>
      <c r="H691">
        <v>69</v>
      </c>
      <c r="I691" s="5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>(((L691/60)/60)/24)+DATE(1970,1,1)</f>
        <v>41576.208333333336</v>
      </c>
      <c r="O691" s="9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>LEFT(R691,(FIND("/",R691,1)-1))</f>
        <v>technology</v>
      </c>
      <c r="T691" t="str">
        <f>MID(R691,FIND("/",R691)+1,256)</f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>(E692/D692)*100</f>
        <v>226.61111111111109</v>
      </c>
      <c r="G692" t="s">
        <v>20</v>
      </c>
      <c r="H692">
        <v>190</v>
      </c>
      <c r="I692" s="5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>(((L692/60)/60)/24)+DATE(1970,1,1)</f>
        <v>40874.25</v>
      </c>
      <c r="O692" s="9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>LEFT(R692,(FIND("/",R692,1)-1))</f>
        <v>film &amp; video</v>
      </c>
      <c r="T692" t="str">
        <f>MID(R692,FIND("/",R692)+1,256)</f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>(E693/D693)*100</f>
        <v>142.38</v>
      </c>
      <c r="G693" t="s">
        <v>20</v>
      </c>
      <c r="H693">
        <v>237</v>
      </c>
      <c r="I693" s="5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>(((L693/60)/60)/24)+DATE(1970,1,1)</f>
        <v>41185.208333333336</v>
      </c>
      <c r="O693" s="9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LEFT(R693,(FIND("/",R693,1)-1))</f>
        <v>film &amp; video</v>
      </c>
      <c r="T693" t="str">
        <f>MID(R693,FIND("/",R693)+1,256)</f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>(E694/D694)*100</f>
        <v>90.633333333333326</v>
      </c>
      <c r="G694" t="s">
        <v>14</v>
      </c>
      <c r="H694">
        <v>77</v>
      </c>
      <c r="I694" s="5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>(((L694/60)/60)/24)+DATE(1970,1,1)</f>
        <v>43655.208333333328</v>
      </c>
      <c r="O694" s="9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LEFT(R694,(FIND("/",R694,1)-1))</f>
        <v>music</v>
      </c>
      <c r="T694" t="str">
        <f>MID(R694,FIND("/",R694)+1,256)</f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>(E695/D695)*100</f>
        <v>63.966740576496676</v>
      </c>
      <c r="G695" t="s">
        <v>14</v>
      </c>
      <c r="H695">
        <v>1748</v>
      </c>
      <c r="I695" s="5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>(((L695/60)/60)/24)+DATE(1970,1,1)</f>
        <v>43025.208333333328</v>
      </c>
      <c r="O695" s="9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LEFT(R695,(FIND("/",R695,1)-1))</f>
        <v>theater</v>
      </c>
      <c r="T695" t="str">
        <f>MID(R695,FIND("/",R695)+1,256)</f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>(E696/D696)*100</f>
        <v>84.131868131868131</v>
      </c>
      <c r="G696" t="s">
        <v>14</v>
      </c>
      <c r="H696">
        <v>79</v>
      </c>
      <c r="I696" s="5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>(((L696/60)/60)/24)+DATE(1970,1,1)</f>
        <v>43066.25</v>
      </c>
      <c r="O696" s="9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>LEFT(R696,(FIND("/",R696,1)-1))</f>
        <v>theater</v>
      </c>
      <c r="T696" t="str">
        <f>MID(R696,FIND("/",R696)+1,256)</f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>(E697/D697)*100</f>
        <v>133.93478260869566</v>
      </c>
      <c r="G697" t="s">
        <v>20</v>
      </c>
      <c r="H697">
        <v>196</v>
      </c>
      <c r="I697" s="5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>(((L697/60)/60)/24)+DATE(1970,1,1)</f>
        <v>42322.25</v>
      </c>
      <c r="O697" s="9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>LEFT(R697,(FIND("/",R697,1)-1))</f>
        <v>music</v>
      </c>
      <c r="T697" t="str">
        <f>MID(R697,FIND("/",R697)+1,256)</f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>(E698/D698)*100</f>
        <v>59.042047531992694</v>
      </c>
      <c r="G698" t="s">
        <v>14</v>
      </c>
      <c r="H698">
        <v>889</v>
      </c>
      <c r="I698" s="5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>(((L698/60)/60)/24)+DATE(1970,1,1)</f>
        <v>42114.208333333328</v>
      </c>
      <c r="O698" s="9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LEFT(R698,(FIND("/",R698,1)-1))</f>
        <v>theater</v>
      </c>
      <c r="T698" t="str">
        <f>MID(R698,FIND("/",R698)+1,256)</f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>(E699/D699)*100</f>
        <v>152.80062063615205</v>
      </c>
      <c r="G699" t="s">
        <v>20</v>
      </c>
      <c r="H699">
        <v>7295</v>
      </c>
      <c r="I699" s="5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>(((L699/60)/60)/24)+DATE(1970,1,1)</f>
        <v>43190.208333333328</v>
      </c>
      <c r="O699" s="9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LEFT(R699,(FIND("/",R699,1)-1))</f>
        <v>music</v>
      </c>
      <c r="T699" t="str">
        <f>MID(R699,FIND("/",R699)+1,256)</f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>(E700/D700)*100</f>
        <v>446.69121140142522</v>
      </c>
      <c r="G700" t="s">
        <v>20</v>
      </c>
      <c r="H700">
        <v>2893</v>
      </c>
      <c r="I700" s="5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>(((L700/60)/60)/24)+DATE(1970,1,1)</f>
        <v>40871.25</v>
      </c>
      <c r="O700" s="9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>LEFT(R700,(FIND("/",R700,1)-1))</f>
        <v>technology</v>
      </c>
      <c r="T700" t="str">
        <f>MID(R700,FIND("/",R700)+1,256)</f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>(E701/D701)*100</f>
        <v>84.391891891891888</v>
      </c>
      <c r="G701" t="s">
        <v>14</v>
      </c>
      <c r="H701">
        <v>56</v>
      </c>
      <c r="I701" s="5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>(((L701/60)/60)/24)+DATE(1970,1,1)</f>
        <v>43641.208333333328</v>
      </c>
      <c r="O701" s="9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LEFT(R701,(FIND("/",R701,1)-1))</f>
        <v>film &amp; video</v>
      </c>
      <c r="T701" t="str">
        <f>MID(R701,FIND("/",R701)+1,256)</f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>(E702/D702)*100</f>
        <v>3</v>
      </c>
      <c r="G702" t="s">
        <v>14</v>
      </c>
      <c r="H702">
        <v>1</v>
      </c>
      <c r="I702" s="5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>(((L702/60)/60)/24)+DATE(1970,1,1)</f>
        <v>40203.25</v>
      </c>
      <c r="O702" s="9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>LEFT(R702,(FIND("/",R702,1)-1))</f>
        <v>technology</v>
      </c>
      <c r="T702" t="str">
        <f>MID(R702,FIND("/",R702)+1,256)</f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>(E703/D703)*100</f>
        <v>175.02692307692308</v>
      </c>
      <c r="G703" t="s">
        <v>20</v>
      </c>
      <c r="H703">
        <v>820</v>
      </c>
      <c r="I703" s="5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>(((L703/60)/60)/24)+DATE(1970,1,1)</f>
        <v>40629.208333333336</v>
      </c>
      <c r="O703" s="9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LEFT(R703,(FIND("/",R703,1)-1))</f>
        <v>theater</v>
      </c>
      <c r="T703" t="str">
        <f>MID(R703,FIND("/",R703)+1,256)</f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>(E704/D704)*100</f>
        <v>54.137931034482754</v>
      </c>
      <c r="G704" t="s">
        <v>14</v>
      </c>
      <c r="H704">
        <v>83</v>
      </c>
      <c r="I704" s="5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>(((L704/60)/60)/24)+DATE(1970,1,1)</f>
        <v>41477.208333333336</v>
      </c>
      <c r="O704" s="9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LEFT(R704,(FIND("/",R704,1)-1))</f>
        <v>technology</v>
      </c>
      <c r="T704" t="str">
        <f>MID(R704,FIND("/",R704)+1,256)</f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>(E705/D705)*100</f>
        <v>311.87381703470032</v>
      </c>
      <c r="G705" t="s">
        <v>20</v>
      </c>
      <c r="H705">
        <v>2038</v>
      </c>
      <c r="I705" s="5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>(((L705/60)/60)/24)+DATE(1970,1,1)</f>
        <v>41020.208333333336</v>
      </c>
      <c r="O705" s="9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LEFT(R705,(FIND("/",R705,1)-1))</f>
        <v>publishing</v>
      </c>
      <c r="T705" t="str">
        <f>MID(R705,FIND("/",R705)+1,256)</f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>(E706/D706)*100</f>
        <v>122.78160919540231</v>
      </c>
      <c r="G706" t="s">
        <v>20</v>
      </c>
      <c r="H706">
        <v>116</v>
      </c>
      <c r="I706" s="5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>(((L706/60)/60)/24)+DATE(1970,1,1)</f>
        <v>42555.208333333328</v>
      </c>
      <c r="O706" s="9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LEFT(R706,(FIND("/",R706,1)-1))</f>
        <v>film &amp; video</v>
      </c>
      <c r="T706" t="str">
        <f>MID(R706,FIND("/",R706)+1,256)</f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>(E707/D707)*100</f>
        <v>99.026517383618156</v>
      </c>
      <c r="G707" t="s">
        <v>14</v>
      </c>
      <c r="H707">
        <v>2025</v>
      </c>
      <c r="I707" s="5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>(((L707/60)/60)/24)+DATE(1970,1,1)</f>
        <v>41619.25</v>
      </c>
      <c r="O707" s="9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>LEFT(R707,(FIND("/",R707,1)-1))</f>
        <v>publishing</v>
      </c>
      <c r="T707" t="str">
        <f>MID(R707,FIND("/",R707)+1,256)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>(E708/D708)*100</f>
        <v>127.84686346863469</v>
      </c>
      <c r="G708" t="s">
        <v>20</v>
      </c>
      <c r="H708">
        <v>1345</v>
      </c>
      <c r="I708" s="5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>(((L708/60)/60)/24)+DATE(1970,1,1)</f>
        <v>43471.25</v>
      </c>
      <c r="O708" s="9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>LEFT(R708,(FIND("/",R708,1)-1))</f>
        <v>technology</v>
      </c>
      <c r="T708" t="str">
        <f>MID(R708,FIND("/",R708)+1,256)</f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>(E709/D709)*100</f>
        <v>158.61643835616439</v>
      </c>
      <c r="G709" t="s">
        <v>20</v>
      </c>
      <c r="H709">
        <v>168</v>
      </c>
      <c r="I709" s="5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>(((L709/60)/60)/24)+DATE(1970,1,1)</f>
        <v>43442.25</v>
      </c>
      <c r="O709" s="9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>LEFT(R709,(FIND("/",R709,1)-1))</f>
        <v>film &amp; video</v>
      </c>
      <c r="T709" t="str">
        <f>MID(R709,FIND("/",R709)+1,256)</f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>(E710/D710)*100</f>
        <v>707.05882352941171</v>
      </c>
      <c r="G710" t="s">
        <v>20</v>
      </c>
      <c r="H710">
        <v>137</v>
      </c>
      <c r="I710" s="5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>(((L710/60)/60)/24)+DATE(1970,1,1)</f>
        <v>42877.208333333328</v>
      </c>
      <c r="O710" s="9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LEFT(R710,(FIND("/",R710,1)-1))</f>
        <v>theater</v>
      </c>
      <c r="T710" t="str">
        <f>MID(R710,FIND("/",R710)+1,256)</f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>(E711/D711)*100</f>
        <v>142.38775510204081</v>
      </c>
      <c r="G711" t="s">
        <v>20</v>
      </c>
      <c r="H711">
        <v>186</v>
      </c>
      <c r="I711" s="5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>(((L711/60)/60)/24)+DATE(1970,1,1)</f>
        <v>41018.208333333336</v>
      </c>
      <c r="O711" s="9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LEFT(R711,(FIND("/",R711,1)-1))</f>
        <v>theater</v>
      </c>
      <c r="T711" t="str">
        <f>MID(R711,FIND("/",R711)+1,256)</f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>(E712/D712)*100</f>
        <v>147.86046511627907</v>
      </c>
      <c r="G712" t="s">
        <v>20</v>
      </c>
      <c r="H712">
        <v>125</v>
      </c>
      <c r="I712" s="5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>(((L712/60)/60)/24)+DATE(1970,1,1)</f>
        <v>43295.208333333328</v>
      </c>
      <c r="O712" s="9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LEFT(R712,(FIND("/",R712,1)-1))</f>
        <v>theater</v>
      </c>
      <c r="T712" t="str">
        <f>MID(R712,FIND("/",R712)+1,256)</f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>(E713/D713)*100</f>
        <v>20.322580645161288</v>
      </c>
      <c r="G713" t="s">
        <v>14</v>
      </c>
      <c r="H713">
        <v>14</v>
      </c>
      <c r="I713" s="5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>(((L713/60)/60)/24)+DATE(1970,1,1)</f>
        <v>42393.25</v>
      </c>
      <c r="O713" s="9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>LEFT(R713,(FIND("/",R713,1)-1))</f>
        <v>theater</v>
      </c>
      <c r="T713" t="str">
        <f>MID(R713,FIND("/",R713)+1,256)</f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>(E714/D714)*100</f>
        <v>1840.625</v>
      </c>
      <c r="G714" t="s">
        <v>20</v>
      </c>
      <c r="H714">
        <v>202</v>
      </c>
      <c r="I714" s="5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>(((L714/60)/60)/24)+DATE(1970,1,1)</f>
        <v>42559.208333333328</v>
      </c>
      <c r="O714" s="9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LEFT(R714,(FIND("/",R714,1)-1))</f>
        <v>theater</v>
      </c>
      <c r="T714" t="str">
        <f>MID(R714,FIND("/",R714)+1,256)</f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>(E715/D715)*100</f>
        <v>161.94202898550725</v>
      </c>
      <c r="G715" t="s">
        <v>20</v>
      </c>
      <c r="H715">
        <v>103</v>
      </c>
      <c r="I715" s="5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>(((L715/60)/60)/24)+DATE(1970,1,1)</f>
        <v>42604.208333333328</v>
      </c>
      <c r="O715" s="9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LEFT(R715,(FIND("/",R715,1)-1))</f>
        <v>publishing</v>
      </c>
      <c r="T715" t="str">
        <f>MID(R715,FIND("/",R715)+1,256)</f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>(E716/D716)*100</f>
        <v>472.82077922077923</v>
      </c>
      <c r="G716" t="s">
        <v>20</v>
      </c>
      <c r="H716">
        <v>1785</v>
      </c>
      <c r="I716" s="5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>(((L716/60)/60)/24)+DATE(1970,1,1)</f>
        <v>41870.208333333336</v>
      </c>
      <c r="O716" s="9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LEFT(R716,(FIND("/",R716,1)-1))</f>
        <v>music</v>
      </c>
      <c r="T716" t="str">
        <f>MID(R716,FIND("/",R716)+1,256)</f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>(E717/D717)*100</f>
        <v>24.466101694915253</v>
      </c>
      <c r="G717" t="s">
        <v>14</v>
      </c>
      <c r="H717">
        <v>656</v>
      </c>
      <c r="I717" s="5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>(((L717/60)/60)/24)+DATE(1970,1,1)</f>
        <v>40397.208333333336</v>
      </c>
      <c r="O717" s="9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LEFT(R717,(FIND("/",R717,1)-1))</f>
        <v>games</v>
      </c>
      <c r="T717" t="str">
        <f>MID(R717,FIND("/",R717)+1,256)</f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>(E718/D718)*100</f>
        <v>517.65</v>
      </c>
      <c r="G718" t="s">
        <v>20</v>
      </c>
      <c r="H718">
        <v>157</v>
      </c>
      <c r="I718" s="5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>(((L718/60)/60)/24)+DATE(1970,1,1)</f>
        <v>41465.208333333336</v>
      </c>
      <c r="O718" s="9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LEFT(R718,(FIND("/",R718,1)-1))</f>
        <v>theater</v>
      </c>
      <c r="T718" t="str">
        <f>MID(R718,FIND("/",R718)+1,256)</f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>(E719/D719)*100</f>
        <v>247.64285714285714</v>
      </c>
      <c r="G719" t="s">
        <v>20</v>
      </c>
      <c r="H719">
        <v>555</v>
      </c>
      <c r="I719" s="5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>(((L719/60)/60)/24)+DATE(1970,1,1)</f>
        <v>40777.208333333336</v>
      </c>
      <c r="O719" s="9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LEFT(R719,(FIND("/",R719,1)-1))</f>
        <v>film &amp; video</v>
      </c>
      <c r="T719" t="str">
        <f>MID(R719,FIND("/",R719)+1,256)</f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>(E720/D720)*100</f>
        <v>100.20481927710843</v>
      </c>
      <c r="G720" t="s">
        <v>20</v>
      </c>
      <c r="H720">
        <v>297</v>
      </c>
      <c r="I720" s="5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>(((L720/60)/60)/24)+DATE(1970,1,1)</f>
        <v>41442.208333333336</v>
      </c>
      <c r="O720" s="9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LEFT(R720,(FIND("/",R720,1)-1))</f>
        <v>technology</v>
      </c>
      <c r="T720" t="str">
        <f>MID(R720,FIND("/",R720)+1,256)</f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>(E721/D721)*100</f>
        <v>153</v>
      </c>
      <c r="G721" t="s">
        <v>20</v>
      </c>
      <c r="H721">
        <v>123</v>
      </c>
      <c r="I721" s="5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>(((L721/60)/60)/24)+DATE(1970,1,1)</f>
        <v>41058.208333333336</v>
      </c>
      <c r="O721" s="9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LEFT(R721,(FIND("/",R721,1)-1))</f>
        <v>publishing</v>
      </c>
      <c r="T721" t="str">
        <f>MID(R721,FIND("/",R721)+1,256)</f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>(E722/D722)*100</f>
        <v>37.091954022988503</v>
      </c>
      <c r="G722" t="s">
        <v>74</v>
      </c>
      <c r="H722">
        <v>38</v>
      </c>
      <c r="I722" s="5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>(((L722/60)/60)/24)+DATE(1970,1,1)</f>
        <v>43152.25</v>
      </c>
      <c r="O722" s="9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>LEFT(R722,(FIND("/",R722,1)-1))</f>
        <v>theater</v>
      </c>
      <c r="T722" t="str">
        <f>MID(R722,FIND("/",R722)+1,256)</f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>(E723/D723)*100</f>
        <v>4.392394822006473</v>
      </c>
      <c r="G723" t="s">
        <v>74</v>
      </c>
      <c r="H723">
        <v>60</v>
      </c>
      <c r="I723" s="5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>(((L723/60)/60)/24)+DATE(1970,1,1)</f>
        <v>43194.208333333328</v>
      </c>
      <c r="O723" s="9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LEFT(R723,(FIND("/",R723,1)-1))</f>
        <v>music</v>
      </c>
      <c r="T723" t="str">
        <f>MID(R723,FIND("/",R723)+1,256)</f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>(E724/D724)*100</f>
        <v>156.50721649484535</v>
      </c>
      <c r="G724" t="s">
        <v>20</v>
      </c>
      <c r="H724">
        <v>3036</v>
      </c>
      <c r="I724" s="5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>(((L724/60)/60)/24)+DATE(1970,1,1)</f>
        <v>43045.25</v>
      </c>
      <c r="O724" s="9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>LEFT(R724,(FIND("/",R724,1)-1))</f>
        <v>film &amp; video</v>
      </c>
      <c r="T724" t="str">
        <f>MID(R724,FIND("/",R724)+1,256)</f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>(E725/D725)*100</f>
        <v>270.40816326530609</v>
      </c>
      <c r="G725" t="s">
        <v>20</v>
      </c>
      <c r="H725">
        <v>144</v>
      </c>
      <c r="I725" s="5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>(((L725/60)/60)/24)+DATE(1970,1,1)</f>
        <v>42431.25</v>
      </c>
      <c r="O725" s="9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LEFT(R725,(FIND("/",R725,1)-1))</f>
        <v>theater</v>
      </c>
      <c r="T725" t="str">
        <f>MID(R725,FIND("/",R725)+1,256)</f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>(E726/D726)*100</f>
        <v>134.05952380952382</v>
      </c>
      <c r="G726" t="s">
        <v>20</v>
      </c>
      <c r="H726">
        <v>121</v>
      </c>
      <c r="I726" s="5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>(((L726/60)/60)/24)+DATE(1970,1,1)</f>
        <v>41934.208333333336</v>
      </c>
      <c r="O726" s="9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LEFT(R726,(FIND("/",R726,1)-1))</f>
        <v>theater</v>
      </c>
      <c r="T726" t="str">
        <f>MID(R726,FIND("/",R726)+1,256)</f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>(E727/D727)*100</f>
        <v>50.398033126293996</v>
      </c>
      <c r="G727" t="s">
        <v>14</v>
      </c>
      <c r="H727">
        <v>1596</v>
      </c>
      <c r="I727" s="5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>(((L727/60)/60)/24)+DATE(1970,1,1)</f>
        <v>41958.25</v>
      </c>
      <c r="O727" s="9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>LEFT(R727,(FIND("/",R727,1)-1))</f>
        <v>games</v>
      </c>
      <c r="T727" t="str">
        <f>MID(R727,FIND("/",R727)+1,256)</f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>(E728/D728)*100</f>
        <v>88.815837937384899</v>
      </c>
      <c r="G728" t="s">
        <v>74</v>
      </c>
      <c r="H728">
        <v>524</v>
      </c>
      <c r="I728" s="5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>(((L728/60)/60)/24)+DATE(1970,1,1)</f>
        <v>40476.208333333336</v>
      </c>
      <c r="O728" s="9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LEFT(R728,(FIND("/",R728,1)-1))</f>
        <v>theater</v>
      </c>
      <c r="T728" t="str">
        <f>MID(R728,FIND("/",R728)+1,256)</f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>(E729/D729)*100</f>
        <v>165</v>
      </c>
      <c r="G729" t="s">
        <v>20</v>
      </c>
      <c r="H729">
        <v>181</v>
      </c>
      <c r="I729" s="5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>(((L729/60)/60)/24)+DATE(1970,1,1)</f>
        <v>43485.25</v>
      </c>
      <c r="O729" s="9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LEFT(R729,(FIND("/",R729,1)-1))</f>
        <v>technology</v>
      </c>
      <c r="T729" t="str">
        <f>MID(R729,FIND("/",R729)+1,256)</f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>(E730/D730)*100</f>
        <v>17.5</v>
      </c>
      <c r="G730" t="s">
        <v>14</v>
      </c>
      <c r="H730">
        <v>10</v>
      </c>
      <c r="I730" s="5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>(((L730/60)/60)/24)+DATE(1970,1,1)</f>
        <v>42515.208333333328</v>
      </c>
      <c r="O730" s="9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LEFT(R730,(FIND("/",R730,1)-1))</f>
        <v>theater</v>
      </c>
      <c r="T730" t="str">
        <f>MID(R730,FIND("/",R730)+1,256)</f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>(E731/D731)*100</f>
        <v>185.66071428571428</v>
      </c>
      <c r="G731" t="s">
        <v>20</v>
      </c>
      <c r="H731">
        <v>122</v>
      </c>
      <c r="I731" s="5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>(((L731/60)/60)/24)+DATE(1970,1,1)</f>
        <v>41309.25</v>
      </c>
      <c r="O731" s="9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>LEFT(R731,(FIND("/",R731,1)-1))</f>
        <v>film &amp; video</v>
      </c>
      <c r="T731" t="str">
        <f>MID(R731,FIND("/",R731)+1,256)</f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>(E732/D732)*100</f>
        <v>412.6631944444444</v>
      </c>
      <c r="G732" t="s">
        <v>20</v>
      </c>
      <c r="H732">
        <v>1071</v>
      </c>
      <c r="I732" s="5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>(((L732/60)/60)/24)+DATE(1970,1,1)</f>
        <v>42147.208333333328</v>
      </c>
      <c r="O732" s="9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LEFT(R732,(FIND("/",R732,1)-1))</f>
        <v>technology</v>
      </c>
      <c r="T732" t="str">
        <f>MID(R732,FIND("/",R732)+1,256)</f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>(E733/D733)*100</f>
        <v>90.25</v>
      </c>
      <c r="G733" t="s">
        <v>74</v>
      </c>
      <c r="H733">
        <v>219</v>
      </c>
      <c r="I733" s="5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>(((L733/60)/60)/24)+DATE(1970,1,1)</f>
        <v>42939.208333333328</v>
      </c>
      <c r="O733" s="9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LEFT(R733,(FIND("/",R733,1)-1))</f>
        <v>technology</v>
      </c>
      <c r="T733" t="str">
        <f>MID(R733,FIND("/",R733)+1,256)</f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>(E734/D734)*100</f>
        <v>91.984615384615381</v>
      </c>
      <c r="G734" t="s">
        <v>14</v>
      </c>
      <c r="H734">
        <v>1121</v>
      </c>
      <c r="I734" s="5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>(((L734/60)/60)/24)+DATE(1970,1,1)</f>
        <v>42816.208333333328</v>
      </c>
      <c r="O734" s="9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LEFT(R734,(FIND("/",R734,1)-1))</f>
        <v>music</v>
      </c>
      <c r="T734" t="str">
        <f>MID(R734,FIND("/",R734)+1,256)</f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>(E735/D735)*100</f>
        <v>527.00632911392404</v>
      </c>
      <c r="G735" t="s">
        <v>20</v>
      </c>
      <c r="H735">
        <v>980</v>
      </c>
      <c r="I735" s="5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>(((L735/60)/60)/24)+DATE(1970,1,1)</f>
        <v>41844.208333333336</v>
      </c>
      <c r="O735" s="9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LEFT(R735,(FIND("/",R735,1)-1))</f>
        <v>music</v>
      </c>
      <c r="T735" t="str">
        <f>MID(R735,FIND("/",R735)+1,256)</f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>(E736/D736)*100</f>
        <v>319.14285714285711</v>
      </c>
      <c r="G736" t="s">
        <v>20</v>
      </c>
      <c r="H736">
        <v>536</v>
      </c>
      <c r="I736" s="5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>(((L736/60)/60)/24)+DATE(1970,1,1)</f>
        <v>42763.25</v>
      </c>
      <c r="O736" s="9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>LEFT(R736,(FIND("/",R736,1)-1))</f>
        <v>theater</v>
      </c>
      <c r="T736" t="str">
        <f>MID(R736,FIND("/",R736)+1,256)</f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>(E737/D737)*100</f>
        <v>354.18867924528303</v>
      </c>
      <c r="G737" t="s">
        <v>20</v>
      </c>
      <c r="H737">
        <v>1991</v>
      </c>
      <c r="I737" s="5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>(((L737/60)/60)/24)+DATE(1970,1,1)</f>
        <v>42459.208333333328</v>
      </c>
      <c r="O737" s="9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LEFT(R737,(FIND("/",R737,1)-1))</f>
        <v>photography</v>
      </c>
      <c r="T737" t="str">
        <f>MID(R737,FIND("/",R737)+1,256)</f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>(E738/D738)*100</f>
        <v>32.896103896103895</v>
      </c>
      <c r="G738" t="s">
        <v>74</v>
      </c>
      <c r="H738">
        <v>29</v>
      </c>
      <c r="I738" s="5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>(((L738/60)/60)/24)+DATE(1970,1,1)</f>
        <v>42055.25</v>
      </c>
      <c r="O738" s="9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>LEFT(R738,(FIND("/",R738,1)-1))</f>
        <v>publishing</v>
      </c>
      <c r="T738" t="str">
        <f>MID(R738,FIND("/",R738)+1,256)</f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>(E739/D739)*100</f>
        <v>135.8918918918919</v>
      </c>
      <c r="G739" t="s">
        <v>20</v>
      </c>
      <c r="H739">
        <v>180</v>
      </c>
      <c r="I739" s="5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>(((L739/60)/60)/24)+DATE(1970,1,1)</f>
        <v>42685.25</v>
      </c>
      <c r="O739" s="9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>LEFT(R739,(FIND("/",R739,1)-1))</f>
        <v>music</v>
      </c>
      <c r="T739" t="str">
        <f>MID(R739,FIND("/",R739)+1,256)</f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>(E740/D740)*100</f>
        <v>2.0843373493975905</v>
      </c>
      <c r="G740" t="s">
        <v>14</v>
      </c>
      <c r="H740">
        <v>15</v>
      </c>
      <c r="I740" s="5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>(((L740/60)/60)/24)+DATE(1970,1,1)</f>
        <v>41959.25</v>
      </c>
      <c r="O740" s="9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>LEFT(R740,(FIND("/",R740,1)-1))</f>
        <v>theater</v>
      </c>
      <c r="T740" t="str">
        <f>MID(R740,FIND("/",R740)+1,256)</f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>(E741/D741)*100</f>
        <v>61</v>
      </c>
      <c r="G741" t="s">
        <v>14</v>
      </c>
      <c r="H741">
        <v>191</v>
      </c>
      <c r="I741" s="5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>(((L741/60)/60)/24)+DATE(1970,1,1)</f>
        <v>41089.208333333336</v>
      </c>
      <c r="O741" s="9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LEFT(R741,(FIND("/",R741,1)-1))</f>
        <v>music</v>
      </c>
      <c r="T741" t="str">
        <f>MID(R741,FIND("/",R741)+1,256)</f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>(E742/D742)*100</f>
        <v>30.037735849056602</v>
      </c>
      <c r="G742" t="s">
        <v>14</v>
      </c>
      <c r="H742">
        <v>16</v>
      </c>
      <c r="I742" s="5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>(((L742/60)/60)/24)+DATE(1970,1,1)</f>
        <v>42769.25</v>
      </c>
      <c r="O742" s="9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>LEFT(R742,(FIND("/",R742,1)-1))</f>
        <v>theater</v>
      </c>
      <c r="T742" t="str">
        <f>MID(R742,FIND("/",R742)+1,256)</f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>(E743/D743)*100</f>
        <v>1179.1666666666665</v>
      </c>
      <c r="G743" t="s">
        <v>20</v>
      </c>
      <c r="H743">
        <v>130</v>
      </c>
      <c r="I743" s="5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>(((L743/60)/60)/24)+DATE(1970,1,1)</f>
        <v>40321.208333333336</v>
      </c>
      <c r="O743" s="9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LEFT(R743,(FIND("/",R743,1)-1))</f>
        <v>theater</v>
      </c>
      <c r="T743" t="str">
        <f>MID(R743,FIND("/",R743)+1,256)</f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>(E744/D744)*100</f>
        <v>1126.0833333333335</v>
      </c>
      <c r="G744" t="s">
        <v>20</v>
      </c>
      <c r="H744">
        <v>122</v>
      </c>
      <c r="I744" s="5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>(((L744/60)/60)/24)+DATE(1970,1,1)</f>
        <v>40197.25</v>
      </c>
      <c r="O744" s="9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>LEFT(R744,(FIND("/",R744,1)-1))</f>
        <v>music</v>
      </c>
      <c r="T744" t="str">
        <f>MID(R744,FIND("/",R744)+1,256)</f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>(E745/D745)*100</f>
        <v>12.923076923076923</v>
      </c>
      <c r="G745" t="s">
        <v>14</v>
      </c>
      <c r="H745">
        <v>17</v>
      </c>
      <c r="I745" s="5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>(((L745/60)/60)/24)+DATE(1970,1,1)</f>
        <v>42298.208333333328</v>
      </c>
      <c r="O745" s="9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LEFT(R745,(FIND("/",R745,1)-1))</f>
        <v>theater</v>
      </c>
      <c r="T745" t="str">
        <f>MID(R745,FIND("/",R745)+1,256)</f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>(E746/D746)*100</f>
        <v>712</v>
      </c>
      <c r="G746" t="s">
        <v>20</v>
      </c>
      <c r="H746">
        <v>140</v>
      </c>
      <c r="I746" s="5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>(((L746/60)/60)/24)+DATE(1970,1,1)</f>
        <v>43322.208333333328</v>
      </c>
      <c r="O746" s="9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LEFT(R746,(FIND("/",R746,1)-1))</f>
        <v>theater</v>
      </c>
      <c r="T746" t="str">
        <f>MID(R746,FIND("/",R746)+1,256)</f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>(E747/D747)*100</f>
        <v>30.304347826086957</v>
      </c>
      <c r="G747" t="s">
        <v>14</v>
      </c>
      <c r="H747">
        <v>34</v>
      </c>
      <c r="I747" s="5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>(((L747/60)/60)/24)+DATE(1970,1,1)</f>
        <v>40328.208333333336</v>
      </c>
      <c r="O747" s="9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LEFT(R747,(FIND("/",R747,1)-1))</f>
        <v>technology</v>
      </c>
      <c r="T747" t="str">
        <f>MID(R747,FIND("/",R747)+1,256)</f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>(E748/D748)*100</f>
        <v>212.50896057347671</v>
      </c>
      <c r="G748" t="s">
        <v>20</v>
      </c>
      <c r="H748">
        <v>3388</v>
      </c>
      <c r="I748" s="5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>(((L748/60)/60)/24)+DATE(1970,1,1)</f>
        <v>40825.208333333336</v>
      </c>
      <c r="O748" s="9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LEFT(R748,(FIND("/",R748,1)-1))</f>
        <v>technology</v>
      </c>
      <c r="T748" t="str">
        <f>MID(R748,FIND("/",R748)+1,256)</f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>(E749/D749)*100</f>
        <v>228.85714285714286</v>
      </c>
      <c r="G749" t="s">
        <v>20</v>
      </c>
      <c r="H749">
        <v>280</v>
      </c>
      <c r="I749" s="5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>(((L749/60)/60)/24)+DATE(1970,1,1)</f>
        <v>40423.208333333336</v>
      </c>
      <c r="O749" s="9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LEFT(R749,(FIND("/",R749,1)-1))</f>
        <v>theater</v>
      </c>
      <c r="T749" t="str">
        <f>MID(R749,FIND("/",R749)+1,256)</f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>(E750/D750)*100</f>
        <v>34.959979476654695</v>
      </c>
      <c r="G750" t="s">
        <v>74</v>
      </c>
      <c r="H750">
        <v>614</v>
      </c>
      <c r="I750" s="5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>(((L750/60)/60)/24)+DATE(1970,1,1)</f>
        <v>40238.25</v>
      </c>
      <c r="O750" s="9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LEFT(R750,(FIND("/",R750,1)-1))</f>
        <v>film &amp; video</v>
      </c>
      <c r="T750" t="str">
        <f>MID(R750,FIND("/",R750)+1,256)</f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>(E751/D751)*100</f>
        <v>157.29069767441862</v>
      </c>
      <c r="G751" t="s">
        <v>20</v>
      </c>
      <c r="H751">
        <v>366</v>
      </c>
      <c r="I751" s="5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>(((L751/60)/60)/24)+DATE(1970,1,1)</f>
        <v>41920.208333333336</v>
      </c>
      <c r="O751" s="9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LEFT(R751,(FIND("/",R751,1)-1))</f>
        <v>technology</v>
      </c>
      <c r="T751" t="str">
        <f>MID(R751,FIND("/",R751)+1,256)</f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>(E752/D752)*100</f>
        <v>1</v>
      </c>
      <c r="G752" t="s">
        <v>14</v>
      </c>
      <c r="H752">
        <v>1</v>
      </c>
      <c r="I752" s="5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>(((L752/60)/60)/24)+DATE(1970,1,1)</f>
        <v>40360.208333333336</v>
      </c>
      <c r="O752" s="9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LEFT(R752,(FIND("/",R752,1)-1))</f>
        <v>music</v>
      </c>
      <c r="T752" t="str">
        <f>MID(R752,FIND("/",R752)+1,256)</f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>(E753/D753)*100</f>
        <v>232.30555555555554</v>
      </c>
      <c r="G753" t="s">
        <v>20</v>
      </c>
      <c r="H753">
        <v>270</v>
      </c>
      <c r="I753" s="5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>(((L753/60)/60)/24)+DATE(1970,1,1)</f>
        <v>42446.208333333328</v>
      </c>
      <c r="O753" s="9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LEFT(R753,(FIND("/",R753,1)-1))</f>
        <v>publishing</v>
      </c>
      <c r="T753" t="str">
        <f>MID(R753,FIND("/",R753)+1,256)</f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>(E754/D754)*100</f>
        <v>92.448275862068968</v>
      </c>
      <c r="G754" t="s">
        <v>74</v>
      </c>
      <c r="H754">
        <v>114</v>
      </c>
      <c r="I754" s="5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>(((L754/60)/60)/24)+DATE(1970,1,1)</f>
        <v>40395.208333333336</v>
      </c>
      <c r="O754" s="9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LEFT(R754,(FIND("/",R754,1)-1))</f>
        <v>theater</v>
      </c>
      <c r="T754" t="str">
        <f>MID(R754,FIND("/",R754)+1,256)</f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>(E755/D755)*100</f>
        <v>256.70212765957444</v>
      </c>
      <c r="G755" t="s">
        <v>20</v>
      </c>
      <c r="H755">
        <v>137</v>
      </c>
      <c r="I755" s="5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>(((L755/60)/60)/24)+DATE(1970,1,1)</f>
        <v>40321.208333333336</v>
      </c>
      <c r="O755" s="9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LEFT(R755,(FIND("/",R755,1)-1))</f>
        <v>photography</v>
      </c>
      <c r="T755" t="str">
        <f>MID(R755,FIND("/",R755)+1,256)</f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>(E756/D756)*100</f>
        <v>168.47017045454547</v>
      </c>
      <c r="G756" t="s">
        <v>20</v>
      </c>
      <c r="H756">
        <v>3205</v>
      </c>
      <c r="I756" s="5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>(((L756/60)/60)/24)+DATE(1970,1,1)</f>
        <v>41210.208333333336</v>
      </c>
      <c r="O756" s="9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>LEFT(R756,(FIND("/",R756,1)-1))</f>
        <v>theater</v>
      </c>
      <c r="T756" t="str">
        <f>MID(R756,FIND("/",R756)+1,256)</f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>(E757/D757)*100</f>
        <v>166.57777777777778</v>
      </c>
      <c r="G757" t="s">
        <v>20</v>
      </c>
      <c r="H757">
        <v>288</v>
      </c>
      <c r="I757" s="5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>(((L757/60)/60)/24)+DATE(1970,1,1)</f>
        <v>43096.25</v>
      </c>
      <c r="O757" s="9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>LEFT(R757,(FIND("/",R757,1)-1))</f>
        <v>theater</v>
      </c>
      <c r="T757" t="str">
        <f>MID(R757,FIND("/",R757)+1,256)</f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>(E758/D758)*100</f>
        <v>772.07692307692309</v>
      </c>
      <c r="G758" t="s">
        <v>20</v>
      </c>
      <c r="H758">
        <v>148</v>
      </c>
      <c r="I758" s="5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>(((L758/60)/60)/24)+DATE(1970,1,1)</f>
        <v>42024.25</v>
      </c>
      <c r="O758" s="9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>LEFT(R758,(FIND("/",R758,1)-1))</f>
        <v>theater</v>
      </c>
      <c r="T758" t="str">
        <f>MID(R758,FIND("/",R758)+1,256)</f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>(E759/D759)*100</f>
        <v>406.85714285714283</v>
      </c>
      <c r="G759" t="s">
        <v>20</v>
      </c>
      <c r="H759">
        <v>114</v>
      </c>
      <c r="I759" s="5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>(((L759/60)/60)/24)+DATE(1970,1,1)</f>
        <v>40675.208333333336</v>
      </c>
      <c r="O759" s="9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LEFT(R759,(FIND("/",R759,1)-1))</f>
        <v>film &amp; video</v>
      </c>
      <c r="T759" t="str">
        <f>MID(R759,FIND("/",R759)+1,256)</f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>(E760/D760)*100</f>
        <v>564.20608108108115</v>
      </c>
      <c r="G760" t="s">
        <v>20</v>
      </c>
      <c r="H760">
        <v>1518</v>
      </c>
      <c r="I760" s="5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>(((L760/60)/60)/24)+DATE(1970,1,1)</f>
        <v>41936.208333333336</v>
      </c>
      <c r="O760" s="9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LEFT(R760,(FIND("/",R760,1)-1))</f>
        <v>music</v>
      </c>
      <c r="T760" t="str">
        <f>MID(R760,FIND("/",R760)+1,256)</f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>(E761/D761)*100</f>
        <v>68.426865671641792</v>
      </c>
      <c r="G761" t="s">
        <v>14</v>
      </c>
      <c r="H761">
        <v>1274</v>
      </c>
      <c r="I761" s="5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>(((L761/60)/60)/24)+DATE(1970,1,1)</f>
        <v>43136.25</v>
      </c>
      <c r="O761" s="9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>LEFT(R761,(FIND("/",R761,1)-1))</f>
        <v>music</v>
      </c>
      <c r="T761" t="str">
        <f>MID(R761,FIND("/",R761)+1,256)</f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>(E762/D762)*100</f>
        <v>34.351966873706004</v>
      </c>
      <c r="G762" t="s">
        <v>14</v>
      </c>
      <c r="H762">
        <v>210</v>
      </c>
      <c r="I762" s="5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>(((L762/60)/60)/24)+DATE(1970,1,1)</f>
        <v>43678.208333333328</v>
      </c>
      <c r="O762" s="9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LEFT(R762,(FIND("/",R762,1)-1))</f>
        <v>games</v>
      </c>
      <c r="T762" t="str">
        <f>MID(R762,FIND("/",R762)+1,256)</f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>(E763/D763)*100</f>
        <v>655.4545454545455</v>
      </c>
      <c r="G763" t="s">
        <v>20</v>
      </c>
      <c r="H763">
        <v>166</v>
      </c>
      <c r="I763" s="5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>(((L763/60)/60)/24)+DATE(1970,1,1)</f>
        <v>42938.208333333328</v>
      </c>
      <c r="O763" s="9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LEFT(R763,(FIND("/",R763,1)-1))</f>
        <v>music</v>
      </c>
      <c r="T763" t="str">
        <f>MID(R763,FIND("/",R763)+1,256)</f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>(E764/D764)*100</f>
        <v>177.25714285714284</v>
      </c>
      <c r="G764" t="s">
        <v>20</v>
      </c>
      <c r="H764">
        <v>100</v>
      </c>
      <c r="I764" s="5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>(((L764/60)/60)/24)+DATE(1970,1,1)</f>
        <v>41241.25</v>
      </c>
      <c r="O764" s="9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>LEFT(R764,(FIND("/",R764,1)-1))</f>
        <v>music</v>
      </c>
      <c r="T764" t="str">
        <f>MID(R764,FIND("/",R764)+1,256)</f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>(E765/D765)*100</f>
        <v>113.17857142857144</v>
      </c>
      <c r="G765" t="s">
        <v>20</v>
      </c>
      <c r="H765">
        <v>235</v>
      </c>
      <c r="I765" s="5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>(((L765/60)/60)/24)+DATE(1970,1,1)</f>
        <v>41037.208333333336</v>
      </c>
      <c r="O765" s="9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LEFT(R765,(FIND("/",R765,1)-1))</f>
        <v>theater</v>
      </c>
      <c r="T765" t="str">
        <f>MID(R765,FIND("/",R765)+1,256)</f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>(E766/D766)*100</f>
        <v>728.18181818181824</v>
      </c>
      <c r="G766" t="s">
        <v>20</v>
      </c>
      <c r="H766">
        <v>148</v>
      </c>
      <c r="I766" s="5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>(((L766/60)/60)/24)+DATE(1970,1,1)</f>
        <v>40676.208333333336</v>
      </c>
      <c r="O766" s="9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LEFT(R766,(FIND("/",R766,1)-1))</f>
        <v>music</v>
      </c>
      <c r="T766" t="str">
        <f>MID(R766,FIND("/",R766)+1,256)</f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>(E767/D767)*100</f>
        <v>208.33333333333334</v>
      </c>
      <c r="G767" t="s">
        <v>20</v>
      </c>
      <c r="H767">
        <v>198</v>
      </c>
      <c r="I767" s="5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>(((L767/60)/60)/24)+DATE(1970,1,1)</f>
        <v>42840.208333333328</v>
      </c>
      <c r="O767" s="9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LEFT(R767,(FIND("/",R767,1)-1))</f>
        <v>music</v>
      </c>
      <c r="T767" t="str">
        <f>MID(R767,FIND("/",R767)+1,256)</f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>(E768/D768)*100</f>
        <v>31.171232876712331</v>
      </c>
      <c r="G768" t="s">
        <v>14</v>
      </c>
      <c r="H768">
        <v>248</v>
      </c>
      <c r="I768" s="5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>(((L768/60)/60)/24)+DATE(1970,1,1)</f>
        <v>43362.208333333328</v>
      </c>
      <c r="O768" s="9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LEFT(R768,(FIND("/",R768,1)-1))</f>
        <v>film &amp; video</v>
      </c>
      <c r="T768" t="str">
        <f>MID(R768,FIND("/",R768)+1,256)</f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>(E769/D769)*100</f>
        <v>56.967078189300416</v>
      </c>
      <c r="G769" t="s">
        <v>14</v>
      </c>
      <c r="H769">
        <v>513</v>
      </c>
      <c r="I769" s="5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>(((L769/60)/60)/24)+DATE(1970,1,1)</f>
        <v>42283.208333333328</v>
      </c>
      <c r="O769" s="9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>LEFT(R769,(FIND("/",R769,1)-1))</f>
        <v>publishing</v>
      </c>
      <c r="T769" t="str">
        <f>MID(R769,FIND("/",R769)+1,256)</f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>(E770/D770)*100</f>
        <v>231</v>
      </c>
      <c r="G770" t="s">
        <v>20</v>
      </c>
      <c r="H770">
        <v>150</v>
      </c>
      <c r="I770" s="5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>(((L770/60)/60)/24)+DATE(1970,1,1)</f>
        <v>41619.25</v>
      </c>
      <c r="O770" s="9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>LEFT(R770,(FIND("/",R770,1)-1))</f>
        <v>theater</v>
      </c>
      <c r="T770" t="str">
        <f>MID(R770,FIND("/",R770)+1,256)</f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>(E771/D771)*100</f>
        <v>86.867834394904463</v>
      </c>
      <c r="G771" t="s">
        <v>14</v>
      </c>
      <c r="H771">
        <v>3410</v>
      </c>
      <c r="I771" s="5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>(((L771/60)/60)/24)+DATE(1970,1,1)</f>
        <v>41501.208333333336</v>
      </c>
      <c r="O771" s="9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LEFT(R771,(FIND("/",R771,1)-1))</f>
        <v>games</v>
      </c>
      <c r="T771" t="str">
        <f>MID(R771,FIND("/",R771)+1,256)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>(E772/D772)*100</f>
        <v>270.74418604651163</v>
      </c>
      <c r="G772" t="s">
        <v>20</v>
      </c>
      <c r="H772">
        <v>216</v>
      </c>
      <c r="I772" s="5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>(((L772/60)/60)/24)+DATE(1970,1,1)</f>
        <v>41743.208333333336</v>
      </c>
      <c r="O772" s="9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LEFT(R772,(FIND("/",R772,1)-1))</f>
        <v>theater</v>
      </c>
      <c r="T772" t="str">
        <f>MID(R772,FIND("/",R772)+1,256)</f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>(E773/D773)*100</f>
        <v>49.446428571428569</v>
      </c>
      <c r="G773" t="s">
        <v>74</v>
      </c>
      <c r="H773">
        <v>26</v>
      </c>
      <c r="I773" s="5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>(((L773/60)/60)/24)+DATE(1970,1,1)</f>
        <v>43491.25</v>
      </c>
      <c r="O773" s="9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>LEFT(R773,(FIND("/",R773,1)-1))</f>
        <v>theater</v>
      </c>
      <c r="T773" t="str">
        <f>MID(R773,FIND("/",R773)+1,256)</f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>(E774/D774)*100</f>
        <v>113.3596256684492</v>
      </c>
      <c r="G774" t="s">
        <v>20</v>
      </c>
      <c r="H774">
        <v>5139</v>
      </c>
      <c r="I774" s="5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>(((L774/60)/60)/24)+DATE(1970,1,1)</f>
        <v>43505.25</v>
      </c>
      <c r="O774" s="9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>LEFT(R774,(FIND("/",R774,1)-1))</f>
        <v>music</v>
      </c>
      <c r="T774" t="str">
        <f>MID(R774,FIND("/",R774)+1,256)</f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>(E775/D775)*100</f>
        <v>190.55555555555554</v>
      </c>
      <c r="G775" t="s">
        <v>20</v>
      </c>
      <c r="H775">
        <v>2353</v>
      </c>
      <c r="I775" s="5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>(((L775/60)/60)/24)+DATE(1970,1,1)</f>
        <v>42838.208333333328</v>
      </c>
      <c r="O775" s="9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LEFT(R775,(FIND("/",R775,1)-1))</f>
        <v>theater</v>
      </c>
      <c r="T775" t="str">
        <f>MID(R775,FIND("/",R775)+1,256)</f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>(E776/D776)*100</f>
        <v>135.5</v>
      </c>
      <c r="G776" t="s">
        <v>20</v>
      </c>
      <c r="H776">
        <v>78</v>
      </c>
      <c r="I776" s="5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>(((L776/60)/60)/24)+DATE(1970,1,1)</f>
        <v>42513.208333333328</v>
      </c>
      <c r="O776" s="9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LEFT(R776,(FIND("/",R776,1)-1))</f>
        <v>technology</v>
      </c>
      <c r="T776" t="str">
        <f>MID(R776,FIND("/",R776)+1,256)</f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>(E777/D777)*100</f>
        <v>10.297872340425531</v>
      </c>
      <c r="G777" t="s">
        <v>14</v>
      </c>
      <c r="H777">
        <v>10</v>
      </c>
      <c r="I777" s="5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>(((L777/60)/60)/24)+DATE(1970,1,1)</f>
        <v>41949.25</v>
      </c>
      <c r="O777" s="9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>LEFT(R777,(FIND("/",R777,1)-1))</f>
        <v>music</v>
      </c>
      <c r="T777" t="str">
        <f>MID(R777,FIND("/",R777)+1,256)</f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>(E778/D778)*100</f>
        <v>65.544223826714799</v>
      </c>
      <c r="G778" t="s">
        <v>14</v>
      </c>
      <c r="H778">
        <v>2201</v>
      </c>
      <c r="I778" s="5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>(((L778/60)/60)/24)+DATE(1970,1,1)</f>
        <v>43650.208333333328</v>
      </c>
      <c r="O778" s="9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LEFT(R778,(FIND("/",R778,1)-1))</f>
        <v>theater</v>
      </c>
      <c r="T778" t="str">
        <f>MID(R778,FIND("/",R778)+1,256)</f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>(E779/D779)*100</f>
        <v>49.026652452025587</v>
      </c>
      <c r="G779" t="s">
        <v>14</v>
      </c>
      <c r="H779">
        <v>676</v>
      </c>
      <c r="I779" s="5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>(((L779/60)/60)/24)+DATE(1970,1,1)</f>
        <v>40809.208333333336</v>
      </c>
      <c r="O779" s="9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LEFT(R779,(FIND("/",R779,1)-1))</f>
        <v>theater</v>
      </c>
      <c r="T779" t="str">
        <f>MID(R779,FIND("/",R779)+1,256)</f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>(E780/D780)*100</f>
        <v>787.92307692307691</v>
      </c>
      <c r="G780" t="s">
        <v>20</v>
      </c>
      <c r="H780">
        <v>174</v>
      </c>
      <c r="I780" s="5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>(((L780/60)/60)/24)+DATE(1970,1,1)</f>
        <v>40768.208333333336</v>
      </c>
      <c r="O780" s="9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LEFT(R780,(FIND("/",R780,1)-1))</f>
        <v>film &amp; video</v>
      </c>
      <c r="T780" t="str">
        <f>MID(R780,FIND("/",R780)+1,256)</f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>(E781/D781)*100</f>
        <v>80.306347746090154</v>
      </c>
      <c r="G781" t="s">
        <v>14</v>
      </c>
      <c r="H781">
        <v>831</v>
      </c>
      <c r="I781" s="5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>(((L781/60)/60)/24)+DATE(1970,1,1)</f>
        <v>42230.208333333328</v>
      </c>
      <c r="O781" s="9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LEFT(R781,(FIND("/",R781,1)-1))</f>
        <v>theater</v>
      </c>
      <c r="T781" t="str">
        <f>MID(R781,FIND("/",R781)+1,256)</f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>(E782/D782)*100</f>
        <v>106.29411764705883</v>
      </c>
      <c r="G782" t="s">
        <v>20</v>
      </c>
      <c r="H782">
        <v>164</v>
      </c>
      <c r="I782" s="5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>(((L782/60)/60)/24)+DATE(1970,1,1)</f>
        <v>42573.208333333328</v>
      </c>
      <c r="O782" s="9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LEFT(R782,(FIND("/",R782,1)-1))</f>
        <v>film &amp; video</v>
      </c>
      <c r="T782" t="str">
        <f>MID(R782,FIND("/",R782)+1,256)</f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>(E783/D783)*100</f>
        <v>50.735632183908038</v>
      </c>
      <c r="G783" t="s">
        <v>74</v>
      </c>
      <c r="H783">
        <v>56</v>
      </c>
      <c r="I783" s="5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>(((L783/60)/60)/24)+DATE(1970,1,1)</f>
        <v>40482.208333333336</v>
      </c>
      <c r="O783" s="9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>LEFT(R783,(FIND("/",R783,1)-1))</f>
        <v>theater</v>
      </c>
      <c r="T783" t="str">
        <f>MID(R783,FIND("/",R783)+1,256)</f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>(E784/D784)*100</f>
        <v>215.31372549019611</v>
      </c>
      <c r="G784" t="s">
        <v>20</v>
      </c>
      <c r="H784">
        <v>161</v>
      </c>
      <c r="I784" s="5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>(((L784/60)/60)/24)+DATE(1970,1,1)</f>
        <v>40603.25</v>
      </c>
      <c r="O784" s="9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LEFT(R784,(FIND("/",R784,1)-1))</f>
        <v>film &amp; video</v>
      </c>
      <c r="T784" t="str">
        <f>MID(R784,FIND("/",R784)+1,256)</f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>(E785/D785)*100</f>
        <v>141.22972972972974</v>
      </c>
      <c r="G785" t="s">
        <v>20</v>
      </c>
      <c r="H785">
        <v>138</v>
      </c>
      <c r="I785" s="5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>(((L785/60)/60)/24)+DATE(1970,1,1)</f>
        <v>41625.25</v>
      </c>
      <c r="O785" s="9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>LEFT(R785,(FIND("/",R785,1)-1))</f>
        <v>music</v>
      </c>
      <c r="T785" t="str">
        <f>MID(R785,FIND("/",R785)+1,256)</f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>(E786/D786)*100</f>
        <v>115.33745781777279</v>
      </c>
      <c r="G786" t="s">
        <v>20</v>
      </c>
      <c r="H786">
        <v>3308</v>
      </c>
      <c r="I786" s="5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>(((L786/60)/60)/24)+DATE(1970,1,1)</f>
        <v>42435.25</v>
      </c>
      <c r="O786" s="9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LEFT(R786,(FIND("/",R786,1)-1))</f>
        <v>technology</v>
      </c>
      <c r="T786" t="str">
        <f>MID(R786,FIND("/",R786)+1,256)</f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>(E787/D787)*100</f>
        <v>193.11940298507463</v>
      </c>
      <c r="G787" t="s">
        <v>20</v>
      </c>
      <c r="H787">
        <v>127</v>
      </c>
      <c r="I787" s="5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>(((L787/60)/60)/24)+DATE(1970,1,1)</f>
        <v>43582.208333333328</v>
      </c>
      <c r="O787" s="9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LEFT(R787,(FIND("/",R787,1)-1))</f>
        <v>film &amp; video</v>
      </c>
      <c r="T787" t="str">
        <f>MID(R787,FIND("/",R787)+1,256)</f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>(E788/D788)*100</f>
        <v>729.73333333333335</v>
      </c>
      <c r="G788" t="s">
        <v>20</v>
      </c>
      <c r="H788">
        <v>207</v>
      </c>
      <c r="I788" s="5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>(((L788/60)/60)/24)+DATE(1970,1,1)</f>
        <v>43186.208333333328</v>
      </c>
      <c r="O788" s="9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LEFT(R788,(FIND("/",R788,1)-1))</f>
        <v>music</v>
      </c>
      <c r="T788" t="str">
        <f>MID(R788,FIND("/",R788)+1,256)</f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>(E789/D789)*100</f>
        <v>99.66339869281046</v>
      </c>
      <c r="G789" t="s">
        <v>14</v>
      </c>
      <c r="H789">
        <v>859</v>
      </c>
      <c r="I789" s="5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>(((L789/60)/60)/24)+DATE(1970,1,1)</f>
        <v>40684.208333333336</v>
      </c>
      <c r="O789" s="9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LEFT(R789,(FIND("/",R789,1)-1))</f>
        <v>music</v>
      </c>
      <c r="T789" t="str">
        <f>MID(R789,FIND("/",R789)+1,256)</f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>(E790/D790)*100</f>
        <v>88.166666666666671</v>
      </c>
      <c r="G790" t="s">
        <v>47</v>
      </c>
      <c r="H790">
        <v>31</v>
      </c>
      <c r="I790" s="5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>(((L790/60)/60)/24)+DATE(1970,1,1)</f>
        <v>41202.208333333336</v>
      </c>
      <c r="O790" s="9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>LEFT(R790,(FIND("/",R790,1)-1))</f>
        <v>film &amp; video</v>
      </c>
      <c r="T790" t="str">
        <f>MID(R790,FIND("/",R790)+1,256)</f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>(E791/D791)*100</f>
        <v>37.233333333333334</v>
      </c>
      <c r="G791" t="s">
        <v>14</v>
      </c>
      <c r="H791">
        <v>45</v>
      </c>
      <c r="I791" s="5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>(((L791/60)/60)/24)+DATE(1970,1,1)</f>
        <v>41786.208333333336</v>
      </c>
      <c r="O791" s="9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LEFT(R791,(FIND("/",R791,1)-1))</f>
        <v>theater</v>
      </c>
      <c r="T791" t="str">
        <f>MID(R791,FIND("/",R791)+1,256)</f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>(E792/D792)*100</f>
        <v>30.540075309306079</v>
      </c>
      <c r="G792" t="s">
        <v>74</v>
      </c>
      <c r="H792">
        <v>1113</v>
      </c>
      <c r="I792" s="5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>(((L792/60)/60)/24)+DATE(1970,1,1)</f>
        <v>40223.25</v>
      </c>
      <c r="O792" s="9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>LEFT(R792,(FIND("/",R792,1)-1))</f>
        <v>theater</v>
      </c>
      <c r="T792" t="str">
        <f>MID(R792,FIND("/",R792)+1,256)</f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>(E793/D793)*100</f>
        <v>25.714285714285712</v>
      </c>
      <c r="G793" t="s">
        <v>14</v>
      </c>
      <c r="H793">
        <v>6</v>
      </c>
      <c r="I793" s="5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>(((L793/60)/60)/24)+DATE(1970,1,1)</f>
        <v>42715.25</v>
      </c>
      <c r="O793" s="9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>LEFT(R793,(FIND("/",R793,1)-1))</f>
        <v>food</v>
      </c>
      <c r="T793" t="str">
        <f>MID(R793,FIND("/",R793)+1,256)</f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>(E794/D794)*100</f>
        <v>34</v>
      </c>
      <c r="G794" t="s">
        <v>14</v>
      </c>
      <c r="H794">
        <v>7</v>
      </c>
      <c r="I794" s="5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>(((L794/60)/60)/24)+DATE(1970,1,1)</f>
        <v>41451.208333333336</v>
      </c>
      <c r="O794" s="9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LEFT(R794,(FIND("/",R794,1)-1))</f>
        <v>theater</v>
      </c>
      <c r="T794" t="str">
        <f>MID(R794,FIND("/",R794)+1,256)</f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>(E795/D795)*100</f>
        <v>1185.909090909091</v>
      </c>
      <c r="G795" t="s">
        <v>20</v>
      </c>
      <c r="H795">
        <v>181</v>
      </c>
      <c r="I795" s="5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>(((L795/60)/60)/24)+DATE(1970,1,1)</f>
        <v>41450.208333333336</v>
      </c>
      <c r="O795" s="9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LEFT(R795,(FIND("/",R795,1)-1))</f>
        <v>publishing</v>
      </c>
      <c r="T795" t="str">
        <f>MID(R795,FIND("/",R795)+1,256)</f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>(E796/D796)*100</f>
        <v>125.39393939393939</v>
      </c>
      <c r="G796" t="s">
        <v>20</v>
      </c>
      <c r="H796">
        <v>110</v>
      </c>
      <c r="I796" s="5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>(((L796/60)/60)/24)+DATE(1970,1,1)</f>
        <v>43091.25</v>
      </c>
      <c r="O796" s="9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>LEFT(R796,(FIND("/",R796,1)-1))</f>
        <v>music</v>
      </c>
      <c r="T796" t="str">
        <f>MID(R796,FIND("/",R796)+1,256)</f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>(E797/D797)*100</f>
        <v>14.394366197183098</v>
      </c>
      <c r="G797" t="s">
        <v>14</v>
      </c>
      <c r="H797">
        <v>31</v>
      </c>
      <c r="I797" s="5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>(((L797/60)/60)/24)+DATE(1970,1,1)</f>
        <v>42675.208333333328</v>
      </c>
      <c r="O797" s="9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LEFT(R797,(FIND("/",R797,1)-1))</f>
        <v>film &amp; video</v>
      </c>
      <c r="T797" t="str">
        <f>MID(R797,FIND("/",R797)+1,256)</f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>(E798/D798)*100</f>
        <v>54.807692307692314</v>
      </c>
      <c r="G798" t="s">
        <v>14</v>
      </c>
      <c r="H798">
        <v>78</v>
      </c>
      <c r="I798" s="5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>(((L798/60)/60)/24)+DATE(1970,1,1)</f>
        <v>41859.208333333336</v>
      </c>
      <c r="O798" s="9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LEFT(R798,(FIND("/",R798,1)-1))</f>
        <v>games</v>
      </c>
      <c r="T798" t="str">
        <f>MID(R798,FIND("/",R798)+1,256)</f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>(E799/D799)*100</f>
        <v>109.63157894736841</v>
      </c>
      <c r="G799" t="s">
        <v>20</v>
      </c>
      <c r="H799">
        <v>185</v>
      </c>
      <c r="I799" s="5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>(((L799/60)/60)/24)+DATE(1970,1,1)</f>
        <v>43464.25</v>
      </c>
      <c r="O799" s="9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>LEFT(R799,(FIND("/",R799,1)-1))</f>
        <v>technology</v>
      </c>
      <c r="T799" t="str">
        <f>MID(R799,FIND("/",R799)+1,256)</f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>(E800/D800)*100</f>
        <v>188.47058823529412</v>
      </c>
      <c r="G800" t="s">
        <v>20</v>
      </c>
      <c r="H800">
        <v>121</v>
      </c>
      <c r="I800" s="5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>(((L800/60)/60)/24)+DATE(1970,1,1)</f>
        <v>41060.208333333336</v>
      </c>
      <c r="O800" s="9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LEFT(R800,(FIND("/",R800,1)-1))</f>
        <v>theater</v>
      </c>
      <c r="T800" t="str">
        <f>MID(R800,FIND("/",R800)+1,256)</f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>(E801/D801)*100</f>
        <v>87.008284023668637</v>
      </c>
      <c r="G801" t="s">
        <v>14</v>
      </c>
      <c r="H801">
        <v>1225</v>
      </c>
      <c r="I801" s="5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>(((L801/60)/60)/24)+DATE(1970,1,1)</f>
        <v>42399.25</v>
      </c>
      <c r="O801" s="9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>LEFT(R801,(FIND("/",R801,1)-1))</f>
        <v>theater</v>
      </c>
      <c r="T801" t="str">
        <f>MID(R801,FIND("/",R801)+1,256)</f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>(E802/D802)*100</f>
        <v>1</v>
      </c>
      <c r="G802" t="s">
        <v>14</v>
      </c>
      <c r="H802">
        <v>1</v>
      </c>
      <c r="I802" s="5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>(((L802/60)/60)/24)+DATE(1970,1,1)</f>
        <v>42167.208333333328</v>
      </c>
      <c r="O802" s="9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LEFT(R802,(FIND("/",R802,1)-1))</f>
        <v>music</v>
      </c>
      <c r="T802" t="str">
        <f>MID(R802,FIND("/",R802)+1,256)</f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>(E803/D803)*100</f>
        <v>202.9130434782609</v>
      </c>
      <c r="G803" t="s">
        <v>20</v>
      </c>
      <c r="H803">
        <v>106</v>
      </c>
      <c r="I803" s="5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>(((L803/60)/60)/24)+DATE(1970,1,1)</f>
        <v>43830.25</v>
      </c>
      <c r="O803" s="9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>LEFT(R803,(FIND("/",R803,1)-1))</f>
        <v>photography</v>
      </c>
      <c r="T803" t="str">
        <f>MID(R803,FIND("/",R803)+1,256)</f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>(E804/D804)*100</f>
        <v>197.03225806451613</v>
      </c>
      <c r="G804" t="s">
        <v>20</v>
      </c>
      <c r="H804">
        <v>142</v>
      </c>
      <c r="I804" s="5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>(((L804/60)/60)/24)+DATE(1970,1,1)</f>
        <v>43650.208333333328</v>
      </c>
      <c r="O804" s="9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LEFT(R804,(FIND("/",R804,1)-1))</f>
        <v>photography</v>
      </c>
      <c r="T804" t="str">
        <f>MID(R804,FIND("/",R804)+1,256)</f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>(E805/D805)*100</f>
        <v>107</v>
      </c>
      <c r="G805" t="s">
        <v>20</v>
      </c>
      <c r="H805">
        <v>233</v>
      </c>
      <c r="I805" s="5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>(((L805/60)/60)/24)+DATE(1970,1,1)</f>
        <v>43492.25</v>
      </c>
      <c r="O805" s="9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>LEFT(R805,(FIND("/",R805,1)-1))</f>
        <v>theater</v>
      </c>
      <c r="T805" t="str">
        <f>MID(R805,FIND("/",R805)+1,256)</f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>(E806/D806)*100</f>
        <v>268.73076923076923</v>
      </c>
      <c r="G806" t="s">
        <v>20</v>
      </c>
      <c r="H806">
        <v>218</v>
      </c>
      <c r="I806" s="5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>(((L806/60)/60)/24)+DATE(1970,1,1)</f>
        <v>43102.25</v>
      </c>
      <c r="O806" s="9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>LEFT(R806,(FIND("/",R806,1)-1))</f>
        <v>music</v>
      </c>
      <c r="T806" t="str">
        <f>MID(R806,FIND("/",R806)+1,256)</f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>(E807/D807)*100</f>
        <v>50.845360824742272</v>
      </c>
      <c r="G807" t="s">
        <v>14</v>
      </c>
      <c r="H807">
        <v>67</v>
      </c>
      <c r="I807" s="5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>(((L807/60)/60)/24)+DATE(1970,1,1)</f>
        <v>41958.25</v>
      </c>
      <c r="O807" s="9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>LEFT(R807,(FIND("/",R807,1)-1))</f>
        <v>film &amp; video</v>
      </c>
      <c r="T807" t="str">
        <f>MID(R807,FIND("/",R807)+1,256)</f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>(E808/D808)*100</f>
        <v>1180.2857142857142</v>
      </c>
      <c r="G808" t="s">
        <v>20</v>
      </c>
      <c r="H808">
        <v>76</v>
      </c>
      <c r="I808" s="5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>(((L808/60)/60)/24)+DATE(1970,1,1)</f>
        <v>40973.25</v>
      </c>
      <c r="O808" s="9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LEFT(R808,(FIND("/",R808,1)-1))</f>
        <v>film &amp; video</v>
      </c>
      <c r="T808" t="str">
        <f>MID(R808,FIND("/",R808)+1,256)</f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>(E809/D809)*100</f>
        <v>264</v>
      </c>
      <c r="G809" t="s">
        <v>20</v>
      </c>
      <c r="H809">
        <v>43</v>
      </c>
      <c r="I809" s="5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>(((L809/60)/60)/24)+DATE(1970,1,1)</f>
        <v>43753.208333333328</v>
      </c>
      <c r="O809" s="9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>LEFT(R809,(FIND("/",R809,1)-1))</f>
        <v>theater</v>
      </c>
      <c r="T809" t="str">
        <f>MID(R809,FIND("/",R809)+1,256)</f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>(E810/D810)*100</f>
        <v>30.44230769230769</v>
      </c>
      <c r="G810" t="s">
        <v>14</v>
      </c>
      <c r="H810">
        <v>19</v>
      </c>
      <c r="I810" s="5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>(((L810/60)/60)/24)+DATE(1970,1,1)</f>
        <v>42507.208333333328</v>
      </c>
      <c r="O810" s="9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LEFT(R810,(FIND("/",R810,1)-1))</f>
        <v>food</v>
      </c>
      <c r="T810" t="str">
        <f>MID(R810,FIND("/",R810)+1,256)</f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>(E811/D811)*100</f>
        <v>62.880681818181813</v>
      </c>
      <c r="G811" t="s">
        <v>14</v>
      </c>
      <c r="H811">
        <v>2108</v>
      </c>
      <c r="I811" s="5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>(((L811/60)/60)/24)+DATE(1970,1,1)</f>
        <v>41135.208333333336</v>
      </c>
      <c r="O811" s="9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LEFT(R811,(FIND("/",R811,1)-1))</f>
        <v>film &amp; video</v>
      </c>
      <c r="T811" t="str">
        <f>MID(R811,FIND("/",R811)+1,256)</f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>(E812/D812)*100</f>
        <v>193.125</v>
      </c>
      <c r="G812" t="s">
        <v>20</v>
      </c>
      <c r="H812">
        <v>221</v>
      </c>
      <c r="I812" s="5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>(((L812/60)/60)/24)+DATE(1970,1,1)</f>
        <v>43067.25</v>
      </c>
      <c r="O812" s="9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>LEFT(R812,(FIND("/",R812,1)-1))</f>
        <v>theater</v>
      </c>
      <c r="T812" t="str">
        <f>MID(R812,FIND("/",R812)+1,256)</f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>(E813/D813)*100</f>
        <v>77.102702702702715</v>
      </c>
      <c r="G813" t="s">
        <v>14</v>
      </c>
      <c r="H813">
        <v>679</v>
      </c>
      <c r="I813" s="5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>(((L813/60)/60)/24)+DATE(1970,1,1)</f>
        <v>42378.25</v>
      </c>
      <c r="O813" s="9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>LEFT(R813,(FIND("/",R813,1)-1))</f>
        <v>games</v>
      </c>
      <c r="T813" t="str">
        <f>MID(R813,FIND("/",R813)+1,256)</f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>(E814/D814)*100</f>
        <v>225.52763819095478</v>
      </c>
      <c r="G814" t="s">
        <v>20</v>
      </c>
      <c r="H814">
        <v>2805</v>
      </c>
      <c r="I814" s="5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>(((L814/60)/60)/24)+DATE(1970,1,1)</f>
        <v>43206.208333333328</v>
      </c>
      <c r="O814" s="9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LEFT(R814,(FIND("/",R814,1)-1))</f>
        <v>publishing</v>
      </c>
      <c r="T814" t="str">
        <f>MID(R814,FIND("/",R814)+1,256)</f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>(E815/D815)*100</f>
        <v>239.40625</v>
      </c>
      <c r="G815" t="s">
        <v>20</v>
      </c>
      <c r="H815">
        <v>68</v>
      </c>
      <c r="I815" s="5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>(((L815/60)/60)/24)+DATE(1970,1,1)</f>
        <v>41148.208333333336</v>
      </c>
      <c r="O815" s="9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LEFT(R815,(FIND("/",R815,1)-1))</f>
        <v>games</v>
      </c>
      <c r="T815" t="str">
        <f>MID(R815,FIND("/",R815)+1,256)</f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>(E816/D816)*100</f>
        <v>92.1875</v>
      </c>
      <c r="G816" t="s">
        <v>14</v>
      </c>
      <c r="H816">
        <v>36</v>
      </c>
      <c r="I816" s="5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>(((L816/60)/60)/24)+DATE(1970,1,1)</f>
        <v>42517.208333333328</v>
      </c>
      <c r="O816" s="9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LEFT(R816,(FIND("/",R816,1)-1))</f>
        <v>music</v>
      </c>
      <c r="T816" t="str">
        <f>MID(R816,FIND("/",R816)+1,256)</f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>(E817/D817)*100</f>
        <v>130.23333333333335</v>
      </c>
      <c r="G817" t="s">
        <v>20</v>
      </c>
      <c r="H817">
        <v>183</v>
      </c>
      <c r="I817" s="5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>(((L817/60)/60)/24)+DATE(1970,1,1)</f>
        <v>43068.25</v>
      </c>
      <c r="O817" s="9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>LEFT(R817,(FIND("/",R817,1)-1))</f>
        <v>music</v>
      </c>
      <c r="T817" t="str">
        <f>MID(R817,FIND("/",R817)+1,256)</f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>(E818/D818)*100</f>
        <v>615.21739130434787</v>
      </c>
      <c r="G818" t="s">
        <v>20</v>
      </c>
      <c r="H818">
        <v>133</v>
      </c>
      <c r="I818" s="5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>(((L818/60)/60)/24)+DATE(1970,1,1)</f>
        <v>41680.25</v>
      </c>
      <c r="O818" s="9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>LEFT(R818,(FIND("/",R818,1)-1))</f>
        <v>theater</v>
      </c>
      <c r="T818" t="str">
        <f>MID(R818,FIND("/",R818)+1,256)</f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>(E819/D819)*100</f>
        <v>368.79532163742692</v>
      </c>
      <c r="G819" t="s">
        <v>20</v>
      </c>
      <c r="H819">
        <v>2489</v>
      </c>
      <c r="I819" s="5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>(((L819/60)/60)/24)+DATE(1970,1,1)</f>
        <v>43589.208333333328</v>
      </c>
      <c r="O819" s="9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LEFT(R819,(FIND("/",R819,1)-1))</f>
        <v>publishing</v>
      </c>
      <c r="T819" t="str">
        <f>MID(R819,FIND("/",R819)+1,256)</f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>(E820/D820)*100</f>
        <v>1094.8571428571429</v>
      </c>
      <c r="G820" t="s">
        <v>20</v>
      </c>
      <c r="H820">
        <v>69</v>
      </c>
      <c r="I820" s="5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>(((L820/60)/60)/24)+DATE(1970,1,1)</f>
        <v>43486.25</v>
      </c>
      <c r="O820" s="9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>LEFT(R820,(FIND("/",R820,1)-1))</f>
        <v>theater</v>
      </c>
      <c r="T820" t="str">
        <f>MID(R820,FIND("/",R820)+1,256)</f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>(E821/D821)*100</f>
        <v>50.662921348314605</v>
      </c>
      <c r="G821" t="s">
        <v>14</v>
      </c>
      <c r="H821">
        <v>47</v>
      </c>
      <c r="I821" s="5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>(((L821/60)/60)/24)+DATE(1970,1,1)</f>
        <v>41237.25</v>
      </c>
      <c r="O821" s="9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>LEFT(R821,(FIND("/",R821,1)-1))</f>
        <v>games</v>
      </c>
      <c r="T821" t="str">
        <f>MID(R821,FIND("/",R821)+1,256)</f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>(E822/D822)*100</f>
        <v>800.6</v>
      </c>
      <c r="G822" t="s">
        <v>20</v>
      </c>
      <c r="H822">
        <v>279</v>
      </c>
      <c r="I822" s="5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>(((L822/60)/60)/24)+DATE(1970,1,1)</f>
        <v>43310.208333333328</v>
      </c>
      <c r="O822" s="9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LEFT(R822,(FIND("/",R822,1)-1))</f>
        <v>music</v>
      </c>
      <c r="T822" t="str">
        <f>MID(R822,FIND("/",R822)+1,256)</f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>(E823/D823)*100</f>
        <v>291.28571428571428</v>
      </c>
      <c r="G823" t="s">
        <v>20</v>
      </c>
      <c r="H823">
        <v>210</v>
      </c>
      <c r="I823" s="5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>(((L823/60)/60)/24)+DATE(1970,1,1)</f>
        <v>42794.25</v>
      </c>
      <c r="O823" s="9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LEFT(R823,(FIND("/",R823,1)-1))</f>
        <v>film &amp; video</v>
      </c>
      <c r="T823" t="str">
        <f>MID(R823,FIND("/",R823)+1,256)</f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>(E824/D824)*100</f>
        <v>349.9666666666667</v>
      </c>
      <c r="G824" t="s">
        <v>20</v>
      </c>
      <c r="H824">
        <v>2100</v>
      </c>
      <c r="I824" s="5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>(((L824/60)/60)/24)+DATE(1970,1,1)</f>
        <v>41698.25</v>
      </c>
      <c r="O824" s="9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LEFT(R824,(FIND("/",R824,1)-1))</f>
        <v>music</v>
      </c>
      <c r="T824" t="str">
        <f>MID(R824,FIND("/",R824)+1,256)</f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>(E825/D825)*100</f>
        <v>357.07317073170731</v>
      </c>
      <c r="G825" t="s">
        <v>20</v>
      </c>
      <c r="H825">
        <v>252</v>
      </c>
      <c r="I825" s="5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>(((L825/60)/60)/24)+DATE(1970,1,1)</f>
        <v>41892.208333333336</v>
      </c>
      <c r="O825" s="9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LEFT(R825,(FIND("/",R825,1)-1))</f>
        <v>music</v>
      </c>
      <c r="T825" t="str">
        <f>MID(R825,FIND("/",R825)+1,256)</f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>(E826/D826)*100</f>
        <v>126.48941176470588</v>
      </c>
      <c r="G826" t="s">
        <v>20</v>
      </c>
      <c r="H826">
        <v>1280</v>
      </c>
      <c r="I826" s="5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>(((L826/60)/60)/24)+DATE(1970,1,1)</f>
        <v>40348.208333333336</v>
      </c>
      <c r="O826" s="9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LEFT(R826,(FIND("/",R826,1)-1))</f>
        <v>publishing</v>
      </c>
      <c r="T826" t="str">
        <f>MID(R826,FIND("/",R826)+1,256)</f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>(E827/D827)*100</f>
        <v>387.5</v>
      </c>
      <c r="G827" t="s">
        <v>20</v>
      </c>
      <c r="H827">
        <v>157</v>
      </c>
      <c r="I827" s="5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>(((L827/60)/60)/24)+DATE(1970,1,1)</f>
        <v>42941.208333333328</v>
      </c>
      <c r="O827" s="9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LEFT(R827,(FIND("/",R827,1)-1))</f>
        <v>film &amp; video</v>
      </c>
      <c r="T827" t="str">
        <f>MID(R827,FIND("/",R827)+1,256)</f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>(E828/D828)*100</f>
        <v>457.03571428571428</v>
      </c>
      <c r="G828" t="s">
        <v>20</v>
      </c>
      <c r="H828">
        <v>194</v>
      </c>
      <c r="I828" s="5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>(((L828/60)/60)/24)+DATE(1970,1,1)</f>
        <v>40525.25</v>
      </c>
      <c r="O828" s="9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>LEFT(R828,(FIND("/",R828,1)-1))</f>
        <v>theater</v>
      </c>
      <c r="T828" t="str">
        <f>MID(R828,FIND("/",R828)+1,256)</f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>(E829/D829)*100</f>
        <v>266.69565217391306</v>
      </c>
      <c r="G829" t="s">
        <v>20</v>
      </c>
      <c r="H829">
        <v>82</v>
      </c>
      <c r="I829" s="5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>(((L829/60)/60)/24)+DATE(1970,1,1)</f>
        <v>40666.208333333336</v>
      </c>
      <c r="O829" s="9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LEFT(R829,(FIND("/",R829,1)-1))</f>
        <v>film &amp; video</v>
      </c>
      <c r="T829" t="str">
        <f>MID(R829,FIND("/",R829)+1,256)</f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>(E830/D830)*100</f>
        <v>69</v>
      </c>
      <c r="G830" t="s">
        <v>14</v>
      </c>
      <c r="H830">
        <v>70</v>
      </c>
      <c r="I830" s="5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>(((L830/60)/60)/24)+DATE(1970,1,1)</f>
        <v>43340.208333333328</v>
      </c>
      <c r="O830" s="9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LEFT(R830,(FIND("/",R830,1)-1))</f>
        <v>theater</v>
      </c>
      <c r="T830" t="str">
        <f>MID(R830,FIND("/",R830)+1,256)</f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>(E831/D831)*100</f>
        <v>51.34375</v>
      </c>
      <c r="G831" t="s">
        <v>14</v>
      </c>
      <c r="H831">
        <v>154</v>
      </c>
      <c r="I831" s="5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>(((L831/60)/60)/24)+DATE(1970,1,1)</f>
        <v>42164.208333333328</v>
      </c>
      <c r="O831" s="9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LEFT(R831,(FIND("/",R831,1)-1))</f>
        <v>theater</v>
      </c>
      <c r="T831" t="str">
        <f>MID(R831,FIND("/",R831)+1,256)</f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>(E832/D832)*100</f>
        <v>1.1710526315789473</v>
      </c>
      <c r="G832" t="s">
        <v>14</v>
      </c>
      <c r="H832">
        <v>22</v>
      </c>
      <c r="I832" s="5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>(((L832/60)/60)/24)+DATE(1970,1,1)</f>
        <v>43103.25</v>
      </c>
      <c r="O832" s="9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>LEFT(R832,(FIND("/",R832,1)-1))</f>
        <v>theater</v>
      </c>
      <c r="T832" t="str">
        <f>MID(R832,FIND("/",R832)+1,256)</f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>(E833/D833)*100</f>
        <v>108.97734294541709</v>
      </c>
      <c r="G833" t="s">
        <v>20</v>
      </c>
      <c r="H833">
        <v>4233</v>
      </c>
      <c r="I833" s="5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>(((L833/60)/60)/24)+DATE(1970,1,1)</f>
        <v>40994.208333333336</v>
      </c>
      <c r="O833" s="9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LEFT(R833,(FIND("/",R833,1)-1))</f>
        <v>photography</v>
      </c>
      <c r="T833" t="str">
        <f>MID(R833,FIND("/",R833)+1,256)</f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>(E834/D834)*100</f>
        <v>315.17592592592592</v>
      </c>
      <c r="G834" t="s">
        <v>20</v>
      </c>
      <c r="H834">
        <v>1297</v>
      </c>
      <c r="I834" s="5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>(((L834/60)/60)/24)+DATE(1970,1,1)</f>
        <v>42299.208333333328</v>
      </c>
      <c r="O834" s="9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>LEFT(R834,(FIND("/",R834,1)-1))</f>
        <v>publishing</v>
      </c>
      <c r="T834" t="str">
        <f>MID(R834,FIND("/",R834)+1,256)</f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>(E835/D835)*100</f>
        <v>157.69117647058823</v>
      </c>
      <c r="G835" t="s">
        <v>20</v>
      </c>
      <c r="H835">
        <v>165</v>
      </c>
      <c r="I835" s="5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>(((L835/60)/60)/24)+DATE(1970,1,1)</f>
        <v>40588.25</v>
      </c>
      <c r="O835" s="9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>LEFT(R835,(FIND("/",R835,1)-1))</f>
        <v>publishing</v>
      </c>
      <c r="T835" t="str">
        <f>MID(R835,FIND("/",R835)+1,256)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>(E836/D836)*100</f>
        <v>153.8082191780822</v>
      </c>
      <c r="G836" t="s">
        <v>20</v>
      </c>
      <c r="H836">
        <v>119</v>
      </c>
      <c r="I836" s="5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>(((L836/60)/60)/24)+DATE(1970,1,1)</f>
        <v>41448.208333333336</v>
      </c>
      <c r="O836" s="9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LEFT(R836,(FIND("/",R836,1)-1))</f>
        <v>theater</v>
      </c>
      <c r="T836" t="str">
        <f>MID(R836,FIND("/",R836)+1,256)</f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>(E837/D837)*100</f>
        <v>89.738979118329468</v>
      </c>
      <c r="G837" t="s">
        <v>14</v>
      </c>
      <c r="H837">
        <v>1758</v>
      </c>
      <c r="I837" s="5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>(((L837/60)/60)/24)+DATE(1970,1,1)</f>
        <v>42063.25</v>
      </c>
      <c r="O837" s="9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>LEFT(R837,(FIND("/",R837,1)-1))</f>
        <v>technology</v>
      </c>
      <c r="T837" t="str">
        <f>MID(R837,FIND("/",R837)+1,256)</f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>(E838/D838)*100</f>
        <v>75.135802469135797</v>
      </c>
      <c r="G838" t="s">
        <v>14</v>
      </c>
      <c r="H838">
        <v>94</v>
      </c>
      <c r="I838" s="5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>(((L838/60)/60)/24)+DATE(1970,1,1)</f>
        <v>40214.25</v>
      </c>
      <c r="O838" s="9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>LEFT(R838,(FIND("/",R838,1)-1))</f>
        <v>music</v>
      </c>
      <c r="T838" t="str">
        <f>MID(R838,FIND("/",R838)+1,256)</f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>(E839/D839)*100</f>
        <v>852.88135593220341</v>
      </c>
      <c r="G839" t="s">
        <v>20</v>
      </c>
      <c r="H839">
        <v>1797</v>
      </c>
      <c r="I839" s="5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>(((L839/60)/60)/24)+DATE(1970,1,1)</f>
        <v>40629.208333333336</v>
      </c>
      <c r="O839" s="9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LEFT(R839,(FIND("/",R839,1)-1))</f>
        <v>music</v>
      </c>
      <c r="T839" t="str">
        <f>MID(R839,FIND("/",R839)+1,256)</f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>(E840/D840)*100</f>
        <v>138.90625</v>
      </c>
      <c r="G840" t="s">
        <v>20</v>
      </c>
      <c r="H840">
        <v>261</v>
      </c>
      <c r="I840" s="5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>(((L840/60)/60)/24)+DATE(1970,1,1)</f>
        <v>43370.208333333328</v>
      </c>
      <c r="O840" s="9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LEFT(R840,(FIND("/",R840,1)-1))</f>
        <v>theater</v>
      </c>
      <c r="T840" t="str">
        <f>MID(R840,FIND("/",R840)+1,256)</f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>(E841/D841)*100</f>
        <v>190.18181818181819</v>
      </c>
      <c r="G841" t="s">
        <v>20</v>
      </c>
      <c r="H841">
        <v>157</v>
      </c>
      <c r="I841" s="5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>(((L841/60)/60)/24)+DATE(1970,1,1)</f>
        <v>41715.208333333336</v>
      </c>
      <c r="O841" s="9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LEFT(R841,(FIND("/",R841,1)-1))</f>
        <v>film &amp; video</v>
      </c>
      <c r="T841" t="str">
        <f>MID(R841,FIND("/",R841)+1,256)</f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>(E842/D842)*100</f>
        <v>100.24333619948409</v>
      </c>
      <c r="G842" t="s">
        <v>20</v>
      </c>
      <c r="H842">
        <v>3533</v>
      </c>
      <c r="I842" s="5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>(((L842/60)/60)/24)+DATE(1970,1,1)</f>
        <v>41836.208333333336</v>
      </c>
      <c r="O842" s="9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LEFT(R842,(FIND("/",R842,1)-1))</f>
        <v>theater</v>
      </c>
      <c r="T842" t="str">
        <f>MID(R842,FIND("/",R842)+1,256)</f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>(E843/D843)*100</f>
        <v>142.75824175824175</v>
      </c>
      <c r="G843" t="s">
        <v>20</v>
      </c>
      <c r="H843">
        <v>155</v>
      </c>
      <c r="I843" s="5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>(((L843/60)/60)/24)+DATE(1970,1,1)</f>
        <v>42419.25</v>
      </c>
      <c r="O843" s="9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>LEFT(R843,(FIND("/",R843,1)-1))</f>
        <v>technology</v>
      </c>
      <c r="T843" t="str">
        <f>MID(R843,FIND("/",R843)+1,256)</f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>(E844/D844)*100</f>
        <v>563.13333333333333</v>
      </c>
      <c r="G844" t="s">
        <v>20</v>
      </c>
      <c r="H844">
        <v>132</v>
      </c>
      <c r="I844" s="5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>(((L844/60)/60)/24)+DATE(1970,1,1)</f>
        <v>43266.208333333328</v>
      </c>
      <c r="O844" s="9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LEFT(R844,(FIND("/",R844,1)-1))</f>
        <v>technology</v>
      </c>
      <c r="T844" t="str">
        <f>MID(R844,FIND("/",R844)+1,256)</f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>(E845/D845)*100</f>
        <v>30.715909090909086</v>
      </c>
      <c r="G845" t="s">
        <v>14</v>
      </c>
      <c r="H845">
        <v>33</v>
      </c>
      <c r="I845" s="5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>(((L845/60)/60)/24)+DATE(1970,1,1)</f>
        <v>43338.208333333328</v>
      </c>
      <c r="O845" s="9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LEFT(R845,(FIND("/",R845,1)-1))</f>
        <v>photography</v>
      </c>
      <c r="T845" t="str">
        <f>MID(R845,FIND("/",R845)+1,256)</f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>(E846/D846)*100</f>
        <v>99.39772727272728</v>
      </c>
      <c r="G846" t="s">
        <v>74</v>
      </c>
      <c r="H846">
        <v>94</v>
      </c>
      <c r="I846" s="5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>(((L846/60)/60)/24)+DATE(1970,1,1)</f>
        <v>40930.25</v>
      </c>
      <c r="O846" s="9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>LEFT(R846,(FIND("/",R846,1)-1))</f>
        <v>film &amp; video</v>
      </c>
      <c r="T846" t="str">
        <f>MID(R846,FIND("/",R846)+1,256)</f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>(E847/D847)*100</f>
        <v>197.54935622317598</v>
      </c>
      <c r="G847" t="s">
        <v>20</v>
      </c>
      <c r="H847">
        <v>1354</v>
      </c>
      <c r="I847" s="5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>(((L847/60)/60)/24)+DATE(1970,1,1)</f>
        <v>43235.208333333328</v>
      </c>
      <c r="O847" s="9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LEFT(R847,(FIND("/",R847,1)-1))</f>
        <v>technology</v>
      </c>
      <c r="T847" t="str">
        <f>MID(R847,FIND("/",R847)+1,256)</f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>(E848/D848)*100</f>
        <v>508.5</v>
      </c>
      <c r="G848" t="s">
        <v>20</v>
      </c>
      <c r="H848">
        <v>48</v>
      </c>
      <c r="I848" s="5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>(((L848/60)/60)/24)+DATE(1970,1,1)</f>
        <v>43302.208333333328</v>
      </c>
      <c r="O848" s="9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LEFT(R848,(FIND("/",R848,1)-1))</f>
        <v>technology</v>
      </c>
      <c r="T848" t="str">
        <f>MID(R848,FIND("/",R848)+1,256)</f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>(E849/D849)*100</f>
        <v>237.74468085106383</v>
      </c>
      <c r="G849" t="s">
        <v>20</v>
      </c>
      <c r="H849">
        <v>110</v>
      </c>
      <c r="I849" s="5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>(((L849/60)/60)/24)+DATE(1970,1,1)</f>
        <v>43107.25</v>
      </c>
      <c r="O849" s="9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>LEFT(R849,(FIND("/",R849,1)-1))</f>
        <v>food</v>
      </c>
      <c r="T849" t="str">
        <f>MID(R849,FIND("/",R849)+1,256)</f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>(E850/D850)*100</f>
        <v>338.46875</v>
      </c>
      <c r="G850" t="s">
        <v>20</v>
      </c>
      <c r="H850">
        <v>172</v>
      </c>
      <c r="I850" s="5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>(((L850/60)/60)/24)+DATE(1970,1,1)</f>
        <v>40341.208333333336</v>
      </c>
      <c r="O850" s="9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LEFT(R850,(FIND("/",R850,1)-1))</f>
        <v>film &amp; video</v>
      </c>
      <c r="T850" t="str">
        <f>MID(R850,FIND("/",R850)+1,256)</f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>(E851/D851)*100</f>
        <v>133.08955223880596</v>
      </c>
      <c r="G851" t="s">
        <v>20</v>
      </c>
      <c r="H851">
        <v>307</v>
      </c>
      <c r="I851" s="5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>(((L851/60)/60)/24)+DATE(1970,1,1)</f>
        <v>40948.25</v>
      </c>
      <c r="O851" s="9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>LEFT(R851,(FIND("/",R851,1)-1))</f>
        <v>music</v>
      </c>
      <c r="T851" t="str">
        <f>MID(R851,FIND("/",R851)+1,256)</f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>(E852/D852)*100</f>
        <v>1</v>
      </c>
      <c r="G852" t="s">
        <v>14</v>
      </c>
      <c r="H852">
        <v>1</v>
      </c>
      <c r="I852" s="5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>(((L852/60)/60)/24)+DATE(1970,1,1)</f>
        <v>40866.25</v>
      </c>
      <c r="O852" s="9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>LEFT(R852,(FIND("/",R852,1)-1))</f>
        <v>music</v>
      </c>
      <c r="T852" t="str">
        <f>MID(R852,FIND("/",R852)+1,256)</f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>(E853/D853)*100</f>
        <v>207.79999999999998</v>
      </c>
      <c r="G853" t="s">
        <v>20</v>
      </c>
      <c r="H853">
        <v>160</v>
      </c>
      <c r="I853" s="5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>(((L853/60)/60)/24)+DATE(1970,1,1)</f>
        <v>41031.208333333336</v>
      </c>
      <c r="O853" s="9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LEFT(R853,(FIND("/",R853,1)-1))</f>
        <v>music</v>
      </c>
      <c r="T853" t="str">
        <f>MID(R853,FIND("/",R853)+1,256)</f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>(E854/D854)*100</f>
        <v>51.122448979591837</v>
      </c>
      <c r="G854" t="s">
        <v>14</v>
      </c>
      <c r="H854">
        <v>31</v>
      </c>
      <c r="I854" s="5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>(((L854/60)/60)/24)+DATE(1970,1,1)</f>
        <v>40740.208333333336</v>
      </c>
      <c r="O854" s="9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LEFT(R854,(FIND("/",R854,1)-1))</f>
        <v>games</v>
      </c>
      <c r="T854" t="str">
        <f>MID(R854,FIND("/",R854)+1,256)</f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>(E855/D855)*100</f>
        <v>652.05847953216369</v>
      </c>
      <c r="G855" t="s">
        <v>20</v>
      </c>
      <c r="H855">
        <v>1467</v>
      </c>
      <c r="I855" s="5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>(((L855/60)/60)/24)+DATE(1970,1,1)</f>
        <v>40714.208333333336</v>
      </c>
      <c r="O855" s="9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LEFT(R855,(FIND("/",R855,1)-1))</f>
        <v>music</v>
      </c>
      <c r="T855" t="str">
        <f>MID(R855,FIND("/",R855)+1,256)</f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>(E856/D856)*100</f>
        <v>113.63099415204678</v>
      </c>
      <c r="G856" t="s">
        <v>20</v>
      </c>
      <c r="H856">
        <v>2662</v>
      </c>
      <c r="I856" s="5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>(((L856/60)/60)/24)+DATE(1970,1,1)</f>
        <v>43787.25</v>
      </c>
      <c r="O856" s="9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>LEFT(R856,(FIND("/",R856,1)-1))</f>
        <v>publishing</v>
      </c>
      <c r="T856" t="str">
        <f>MID(R856,FIND("/",R856)+1,256)</f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>(E857/D857)*100</f>
        <v>102.37606837606839</v>
      </c>
      <c r="G857" t="s">
        <v>20</v>
      </c>
      <c r="H857">
        <v>452</v>
      </c>
      <c r="I857" s="5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>(((L857/60)/60)/24)+DATE(1970,1,1)</f>
        <v>40712.208333333336</v>
      </c>
      <c r="O857" s="9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LEFT(R857,(FIND("/",R857,1)-1))</f>
        <v>theater</v>
      </c>
      <c r="T857" t="str">
        <f>MID(R857,FIND("/",R857)+1,256)</f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>(E858/D858)*100</f>
        <v>356.58333333333331</v>
      </c>
      <c r="G858" t="s">
        <v>20</v>
      </c>
      <c r="H858">
        <v>158</v>
      </c>
      <c r="I858" s="5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>(((L858/60)/60)/24)+DATE(1970,1,1)</f>
        <v>41023.208333333336</v>
      </c>
      <c r="O858" s="9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LEFT(R858,(FIND("/",R858,1)-1))</f>
        <v>food</v>
      </c>
      <c r="T858" t="str">
        <f>MID(R858,FIND("/",R858)+1,256)</f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>(E859/D859)*100</f>
        <v>139.86792452830187</v>
      </c>
      <c r="G859" t="s">
        <v>20</v>
      </c>
      <c r="H859">
        <v>225</v>
      </c>
      <c r="I859" s="5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>(((L859/60)/60)/24)+DATE(1970,1,1)</f>
        <v>40944.25</v>
      </c>
      <c r="O859" s="9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>LEFT(R859,(FIND("/",R859,1)-1))</f>
        <v>film &amp; video</v>
      </c>
      <c r="T859" t="str">
        <f>MID(R859,FIND("/",R859)+1,256)</f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>(E860/D860)*100</f>
        <v>69.45</v>
      </c>
      <c r="G860" t="s">
        <v>14</v>
      </c>
      <c r="H860">
        <v>35</v>
      </c>
      <c r="I860" s="5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>(((L860/60)/60)/24)+DATE(1970,1,1)</f>
        <v>43211.208333333328</v>
      </c>
      <c r="O860" s="9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LEFT(R860,(FIND("/",R860,1)-1))</f>
        <v>food</v>
      </c>
      <c r="T860" t="str">
        <f>MID(R860,FIND("/",R860)+1,256)</f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>(E861/D861)*100</f>
        <v>35.534246575342465</v>
      </c>
      <c r="G861" t="s">
        <v>14</v>
      </c>
      <c r="H861">
        <v>63</v>
      </c>
      <c r="I861" s="5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>(((L861/60)/60)/24)+DATE(1970,1,1)</f>
        <v>41334.25</v>
      </c>
      <c r="O861" s="9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LEFT(R861,(FIND("/",R861,1)-1))</f>
        <v>theater</v>
      </c>
      <c r="T861" t="str">
        <f>MID(R861,FIND("/",R861)+1,256)</f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>(E862/D862)*100</f>
        <v>251.65</v>
      </c>
      <c r="G862" t="s">
        <v>20</v>
      </c>
      <c r="H862">
        <v>65</v>
      </c>
      <c r="I862" s="5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>(((L862/60)/60)/24)+DATE(1970,1,1)</f>
        <v>43515.25</v>
      </c>
      <c r="O862" s="9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>LEFT(R862,(FIND("/",R862,1)-1))</f>
        <v>technology</v>
      </c>
      <c r="T862" t="str">
        <f>MID(R862,FIND("/",R862)+1,256)</f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>(E863/D863)*100</f>
        <v>105.87500000000001</v>
      </c>
      <c r="G863" t="s">
        <v>20</v>
      </c>
      <c r="H863">
        <v>163</v>
      </c>
      <c r="I863" s="5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>(((L863/60)/60)/24)+DATE(1970,1,1)</f>
        <v>40258.208333333336</v>
      </c>
      <c r="O863" s="9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LEFT(R863,(FIND("/",R863,1)-1))</f>
        <v>theater</v>
      </c>
      <c r="T863" t="str">
        <f>MID(R863,FIND("/",R863)+1,256)</f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>(E864/D864)*100</f>
        <v>187.42857142857144</v>
      </c>
      <c r="G864" t="s">
        <v>20</v>
      </c>
      <c r="H864">
        <v>85</v>
      </c>
      <c r="I864" s="5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>(((L864/60)/60)/24)+DATE(1970,1,1)</f>
        <v>40756.208333333336</v>
      </c>
      <c r="O864" s="9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LEFT(R864,(FIND("/",R864,1)-1))</f>
        <v>theater</v>
      </c>
      <c r="T864" t="str">
        <f>MID(R864,FIND("/",R864)+1,256)</f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>(E865/D865)*100</f>
        <v>386.78571428571428</v>
      </c>
      <c r="G865" t="s">
        <v>20</v>
      </c>
      <c r="H865">
        <v>217</v>
      </c>
      <c r="I865" s="5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>(((L865/60)/60)/24)+DATE(1970,1,1)</f>
        <v>42172.208333333328</v>
      </c>
      <c r="O865" s="9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LEFT(R865,(FIND("/",R865,1)-1))</f>
        <v>film &amp; video</v>
      </c>
      <c r="T865" t="str">
        <f>MID(R865,FIND("/",R865)+1,256)</f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>(E866/D866)*100</f>
        <v>347.07142857142856</v>
      </c>
      <c r="G866" t="s">
        <v>20</v>
      </c>
      <c r="H866">
        <v>150</v>
      </c>
      <c r="I866" s="5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>(((L866/60)/60)/24)+DATE(1970,1,1)</f>
        <v>42601.208333333328</v>
      </c>
      <c r="O866" s="9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LEFT(R866,(FIND("/",R866,1)-1))</f>
        <v>film &amp; video</v>
      </c>
      <c r="T866" t="str">
        <f>MID(R866,FIND("/",R866)+1,256)</f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>(E867/D867)*100</f>
        <v>185.82098765432099</v>
      </c>
      <c r="G867" t="s">
        <v>20</v>
      </c>
      <c r="H867">
        <v>3272</v>
      </c>
      <c r="I867" s="5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>(((L867/60)/60)/24)+DATE(1970,1,1)</f>
        <v>41897.208333333336</v>
      </c>
      <c r="O867" s="9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LEFT(R867,(FIND("/",R867,1)-1))</f>
        <v>theater</v>
      </c>
      <c r="T867" t="str">
        <f>MID(R867,FIND("/",R867)+1,256)</f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>(E868/D868)*100</f>
        <v>43.241247264770237</v>
      </c>
      <c r="G868" t="s">
        <v>74</v>
      </c>
      <c r="H868">
        <v>898</v>
      </c>
      <c r="I868" s="5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>(((L868/60)/60)/24)+DATE(1970,1,1)</f>
        <v>40671.208333333336</v>
      </c>
      <c r="O868" s="9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LEFT(R868,(FIND("/",R868,1)-1))</f>
        <v>photography</v>
      </c>
      <c r="T868" t="str">
        <f>MID(R868,FIND("/",R868)+1,256)</f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>(E869/D869)*100</f>
        <v>162.4375</v>
      </c>
      <c r="G869" t="s">
        <v>20</v>
      </c>
      <c r="H869">
        <v>300</v>
      </c>
      <c r="I869" s="5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>(((L869/60)/60)/24)+DATE(1970,1,1)</f>
        <v>43382.208333333328</v>
      </c>
      <c r="O869" s="9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LEFT(R869,(FIND("/",R869,1)-1))</f>
        <v>food</v>
      </c>
      <c r="T869" t="str">
        <f>MID(R869,FIND("/",R869)+1,256)</f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>(E870/D870)*100</f>
        <v>184.84285714285716</v>
      </c>
      <c r="G870" t="s">
        <v>20</v>
      </c>
      <c r="H870">
        <v>126</v>
      </c>
      <c r="I870" s="5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>(((L870/60)/60)/24)+DATE(1970,1,1)</f>
        <v>41559.208333333336</v>
      </c>
      <c r="O870" s="9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LEFT(R870,(FIND("/",R870,1)-1))</f>
        <v>theater</v>
      </c>
      <c r="T870" t="str">
        <f>MID(R870,FIND("/",R870)+1,256)</f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>(E871/D871)*100</f>
        <v>23.703520691785052</v>
      </c>
      <c r="G871" t="s">
        <v>14</v>
      </c>
      <c r="H871">
        <v>526</v>
      </c>
      <c r="I871" s="5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>(((L871/60)/60)/24)+DATE(1970,1,1)</f>
        <v>40350.208333333336</v>
      </c>
      <c r="O871" s="9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LEFT(R871,(FIND("/",R871,1)-1))</f>
        <v>film &amp; video</v>
      </c>
      <c r="T871" t="str">
        <f>MID(R871,FIND("/",R871)+1,256)</f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>(E872/D872)*100</f>
        <v>89.870129870129873</v>
      </c>
      <c r="G872" t="s">
        <v>14</v>
      </c>
      <c r="H872">
        <v>121</v>
      </c>
      <c r="I872" s="5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>(((L872/60)/60)/24)+DATE(1970,1,1)</f>
        <v>42240.208333333328</v>
      </c>
      <c r="O872" s="9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LEFT(R872,(FIND("/",R872,1)-1))</f>
        <v>theater</v>
      </c>
      <c r="T872" t="str">
        <f>MID(R872,FIND("/",R872)+1,256)</f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>(E873/D873)*100</f>
        <v>272.6041958041958</v>
      </c>
      <c r="G873" t="s">
        <v>20</v>
      </c>
      <c r="H873">
        <v>2320</v>
      </c>
      <c r="I873" s="5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>(((L873/60)/60)/24)+DATE(1970,1,1)</f>
        <v>43040.208333333328</v>
      </c>
      <c r="O873" s="9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>LEFT(R873,(FIND("/",R873,1)-1))</f>
        <v>theater</v>
      </c>
      <c r="T873" t="str">
        <f>MID(R873,FIND("/",R873)+1,256)</f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>(E874/D874)*100</f>
        <v>170.04255319148936</v>
      </c>
      <c r="G874" t="s">
        <v>20</v>
      </c>
      <c r="H874">
        <v>81</v>
      </c>
      <c r="I874" s="5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>(((L874/60)/60)/24)+DATE(1970,1,1)</f>
        <v>43346.208333333328</v>
      </c>
      <c r="O874" s="9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LEFT(R874,(FIND("/",R874,1)-1))</f>
        <v>film &amp; video</v>
      </c>
      <c r="T874" t="str">
        <f>MID(R874,FIND("/",R874)+1,256)</f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>(E875/D875)*100</f>
        <v>188.28503562945369</v>
      </c>
      <c r="G875" t="s">
        <v>20</v>
      </c>
      <c r="H875">
        <v>1887</v>
      </c>
      <c r="I875" s="5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>(((L875/60)/60)/24)+DATE(1970,1,1)</f>
        <v>41647.25</v>
      </c>
      <c r="O875" s="9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>LEFT(R875,(FIND("/",R875,1)-1))</f>
        <v>photography</v>
      </c>
      <c r="T875" t="str">
        <f>MID(R875,FIND("/",R875)+1,256)</f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>(E876/D876)*100</f>
        <v>346.93532338308455</v>
      </c>
      <c r="G876" t="s">
        <v>20</v>
      </c>
      <c r="H876">
        <v>4358</v>
      </c>
      <c r="I876" s="5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>(((L876/60)/60)/24)+DATE(1970,1,1)</f>
        <v>40291.208333333336</v>
      </c>
      <c r="O876" s="9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LEFT(R876,(FIND("/",R876,1)-1))</f>
        <v>photography</v>
      </c>
      <c r="T876" t="str">
        <f>MID(R876,FIND("/",R876)+1,256)</f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>(E877/D877)*100</f>
        <v>69.177215189873422</v>
      </c>
      <c r="G877" t="s">
        <v>14</v>
      </c>
      <c r="H877">
        <v>67</v>
      </c>
      <c r="I877" s="5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>(((L877/60)/60)/24)+DATE(1970,1,1)</f>
        <v>40556.25</v>
      </c>
      <c r="O877" s="9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>LEFT(R877,(FIND("/",R877,1)-1))</f>
        <v>music</v>
      </c>
      <c r="T877" t="str">
        <f>MID(R877,FIND("/",R877)+1,256)</f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>(E878/D878)*100</f>
        <v>25.433734939759034</v>
      </c>
      <c r="G878" t="s">
        <v>14</v>
      </c>
      <c r="H878">
        <v>57</v>
      </c>
      <c r="I878" s="5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>(((L878/60)/60)/24)+DATE(1970,1,1)</f>
        <v>43624.208333333328</v>
      </c>
      <c r="O878" s="9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LEFT(R878,(FIND("/",R878,1)-1))</f>
        <v>photography</v>
      </c>
      <c r="T878" t="str">
        <f>MID(R878,FIND("/",R878)+1,256)</f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>(E879/D879)*100</f>
        <v>77.400977995110026</v>
      </c>
      <c r="G879" t="s">
        <v>14</v>
      </c>
      <c r="H879">
        <v>1229</v>
      </c>
      <c r="I879" s="5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>(((L879/60)/60)/24)+DATE(1970,1,1)</f>
        <v>42577.208333333328</v>
      </c>
      <c r="O879" s="9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LEFT(R879,(FIND("/",R879,1)-1))</f>
        <v>food</v>
      </c>
      <c r="T879" t="str">
        <f>MID(R879,FIND("/",R879)+1,256)</f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>(E880/D880)*100</f>
        <v>37.481481481481481</v>
      </c>
      <c r="G880" t="s">
        <v>14</v>
      </c>
      <c r="H880">
        <v>12</v>
      </c>
      <c r="I880" s="5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>(((L880/60)/60)/24)+DATE(1970,1,1)</f>
        <v>43845.25</v>
      </c>
      <c r="O880" s="9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>LEFT(R880,(FIND("/",R880,1)-1))</f>
        <v>music</v>
      </c>
      <c r="T880" t="str">
        <f>MID(R880,FIND("/",R880)+1,256)</f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>(E881/D881)*100</f>
        <v>543.79999999999995</v>
      </c>
      <c r="G881" t="s">
        <v>20</v>
      </c>
      <c r="H881">
        <v>53</v>
      </c>
      <c r="I881" s="5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>(((L881/60)/60)/24)+DATE(1970,1,1)</f>
        <v>42788.25</v>
      </c>
      <c r="O881" s="9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>LEFT(R881,(FIND("/",R881,1)-1))</f>
        <v>publishing</v>
      </c>
      <c r="T881" t="str">
        <f>MID(R881,FIND("/",R881)+1,256)</f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>(E882/D882)*100</f>
        <v>228.52189349112427</v>
      </c>
      <c r="G882" t="s">
        <v>20</v>
      </c>
      <c r="H882">
        <v>2414</v>
      </c>
      <c r="I882" s="5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>(((L882/60)/60)/24)+DATE(1970,1,1)</f>
        <v>43667.208333333328</v>
      </c>
      <c r="O882" s="9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LEFT(R882,(FIND("/",R882,1)-1))</f>
        <v>music</v>
      </c>
      <c r="T882" t="str">
        <f>MID(R882,FIND("/",R882)+1,256)</f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>(E883/D883)*100</f>
        <v>38.948339483394832</v>
      </c>
      <c r="G883" t="s">
        <v>14</v>
      </c>
      <c r="H883">
        <v>452</v>
      </c>
      <c r="I883" s="5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>(((L883/60)/60)/24)+DATE(1970,1,1)</f>
        <v>42194.208333333328</v>
      </c>
      <c r="O883" s="9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LEFT(R883,(FIND("/",R883,1)-1))</f>
        <v>theater</v>
      </c>
      <c r="T883" t="str">
        <f>MID(R883,FIND("/",R883)+1,256)</f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>(E884/D884)*100</f>
        <v>370</v>
      </c>
      <c r="G884" t="s">
        <v>20</v>
      </c>
      <c r="H884">
        <v>80</v>
      </c>
      <c r="I884" s="5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>(((L884/60)/60)/24)+DATE(1970,1,1)</f>
        <v>42025.25</v>
      </c>
      <c r="O884" s="9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>LEFT(R884,(FIND("/",R884,1)-1))</f>
        <v>theater</v>
      </c>
      <c r="T884" t="str">
        <f>MID(R884,FIND("/",R884)+1,256)</f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>(E885/D885)*100</f>
        <v>237.91176470588232</v>
      </c>
      <c r="G885" t="s">
        <v>20</v>
      </c>
      <c r="H885">
        <v>193</v>
      </c>
      <c r="I885" s="5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>(((L885/60)/60)/24)+DATE(1970,1,1)</f>
        <v>40323.208333333336</v>
      </c>
      <c r="O885" s="9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LEFT(R885,(FIND("/",R885,1)-1))</f>
        <v>film &amp; video</v>
      </c>
      <c r="T885" t="str">
        <f>MID(R885,FIND("/",R885)+1,256)</f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>(E886/D886)*100</f>
        <v>64.036299765807954</v>
      </c>
      <c r="G886" t="s">
        <v>14</v>
      </c>
      <c r="H886">
        <v>1886</v>
      </c>
      <c r="I886" s="5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>(((L886/60)/60)/24)+DATE(1970,1,1)</f>
        <v>41763.208333333336</v>
      </c>
      <c r="O886" s="9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LEFT(R886,(FIND("/",R886,1)-1))</f>
        <v>theater</v>
      </c>
      <c r="T886" t="str">
        <f>MID(R886,FIND("/",R886)+1,256)</f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>(E887/D887)*100</f>
        <v>118.27777777777777</v>
      </c>
      <c r="G887" t="s">
        <v>20</v>
      </c>
      <c r="H887">
        <v>52</v>
      </c>
      <c r="I887" s="5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>(((L887/60)/60)/24)+DATE(1970,1,1)</f>
        <v>40335.208333333336</v>
      </c>
      <c r="O887" s="9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LEFT(R887,(FIND("/",R887,1)-1))</f>
        <v>theater</v>
      </c>
      <c r="T887" t="str">
        <f>MID(R887,FIND("/",R887)+1,256)</f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>(E888/D888)*100</f>
        <v>84.824037184594957</v>
      </c>
      <c r="G888" t="s">
        <v>14</v>
      </c>
      <c r="H888">
        <v>1825</v>
      </c>
      <c r="I888" s="5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>(((L888/60)/60)/24)+DATE(1970,1,1)</f>
        <v>40416.208333333336</v>
      </c>
      <c r="O888" s="9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LEFT(R888,(FIND("/",R888,1)-1))</f>
        <v>music</v>
      </c>
      <c r="T888" t="str">
        <f>MID(R888,FIND("/",R888)+1,256)</f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>(E889/D889)*100</f>
        <v>29.346153846153843</v>
      </c>
      <c r="G889" t="s">
        <v>14</v>
      </c>
      <c r="H889">
        <v>31</v>
      </c>
      <c r="I889" s="5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>(((L889/60)/60)/24)+DATE(1970,1,1)</f>
        <v>42202.208333333328</v>
      </c>
      <c r="O889" s="9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LEFT(R889,(FIND("/",R889,1)-1))</f>
        <v>theater</v>
      </c>
      <c r="T889" t="str">
        <f>MID(R889,FIND("/",R889)+1,256)</f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>(E890/D890)*100</f>
        <v>209.89655172413794</v>
      </c>
      <c r="G890" t="s">
        <v>20</v>
      </c>
      <c r="H890">
        <v>290</v>
      </c>
      <c r="I890" s="5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>(((L890/60)/60)/24)+DATE(1970,1,1)</f>
        <v>42836.208333333328</v>
      </c>
      <c r="O890" s="9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LEFT(R890,(FIND("/",R890,1)-1))</f>
        <v>theater</v>
      </c>
      <c r="T890" t="str">
        <f>MID(R890,FIND("/",R890)+1,256)</f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>(E891/D891)*100</f>
        <v>169.78571428571431</v>
      </c>
      <c r="G891" t="s">
        <v>20</v>
      </c>
      <c r="H891">
        <v>122</v>
      </c>
      <c r="I891" s="5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>(((L891/60)/60)/24)+DATE(1970,1,1)</f>
        <v>41710.208333333336</v>
      </c>
      <c r="O891" s="9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LEFT(R891,(FIND("/",R891,1)-1))</f>
        <v>music</v>
      </c>
      <c r="T891" t="str">
        <f>MID(R891,FIND("/",R891)+1,256)</f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>(E892/D892)*100</f>
        <v>115.95907738095239</v>
      </c>
      <c r="G892" t="s">
        <v>20</v>
      </c>
      <c r="H892">
        <v>1470</v>
      </c>
      <c r="I892" s="5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>(((L892/60)/60)/24)+DATE(1970,1,1)</f>
        <v>43640.208333333328</v>
      </c>
      <c r="O892" s="9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LEFT(R892,(FIND("/",R892,1)-1))</f>
        <v>music</v>
      </c>
      <c r="T892" t="str">
        <f>MID(R892,FIND("/",R892)+1,256)</f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>(E893/D893)*100</f>
        <v>258.59999999999997</v>
      </c>
      <c r="G893" t="s">
        <v>20</v>
      </c>
      <c r="H893">
        <v>165</v>
      </c>
      <c r="I893" s="5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>(((L893/60)/60)/24)+DATE(1970,1,1)</f>
        <v>40880.25</v>
      </c>
      <c r="O893" s="9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>LEFT(R893,(FIND("/",R893,1)-1))</f>
        <v>film &amp; video</v>
      </c>
      <c r="T893" t="str">
        <f>MID(R893,FIND("/",R893)+1,256)</f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>(E894/D894)*100</f>
        <v>230.58333333333331</v>
      </c>
      <c r="G894" t="s">
        <v>20</v>
      </c>
      <c r="H894">
        <v>182</v>
      </c>
      <c r="I894" s="5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>(((L894/60)/60)/24)+DATE(1970,1,1)</f>
        <v>40319.208333333336</v>
      </c>
      <c r="O894" s="9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LEFT(R894,(FIND("/",R894,1)-1))</f>
        <v>publishing</v>
      </c>
      <c r="T894" t="str">
        <f>MID(R894,FIND("/",R894)+1,256)</f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>(E895/D895)*100</f>
        <v>128.21428571428572</v>
      </c>
      <c r="G895" t="s">
        <v>20</v>
      </c>
      <c r="H895">
        <v>199</v>
      </c>
      <c r="I895" s="5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>(((L895/60)/60)/24)+DATE(1970,1,1)</f>
        <v>42170.208333333328</v>
      </c>
      <c r="O895" s="9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LEFT(R895,(FIND("/",R895,1)-1))</f>
        <v>film &amp; video</v>
      </c>
      <c r="T895" t="str">
        <f>MID(R895,FIND("/",R895)+1,256)</f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>(E896/D896)*100</f>
        <v>188.70588235294116</v>
      </c>
      <c r="G896" t="s">
        <v>20</v>
      </c>
      <c r="H896">
        <v>56</v>
      </c>
      <c r="I896" s="5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>(((L896/60)/60)/24)+DATE(1970,1,1)</f>
        <v>41466.208333333336</v>
      </c>
      <c r="O896" s="9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LEFT(R896,(FIND("/",R896,1)-1))</f>
        <v>film &amp; video</v>
      </c>
      <c r="T896" t="str">
        <f>MID(R896,FIND("/",R896)+1,256)</f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>(E897/D897)*100</f>
        <v>6.9511889862327907</v>
      </c>
      <c r="G897" t="s">
        <v>14</v>
      </c>
      <c r="H897">
        <v>107</v>
      </c>
      <c r="I897" s="5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>(((L897/60)/60)/24)+DATE(1970,1,1)</f>
        <v>43134.25</v>
      </c>
      <c r="O897" s="9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>LEFT(R897,(FIND("/",R897,1)-1))</f>
        <v>theater</v>
      </c>
      <c r="T897" t="str">
        <f>MID(R897,FIND("/",R897)+1,256)</f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>(E898/D898)*100</f>
        <v>774.43434343434342</v>
      </c>
      <c r="G898" t="s">
        <v>20</v>
      </c>
      <c r="H898">
        <v>1460</v>
      </c>
      <c r="I898" s="5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>(((L898/60)/60)/24)+DATE(1970,1,1)</f>
        <v>40738.208333333336</v>
      </c>
      <c r="O898" s="9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LEFT(R898,(FIND("/",R898,1)-1))</f>
        <v>food</v>
      </c>
      <c r="T898" t="str">
        <f>MID(R898,FIND("/",R898)+1,256)</f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>(E899/D899)*100</f>
        <v>27.693181818181817</v>
      </c>
      <c r="G899" t="s">
        <v>14</v>
      </c>
      <c r="H899">
        <v>27</v>
      </c>
      <c r="I899" s="5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>(((L899/60)/60)/24)+DATE(1970,1,1)</f>
        <v>43583.208333333328</v>
      </c>
      <c r="O899" s="9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LEFT(R899,(FIND("/",R899,1)-1))</f>
        <v>theater</v>
      </c>
      <c r="T899" t="str">
        <f>MID(R899,FIND("/",R899)+1,256)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>(E900/D900)*100</f>
        <v>52.479620323841424</v>
      </c>
      <c r="G900" t="s">
        <v>14</v>
      </c>
      <c r="H900">
        <v>1221</v>
      </c>
      <c r="I900" s="5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>(((L900/60)/60)/24)+DATE(1970,1,1)</f>
        <v>43815.25</v>
      </c>
      <c r="O900" s="9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>LEFT(R900,(FIND("/",R900,1)-1))</f>
        <v>film &amp; video</v>
      </c>
      <c r="T900" t="str">
        <f>MID(R900,FIND("/",R900)+1,256)</f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>(E901/D901)*100</f>
        <v>407.09677419354841</v>
      </c>
      <c r="G901" t="s">
        <v>20</v>
      </c>
      <c r="H901">
        <v>123</v>
      </c>
      <c r="I901" s="5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>(((L901/60)/60)/24)+DATE(1970,1,1)</f>
        <v>41554.208333333336</v>
      </c>
      <c r="O901" s="9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LEFT(R901,(FIND("/",R901,1)-1))</f>
        <v>music</v>
      </c>
      <c r="T901" t="str">
        <f>MID(R901,FIND("/",R901)+1,256)</f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>(E902/D902)*100</f>
        <v>2</v>
      </c>
      <c r="G902" t="s">
        <v>14</v>
      </c>
      <c r="H902">
        <v>1</v>
      </c>
      <c r="I902" s="5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>(((L902/60)/60)/24)+DATE(1970,1,1)</f>
        <v>41901.208333333336</v>
      </c>
      <c r="O902" s="9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LEFT(R902,(FIND("/",R902,1)-1))</f>
        <v>technology</v>
      </c>
      <c r="T902" t="str">
        <f>MID(R902,FIND("/",R902)+1,256)</f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>(E903/D903)*100</f>
        <v>156.17857142857144</v>
      </c>
      <c r="G903" t="s">
        <v>20</v>
      </c>
      <c r="H903">
        <v>159</v>
      </c>
      <c r="I903" s="5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>(((L903/60)/60)/24)+DATE(1970,1,1)</f>
        <v>43298.208333333328</v>
      </c>
      <c r="O903" s="9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LEFT(R903,(FIND("/",R903,1)-1))</f>
        <v>music</v>
      </c>
      <c r="T903" t="str">
        <f>MID(R903,FIND("/",R903)+1,256)</f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>(E904/D904)*100</f>
        <v>252.42857142857144</v>
      </c>
      <c r="G904" t="s">
        <v>20</v>
      </c>
      <c r="H904">
        <v>110</v>
      </c>
      <c r="I904" s="5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>(((L904/60)/60)/24)+DATE(1970,1,1)</f>
        <v>42399.25</v>
      </c>
      <c r="O904" s="9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>LEFT(R904,(FIND("/",R904,1)-1))</f>
        <v>technology</v>
      </c>
      <c r="T904" t="str">
        <f>MID(R904,FIND("/",R904)+1,256)</f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>(E905/D905)*100</f>
        <v>1.729268292682927</v>
      </c>
      <c r="G905" t="s">
        <v>47</v>
      </c>
      <c r="H905">
        <v>14</v>
      </c>
      <c r="I905" s="5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>(((L905/60)/60)/24)+DATE(1970,1,1)</f>
        <v>41034.208333333336</v>
      </c>
      <c r="O905" s="9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LEFT(R905,(FIND("/",R905,1)-1))</f>
        <v>publishing</v>
      </c>
      <c r="T905" t="str">
        <f>MID(R905,FIND("/",R905)+1,256)</f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>(E906/D906)*100</f>
        <v>12.230769230769232</v>
      </c>
      <c r="G906" t="s">
        <v>14</v>
      </c>
      <c r="H906">
        <v>16</v>
      </c>
      <c r="I906" s="5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>(((L906/60)/60)/24)+DATE(1970,1,1)</f>
        <v>41186.208333333336</v>
      </c>
      <c r="O906" s="9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LEFT(R906,(FIND("/",R906,1)-1))</f>
        <v>publishing</v>
      </c>
      <c r="T906" t="str">
        <f>MID(R906,FIND("/",R906)+1,256)</f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>(E907/D907)*100</f>
        <v>163.98734177215189</v>
      </c>
      <c r="G907" t="s">
        <v>20</v>
      </c>
      <c r="H907">
        <v>236</v>
      </c>
      <c r="I907" s="5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>(((L907/60)/60)/24)+DATE(1970,1,1)</f>
        <v>41536.208333333336</v>
      </c>
      <c r="O907" s="9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LEFT(R907,(FIND("/",R907,1)-1))</f>
        <v>theater</v>
      </c>
      <c r="T907" t="str">
        <f>MID(R907,FIND("/",R907)+1,256)</f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>(E908/D908)*100</f>
        <v>162.98181818181817</v>
      </c>
      <c r="G908" t="s">
        <v>20</v>
      </c>
      <c r="H908">
        <v>191</v>
      </c>
      <c r="I908" s="5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>(((L908/60)/60)/24)+DATE(1970,1,1)</f>
        <v>42868.208333333328</v>
      </c>
      <c r="O908" s="9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LEFT(R908,(FIND("/",R908,1)-1))</f>
        <v>film &amp; video</v>
      </c>
      <c r="T908" t="str">
        <f>MID(R908,FIND("/",R908)+1,256)</f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>(E909/D909)*100</f>
        <v>20.252747252747252</v>
      </c>
      <c r="G909" t="s">
        <v>14</v>
      </c>
      <c r="H909">
        <v>41</v>
      </c>
      <c r="I909" s="5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>(((L909/60)/60)/24)+DATE(1970,1,1)</f>
        <v>40660.208333333336</v>
      </c>
      <c r="O909" s="9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LEFT(R909,(FIND("/",R909,1)-1))</f>
        <v>theater</v>
      </c>
      <c r="T909" t="str">
        <f>MID(R909,FIND("/",R909)+1,256)</f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>(E910/D910)*100</f>
        <v>319.24083769633506</v>
      </c>
      <c r="G910" t="s">
        <v>20</v>
      </c>
      <c r="H910">
        <v>3934</v>
      </c>
      <c r="I910" s="5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>(((L910/60)/60)/24)+DATE(1970,1,1)</f>
        <v>41031.208333333336</v>
      </c>
      <c r="O910" s="9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LEFT(R910,(FIND("/",R910,1)-1))</f>
        <v>games</v>
      </c>
      <c r="T910" t="str">
        <f>MID(R910,FIND("/",R910)+1,256)</f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>(E911/D911)*100</f>
        <v>478.94444444444446</v>
      </c>
      <c r="G911" t="s">
        <v>20</v>
      </c>
      <c r="H911">
        <v>80</v>
      </c>
      <c r="I911" s="5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>(((L911/60)/60)/24)+DATE(1970,1,1)</f>
        <v>43255.208333333328</v>
      </c>
      <c r="O911" s="9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LEFT(R911,(FIND("/",R911,1)-1))</f>
        <v>theater</v>
      </c>
      <c r="T911" t="str">
        <f>MID(R911,FIND("/",R911)+1,256)</f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>(E912/D912)*100</f>
        <v>19.556634304207122</v>
      </c>
      <c r="G912" t="s">
        <v>74</v>
      </c>
      <c r="H912">
        <v>296</v>
      </c>
      <c r="I912" s="5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>(((L912/60)/60)/24)+DATE(1970,1,1)</f>
        <v>42026.25</v>
      </c>
      <c r="O912" s="9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>LEFT(R912,(FIND("/",R912,1)-1))</f>
        <v>theater</v>
      </c>
      <c r="T912" t="str">
        <f>MID(R912,FIND("/",R912)+1,256)</f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>(E913/D913)*100</f>
        <v>198.94827586206895</v>
      </c>
      <c r="G913" t="s">
        <v>20</v>
      </c>
      <c r="H913">
        <v>462</v>
      </c>
      <c r="I913" s="5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>(((L913/60)/60)/24)+DATE(1970,1,1)</f>
        <v>43717.208333333328</v>
      </c>
      <c r="O913" s="9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LEFT(R913,(FIND("/",R913,1)-1))</f>
        <v>technology</v>
      </c>
      <c r="T913" t="str">
        <f>MID(R913,FIND("/",R913)+1,256)</f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>(E914/D914)*100</f>
        <v>795</v>
      </c>
      <c r="G914" t="s">
        <v>20</v>
      </c>
      <c r="H914">
        <v>179</v>
      </c>
      <c r="I914" s="5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>(((L914/60)/60)/24)+DATE(1970,1,1)</f>
        <v>41157.208333333336</v>
      </c>
      <c r="O914" s="9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LEFT(R914,(FIND("/",R914,1)-1))</f>
        <v>film &amp; video</v>
      </c>
      <c r="T914" t="str">
        <f>MID(R914,FIND("/",R914)+1,256)</f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>(E915/D915)*100</f>
        <v>50.621082621082621</v>
      </c>
      <c r="G915" t="s">
        <v>14</v>
      </c>
      <c r="H915">
        <v>523</v>
      </c>
      <c r="I915" s="5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>(((L915/60)/60)/24)+DATE(1970,1,1)</f>
        <v>43597.208333333328</v>
      </c>
      <c r="O915" s="9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LEFT(R915,(FIND("/",R915,1)-1))</f>
        <v>film &amp; video</v>
      </c>
      <c r="T915" t="str">
        <f>MID(R915,FIND("/",R915)+1,256)</f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>(E916/D916)*100</f>
        <v>57.4375</v>
      </c>
      <c r="G916" t="s">
        <v>14</v>
      </c>
      <c r="H916">
        <v>141</v>
      </c>
      <c r="I916" s="5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>(((L916/60)/60)/24)+DATE(1970,1,1)</f>
        <v>41490.208333333336</v>
      </c>
      <c r="O916" s="9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LEFT(R916,(FIND("/",R916,1)-1))</f>
        <v>theater</v>
      </c>
      <c r="T916" t="str">
        <f>MID(R916,FIND("/",R916)+1,256)</f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>(E917/D917)*100</f>
        <v>155.62827640984909</v>
      </c>
      <c r="G917" t="s">
        <v>20</v>
      </c>
      <c r="H917">
        <v>1866</v>
      </c>
      <c r="I917" s="5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>(((L917/60)/60)/24)+DATE(1970,1,1)</f>
        <v>42976.208333333328</v>
      </c>
      <c r="O917" s="9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LEFT(R917,(FIND("/",R917,1)-1))</f>
        <v>film &amp; video</v>
      </c>
      <c r="T917" t="str">
        <f>MID(R917,FIND("/",R917)+1,256)</f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>(E918/D918)*100</f>
        <v>36.297297297297298</v>
      </c>
      <c r="G918" t="s">
        <v>14</v>
      </c>
      <c r="H918">
        <v>52</v>
      </c>
      <c r="I918" s="5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>(((L918/60)/60)/24)+DATE(1970,1,1)</f>
        <v>41991.25</v>
      </c>
      <c r="O918" s="9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>LEFT(R918,(FIND("/",R918,1)-1))</f>
        <v>photography</v>
      </c>
      <c r="T918" t="str">
        <f>MID(R918,FIND("/",R918)+1,256)</f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>(E919/D919)*100</f>
        <v>58.25</v>
      </c>
      <c r="G919" t="s">
        <v>47</v>
      </c>
      <c r="H919">
        <v>27</v>
      </c>
      <c r="I919" s="5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>(((L919/60)/60)/24)+DATE(1970,1,1)</f>
        <v>40722.208333333336</v>
      </c>
      <c r="O919" s="9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LEFT(R919,(FIND("/",R919,1)-1))</f>
        <v>film &amp; video</v>
      </c>
      <c r="T919" t="str">
        <f>MID(R919,FIND("/",R919)+1,256)</f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>(E920/D920)*100</f>
        <v>237.39473684210526</v>
      </c>
      <c r="G920" t="s">
        <v>20</v>
      </c>
      <c r="H920">
        <v>156</v>
      </c>
      <c r="I920" s="5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>(((L920/60)/60)/24)+DATE(1970,1,1)</f>
        <v>41117.208333333336</v>
      </c>
      <c r="O920" s="9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LEFT(R920,(FIND("/",R920,1)-1))</f>
        <v>publishing</v>
      </c>
      <c r="T920" t="str">
        <f>MID(R920,FIND("/",R920)+1,256)</f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>(E921/D921)*100</f>
        <v>58.75</v>
      </c>
      <c r="G921" t="s">
        <v>14</v>
      </c>
      <c r="H921">
        <v>225</v>
      </c>
      <c r="I921" s="5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>(((L921/60)/60)/24)+DATE(1970,1,1)</f>
        <v>43022.208333333328</v>
      </c>
      <c r="O921" s="9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>LEFT(R921,(FIND("/",R921,1)-1))</f>
        <v>theater</v>
      </c>
      <c r="T921" t="str">
        <f>MID(R921,FIND("/",R921)+1,256)</f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>(E922/D922)*100</f>
        <v>182.56603773584905</v>
      </c>
      <c r="G922" t="s">
        <v>20</v>
      </c>
      <c r="H922">
        <v>255</v>
      </c>
      <c r="I922" s="5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>(((L922/60)/60)/24)+DATE(1970,1,1)</f>
        <v>43503.25</v>
      </c>
      <c r="O922" s="9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>LEFT(R922,(FIND("/",R922,1)-1))</f>
        <v>film &amp; video</v>
      </c>
      <c r="T922" t="str">
        <f>MID(R922,FIND("/",R922)+1,256)</f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>(E923/D923)*100</f>
        <v>0.75436408977556113</v>
      </c>
      <c r="G923" t="s">
        <v>14</v>
      </c>
      <c r="H923">
        <v>38</v>
      </c>
      <c r="I923" s="5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>(((L923/60)/60)/24)+DATE(1970,1,1)</f>
        <v>40951.25</v>
      </c>
      <c r="O923" s="9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>LEFT(R923,(FIND("/",R923,1)-1))</f>
        <v>technology</v>
      </c>
      <c r="T923" t="str">
        <f>MID(R923,FIND("/",R923)+1,256)</f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>(E924/D924)*100</f>
        <v>175.95330739299609</v>
      </c>
      <c r="G924" t="s">
        <v>20</v>
      </c>
      <c r="H924">
        <v>2261</v>
      </c>
      <c r="I924" s="5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>(((L924/60)/60)/24)+DATE(1970,1,1)</f>
        <v>43443.25</v>
      </c>
      <c r="O924" s="9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LEFT(R924,(FIND("/",R924,1)-1))</f>
        <v>music</v>
      </c>
      <c r="T924" t="str">
        <f>MID(R924,FIND("/",R924)+1,256)</f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>(E925/D925)*100</f>
        <v>237.88235294117646</v>
      </c>
      <c r="G925" t="s">
        <v>20</v>
      </c>
      <c r="H925">
        <v>40</v>
      </c>
      <c r="I925" s="5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>(((L925/60)/60)/24)+DATE(1970,1,1)</f>
        <v>40373.208333333336</v>
      </c>
      <c r="O925" s="9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LEFT(R925,(FIND("/",R925,1)-1))</f>
        <v>theater</v>
      </c>
      <c r="T925" t="str">
        <f>MID(R925,FIND("/",R925)+1,256)</f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>(E926/D926)*100</f>
        <v>488.05076142131981</v>
      </c>
      <c r="G926" t="s">
        <v>20</v>
      </c>
      <c r="H926">
        <v>2289</v>
      </c>
      <c r="I926" s="5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>(((L926/60)/60)/24)+DATE(1970,1,1)</f>
        <v>43769.208333333328</v>
      </c>
      <c r="O926" s="9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>LEFT(R926,(FIND("/",R926,1)-1))</f>
        <v>theater</v>
      </c>
      <c r="T926" t="str">
        <f>MID(R926,FIND("/",R926)+1,256)</f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>(E927/D927)*100</f>
        <v>224.06666666666669</v>
      </c>
      <c r="G927" t="s">
        <v>20</v>
      </c>
      <c r="H927">
        <v>65</v>
      </c>
      <c r="I927" s="5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>(((L927/60)/60)/24)+DATE(1970,1,1)</f>
        <v>43000.208333333328</v>
      </c>
      <c r="O927" s="9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LEFT(R927,(FIND("/",R927,1)-1))</f>
        <v>theater</v>
      </c>
      <c r="T927" t="str">
        <f>MID(R927,FIND("/",R927)+1,256)</f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>(E928/D928)*100</f>
        <v>18.126436781609197</v>
      </c>
      <c r="G928" t="s">
        <v>14</v>
      </c>
      <c r="H928">
        <v>15</v>
      </c>
      <c r="I928" s="5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>(((L928/60)/60)/24)+DATE(1970,1,1)</f>
        <v>42502.208333333328</v>
      </c>
      <c r="O928" s="9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LEFT(R928,(FIND("/",R928,1)-1))</f>
        <v>food</v>
      </c>
      <c r="T928" t="str">
        <f>MID(R928,FIND("/",R928)+1,256)</f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>(E929/D929)*100</f>
        <v>45.847222222222221</v>
      </c>
      <c r="G929" t="s">
        <v>14</v>
      </c>
      <c r="H929">
        <v>37</v>
      </c>
      <c r="I929" s="5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>(((L929/60)/60)/24)+DATE(1970,1,1)</f>
        <v>41102.208333333336</v>
      </c>
      <c r="O929" s="9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LEFT(R929,(FIND("/",R929,1)-1))</f>
        <v>theater</v>
      </c>
      <c r="T929" t="str">
        <f>MID(R929,FIND("/",R929)+1,256)</f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>(E930/D930)*100</f>
        <v>117.31541218637993</v>
      </c>
      <c r="G930" t="s">
        <v>20</v>
      </c>
      <c r="H930">
        <v>3777</v>
      </c>
      <c r="I930" s="5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>(((L930/60)/60)/24)+DATE(1970,1,1)</f>
        <v>41637.25</v>
      </c>
      <c r="O930" s="9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>LEFT(R930,(FIND("/",R930,1)-1))</f>
        <v>technology</v>
      </c>
      <c r="T930" t="str">
        <f>MID(R930,FIND("/",R930)+1,256)</f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>(E931/D931)*100</f>
        <v>217.30909090909088</v>
      </c>
      <c r="G931" t="s">
        <v>20</v>
      </c>
      <c r="H931">
        <v>184</v>
      </c>
      <c r="I931" s="5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>(((L931/60)/60)/24)+DATE(1970,1,1)</f>
        <v>42858.208333333328</v>
      </c>
      <c r="O931" s="9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LEFT(R931,(FIND("/",R931,1)-1))</f>
        <v>theater</v>
      </c>
      <c r="T931" t="str">
        <f>MID(R931,FIND("/",R931)+1,256)</f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>(E932/D932)*100</f>
        <v>112.28571428571428</v>
      </c>
      <c r="G932" t="s">
        <v>20</v>
      </c>
      <c r="H932">
        <v>85</v>
      </c>
      <c r="I932" s="5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>(((L932/60)/60)/24)+DATE(1970,1,1)</f>
        <v>42060.25</v>
      </c>
      <c r="O932" s="9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>LEFT(R932,(FIND("/",R932,1)-1))</f>
        <v>theater</v>
      </c>
      <c r="T932" t="str">
        <f>MID(R932,FIND("/",R932)+1,256)</f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>(E933/D933)*100</f>
        <v>72.51898734177216</v>
      </c>
      <c r="G933" t="s">
        <v>14</v>
      </c>
      <c r="H933">
        <v>112</v>
      </c>
      <c r="I933" s="5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>(((L933/60)/60)/24)+DATE(1970,1,1)</f>
        <v>41818.208333333336</v>
      </c>
      <c r="O933" s="9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LEFT(R933,(FIND("/",R933,1)-1))</f>
        <v>theater</v>
      </c>
      <c r="T933" t="str">
        <f>MID(R933,FIND("/",R933)+1,256)</f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>(E934/D934)*100</f>
        <v>212.30434782608697</v>
      </c>
      <c r="G934" t="s">
        <v>20</v>
      </c>
      <c r="H934">
        <v>144</v>
      </c>
      <c r="I934" s="5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>(((L934/60)/60)/24)+DATE(1970,1,1)</f>
        <v>41709.208333333336</v>
      </c>
      <c r="O934" s="9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LEFT(R934,(FIND("/",R934,1)-1))</f>
        <v>music</v>
      </c>
      <c r="T934" t="str">
        <f>MID(R934,FIND("/",R934)+1,256)</f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>(E935/D935)*100</f>
        <v>239.74657534246577</v>
      </c>
      <c r="G935" t="s">
        <v>20</v>
      </c>
      <c r="H935">
        <v>1902</v>
      </c>
      <c r="I935" s="5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>(((L935/60)/60)/24)+DATE(1970,1,1)</f>
        <v>41372.208333333336</v>
      </c>
      <c r="O935" s="9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LEFT(R935,(FIND("/",R935,1)-1))</f>
        <v>theater</v>
      </c>
      <c r="T935" t="str">
        <f>MID(R935,FIND("/",R935)+1,256)</f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>(E936/D936)*100</f>
        <v>181.93548387096774</v>
      </c>
      <c r="G936" t="s">
        <v>20</v>
      </c>
      <c r="H936">
        <v>105</v>
      </c>
      <c r="I936" s="5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>(((L936/60)/60)/24)+DATE(1970,1,1)</f>
        <v>42422.25</v>
      </c>
      <c r="O936" s="9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>LEFT(R936,(FIND("/",R936,1)-1))</f>
        <v>theater</v>
      </c>
      <c r="T936" t="str">
        <f>MID(R936,FIND("/",R936)+1,256)</f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>(E937/D937)*100</f>
        <v>164.13114754098362</v>
      </c>
      <c r="G937" t="s">
        <v>20</v>
      </c>
      <c r="H937">
        <v>132</v>
      </c>
      <c r="I937" s="5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>(((L937/60)/60)/24)+DATE(1970,1,1)</f>
        <v>42209.208333333328</v>
      </c>
      <c r="O937" s="9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LEFT(R937,(FIND("/",R937,1)-1))</f>
        <v>theater</v>
      </c>
      <c r="T937" t="str">
        <f>MID(R937,FIND("/",R937)+1,256)</f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>(E938/D938)*100</f>
        <v>1.6375968992248062</v>
      </c>
      <c r="G938" t="s">
        <v>14</v>
      </c>
      <c r="H938">
        <v>21</v>
      </c>
      <c r="I938" s="5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>(((L938/60)/60)/24)+DATE(1970,1,1)</f>
        <v>43668.208333333328</v>
      </c>
      <c r="O938" s="9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LEFT(R938,(FIND("/",R938,1)-1))</f>
        <v>theater</v>
      </c>
      <c r="T938" t="str">
        <f>MID(R938,FIND("/",R938)+1,256)</f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>(E939/D939)*100</f>
        <v>49.64385964912281</v>
      </c>
      <c r="G939" t="s">
        <v>74</v>
      </c>
      <c r="H939">
        <v>976</v>
      </c>
      <c r="I939" s="5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>(((L939/60)/60)/24)+DATE(1970,1,1)</f>
        <v>42334.25</v>
      </c>
      <c r="O939" s="9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>LEFT(R939,(FIND("/",R939,1)-1))</f>
        <v>film &amp; video</v>
      </c>
      <c r="T939" t="str">
        <f>MID(R939,FIND("/",R939)+1,256)</f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>(E940/D940)*100</f>
        <v>109.70652173913042</v>
      </c>
      <c r="G940" t="s">
        <v>20</v>
      </c>
      <c r="H940">
        <v>96</v>
      </c>
      <c r="I940" s="5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>(((L940/60)/60)/24)+DATE(1970,1,1)</f>
        <v>43263.208333333328</v>
      </c>
      <c r="O940" s="9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LEFT(R940,(FIND("/",R940,1)-1))</f>
        <v>publishing</v>
      </c>
      <c r="T940" t="str">
        <f>MID(R940,FIND("/",R940)+1,256)</f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>(E941/D941)*100</f>
        <v>49.217948717948715</v>
      </c>
      <c r="G941" t="s">
        <v>14</v>
      </c>
      <c r="H941">
        <v>67</v>
      </c>
      <c r="I941" s="5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>(((L941/60)/60)/24)+DATE(1970,1,1)</f>
        <v>40670.208333333336</v>
      </c>
      <c r="O941" s="9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LEFT(R941,(FIND("/",R941,1)-1))</f>
        <v>games</v>
      </c>
      <c r="T941" t="str">
        <f>MID(R941,FIND("/",R941)+1,256)</f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>(E942/D942)*100</f>
        <v>62.232323232323225</v>
      </c>
      <c r="G942" t="s">
        <v>47</v>
      </c>
      <c r="H942">
        <v>66</v>
      </c>
      <c r="I942" s="5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>(((L942/60)/60)/24)+DATE(1970,1,1)</f>
        <v>41244.25</v>
      </c>
      <c r="O942" s="9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>LEFT(R942,(FIND("/",R942,1)-1))</f>
        <v>technology</v>
      </c>
      <c r="T942" t="str">
        <f>MID(R942,FIND("/",R942)+1,256)</f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>(E943/D943)*100</f>
        <v>13.05813953488372</v>
      </c>
      <c r="G943" t="s">
        <v>14</v>
      </c>
      <c r="H943">
        <v>78</v>
      </c>
      <c r="I943" s="5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>(((L943/60)/60)/24)+DATE(1970,1,1)</f>
        <v>40552.25</v>
      </c>
      <c r="O943" s="9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>LEFT(R943,(FIND("/",R943,1)-1))</f>
        <v>theater</v>
      </c>
      <c r="T943" t="str">
        <f>MID(R943,FIND("/",R943)+1,256)</f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>(E944/D944)*100</f>
        <v>64.635416666666671</v>
      </c>
      <c r="G944" t="s">
        <v>14</v>
      </c>
      <c r="H944">
        <v>67</v>
      </c>
      <c r="I944" s="5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>(((L944/60)/60)/24)+DATE(1970,1,1)</f>
        <v>40568.25</v>
      </c>
      <c r="O944" s="9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>LEFT(R944,(FIND("/",R944,1)-1))</f>
        <v>theater</v>
      </c>
      <c r="T944" t="str">
        <f>MID(R944,FIND("/",R944)+1,256)</f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>(E945/D945)*100</f>
        <v>159.58666666666667</v>
      </c>
      <c r="G945" t="s">
        <v>20</v>
      </c>
      <c r="H945">
        <v>114</v>
      </c>
      <c r="I945" s="5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>(((L945/60)/60)/24)+DATE(1970,1,1)</f>
        <v>41906.208333333336</v>
      </c>
      <c r="O945" s="9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LEFT(R945,(FIND("/",R945,1)-1))</f>
        <v>food</v>
      </c>
      <c r="T945" t="str">
        <f>MID(R945,FIND("/",R945)+1,256)</f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>(E946/D946)*100</f>
        <v>81.42</v>
      </c>
      <c r="G946" t="s">
        <v>14</v>
      </c>
      <c r="H946">
        <v>263</v>
      </c>
      <c r="I946" s="5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>(((L946/60)/60)/24)+DATE(1970,1,1)</f>
        <v>42776.25</v>
      </c>
      <c r="O946" s="9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>LEFT(R946,(FIND("/",R946,1)-1))</f>
        <v>photography</v>
      </c>
      <c r="T946" t="str">
        <f>MID(R946,FIND("/",R946)+1,256)</f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>(E947/D947)*100</f>
        <v>32.444767441860463</v>
      </c>
      <c r="G947" t="s">
        <v>14</v>
      </c>
      <c r="H947">
        <v>1691</v>
      </c>
      <c r="I947" s="5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>(((L947/60)/60)/24)+DATE(1970,1,1)</f>
        <v>41004.208333333336</v>
      </c>
      <c r="O947" s="9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LEFT(R947,(FIND("/",R947,1)-1))</f>
        <v>photography</v>
      </c>
      <c r="T947" t="str">
        <f>MID(R947,FIND("/",R947)+1,256)</f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>(E948/D948)*100</f>
        <v>9.9141184124918666</v>
      </c>
      <c r="G948" t="s">
        <v>14</v>
      </c>
      <c r="H948">
        <v>181</v>
      </c>
      <c r="I948" s="5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>(((L948/60)/60)/24)+DATE(1970,1,1)</f>
        <v>40710.208333333336</v>
      </c>
      <c r="O948" s="9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LEFT(R948,(FIND("/",R948,1)-1))</f>
        <v>theater</v>
      </c>
      <c r="T948" t="str">
        <f>MID(R948,FIND("/",R948)+1,256)</f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>(E949/D949)*100</f>
        <v>26.694444444444443</v>
      </c>
      <c r="G949" t="s">
        <v>14</v>
      </c>
      <c r="H949">
        <v>13</v>
      </c>
      <c r="I949" s="5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>(((L949/60)/60)/24)+DATE(1970,1,1)</f>
        <v>41908.208333333336</v>
      </c>
      <c r="O949" s="9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LEFT(R949,(FIND("/",R949,1)-1))</f>
        <v>theater</v>
      </c>
      <c r="T949" t="str">
        <f>MID(R949,FIND("/",R949)+1,256)</f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>(E950/D950)*100</f>
        <v>62.957446808510639</v>
      </c>
      <c r="G950" t="s">
        <v>74</v>
      </c>
      <c r="H950">
        <v>160</v>
      </c>
      <c r="I950" s="5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>(((L950/60)/60)/24)+DATE(1970,1,1)</f>
        <v>41985.25</v>
      </c>
      <c r="O950" s="9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>LEFT(R950,(FIND("/",R950,1)-1))</f>
        <v>film &amp; video</v>
      </c>
      <c r="T950" t="str">
        <f>MID(R950,FIND("/",R950)+1,256)</f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>(E951/D951)*100</f>
        <v>161.35593220338984</v>
      </c>
      <c r="G951" t="s">
        <v>20</v>
      </c>
      <c r="H951">
        <v>203</v>
      </c>
      <c r="I951" s="5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>(((L951/60)/60)/24)+DATE(1970,1,1)</f>
        <v>42112.208333333328</v>
      </c>
      <c r="O951" s="9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LEFT(R951,(FIND("/",R951,1)-1))</f>
        <v>technology</v>
      </c>
      <c r="T951" t="str">
        <f>MID(R951,FIND("/",R951)+1,256)</f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>(E952/D952)*100</f>
        <v>5</v>
      </c>
      <c r="G952" t="s">
        <v>14</v>
      </c>
      <c r="H952">
        <v>1</v>
      </c>
      <c r="I952" s="5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>(((L952/60)/60)/24)+DATE(1970,1,1)</f>
        <v>43571.208333333328</v>
      </c>
      <c r="O952" s="9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LEFT(R952,(FIND("/",R952,1)-1))</f>
        <v>theater</v>
      </c>
      <c r="T952" t="str">
        <f>MID(R952,FIND("/",R952)+1,256)</f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>(E953/D953)*100</f>
        <v>1096.9379310344827</v>
      </c>
      <c r="G953" t="s">
        <v>20</v>
      </c>
      <c r="H953">
        <v>1559</v>
      </c>
      <c r="I953" s="5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>(((L953/60)/60)/24)+DATE(1970,1,1)</f>
        <v>42730.25</v>
      </c>
      <c r="O953" s="9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>LEFT(R953,(FIND("/",R953,1)-1))</f>
        <v>music</v>
      </c>
      <c r="T953" t="str">
        <f>MID(R953,FIND("/",R953)+1,256)</f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>(E954/D954)*100</f>
        <v>70.094158075601371</v>
      </c>
      <c r="G954" t="s">
        <v>74</v>
      </c>
      <c r="H954">
        <v>2266</v>
      </c>
      <c r="I954" s="5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>(((L954/60)/60)/24)+DATE(1970,1,1)</f>
        <v>42591.208333333328</v>
      </c>
      <c r="O954" s="9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LEFT(R954,(FIND("/",R954,1)-1))</f>
        <v>film &amp; video</v>
      </c>
      <c r="T954" t="str">
        <f>MID(R954,FIND("/",R954)+1,256)</f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>(E955/D955)*100</f>
        <v>60</v>
      </c>
      <c r="G955" t="s">
        <v>14</v>
      </c>
      <c r="H955">
        <v>21</v>
      </c>
      <c r="I955" s="5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>(((L955/60)/60)/24)+DATE(1970,1,1)</f>
        <v>42358.25</v>
      </c>
      <c r="O955" s="9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>LEFT(R955,(FIND("/",R955,1)-1))</f>
        <v>film &amp; video</v>
      </c>
      <c r="T955" t="str">
        <f>MID(R955,FIND("/",R955)+1,256)</f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>(E956/D956)*100</f>
        <v>367.0985915492958</v>
      </c>
      <c r="G956" t="s">
        <v>20</v>
      </c>
      <c r="H956">
        <v>1548</v>
      </c>
      <c r="I956" s="5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>(((L956/60)/60)/24)+DATE(1970,1,1)</f>
        <v>41174.208333333336</v>
      </c>
      <c r="O956" s="9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LEFT(R956,(FIND("/",R956,1)-1))</f>
        <v>technology</v>
      </c>
      <c r="T956" t="str">
        <f>MID(R956,FIND("/",R956)+1,256)</f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>(E957/D957)*100</f>
        <v>1109</v>
      </c>
      <c r="G957" t="s">
        <v>20</v>
      </c>
      <c r="H957">
        <v>80</v>
      </c>
      <c r="I957" s="5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>(((L957/60)/60)/24)+DATE(1970,1,1)</f>
        <v>41238.25</v>
      </c>
      <c r="O957" s="9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>LEFT(R957,(FIND("/",R957,1)-1))</f>
        <v>theater</v>
      </c>
      <c r="T957" t="str">
        <f>MID(R957,FIND("/",R957)+1,256)</f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>(E958/D958)*100</f>
        <v>19.028784648187631</v>
      </c>
      <c r="G958" t="s">
        <v>14</v>
      </c>
      <c r="H958">
        <v>830</v>
      </c>
      <c r="I958" s="5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>(((L958/60)/60)/24)+DATE(1970,1,1)</f>
        <v>42360.25</v>
      </c>
      <c r="O958" s="9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>LEFT(R958,(FIND("/",R958,1)-1))</f>
        <v>film &amp; video</v>
      </c>
      <c r="T958" t="str">
        <f>MID(R958,FIND("/",R958)+1,256)</f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>(E959/D959)*100</f>
        <v>126.87755102040816</v>
      </c>
      <c r="G959" t="s">
        <v>20</v>
      </c>
      <c r="H959">
        <v>131</v>
      </c>
      <c r="I959" s="5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>(((L959/60)/60)/24)+DATE(1970,1,1)</f>
        <v>40955.25</v>
      </c>
      <c r="O959" s="9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>LEFT(R959,(FIND("/",R959,1)-1))</f>
        <v>theater</v>
      </c>
      <c r="T959" t="str">
        <f>MID(R959,FIND("/",R959)+1,256)</f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>(E960/D960)*100</f>
        <v>734.63636363636363</v>
      </c>
      <c r="G960" t="s">
        <v>20</v>
      </c>
      <c r="H960">
        <v>112</v>
      </c>
      <c r="I960" s="5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>(((L960/60)/60)/24)+DATE(1970,1,1)</f>
        <v>40350.208333333336</v>
      </c>
      <c r="O960" s="9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LEFT(R960,(FIND("/",R960,1)-1))</f>
        <v>film &amp; video</v>
      </c>
      <c r="T960" t="str">
        <f>MID(R960,FIND("/",R960)+1,256)</f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>(E961/D961)*100</f>
        <v>4.5731034482758623</v>
      </c>
      <c r="G961" t="s">
        <v>14</v>
      </c>
      <c r="H961">
        <v>130</v>
      </c>
      <c r="I961" s="5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>(((L961/60)/60)/24)+DATE(1970,1,1)</f>
        <v>40357.208333333336</v>
      </c>
      <c r="O961" s="9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LEFT(R961,(FIND("/",R961,1)-1))</f>
        <v>publishing</v>
      </c>
      <c r="T961" t="str">
        <f>MID(R961,FIND("/",R961)+1,256)</f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>(E962/D962)*100</f>
        <v>85.054545454545448</v>
      </c>
      <c r="G962" t="s">
        <v>14</v>
      </c>
      <c r="H962">
        <v>55</v>
      </c>
      <c r="I962" s="5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>(((L962/60)/60)/24)+DATE(1970,1,1)</f>
        <v>42408.25</v>
      </c>
      <c r="O962" s="9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LEFT(R962,(FIND("/",R962,1)-1))</f>
        <v>technology</v>
      </c>
      <c r="T962" t="str">
        <f>MID(R962,FIND("/",R962)+1,256)</f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>(E963/D963)*100</f>
        <v>119.29824561403508</v>
      </c>
      <c r="G963" t="s">
        <v>20</v>
      </c>
      <c r="H963">
        <v>155</v>
      </c>
      <c r="I963" s="5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>(((L963/60)/60)/24)+DATE(1970,1,1)</f>
        <v>40591.25</v>
      </c>
      <c r="O963" s="9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>LEFT(R963,(FIND("/",R963,1)-1))</f>
        <v>publishing</v>
      </c>
      <c r="T963" t="str">
        <f>MID(R963,FIND("/",R963)+1,256)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>(E964/D964)*100</f>
        <v>296.02777777777777</v>
      </c>
      <c r="G964" t="s">
        <v>20</v>
      </c>
      <c r="H964">
        <v>266</v>
      </c>
      <c r="I964" s="5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>(((L964/60)/60)/24)+DATE(1970,1,1)</f>
        <v>41592.25</v>
      </c>
      <c r="O964" s="9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>LEFT(R964,(FIND("/",R964,1)-1))</f>
        <v>food</v>
      </c>
      <c r="T964" t="str">
        <f>MID(R964,FIND("/",R964)+1,256)</f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>(E965/D965)*100</f>
        <v>84.694915254237287</v>
      </c>
      <c r="G965" t="s">
        <v>14</v>
      </c>
      <c r="H965">
        <v>114</v>
      </c>
      <c r="I965" s="5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>(((L965/60)/60)/24)+DATE(1970,1,1)</f>
        <v>40607.25</v>
      </c>
      <c r="O965" s="9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>LEFT(R965,(FIND("/",R965,1)-1))</f>
        <v>photography</v>
      </c>
      <c r="T965" t="str">
        <f>MID(R965,FIND("/",R965)+1,256)</f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>(E966/D966)*100</f>
        <v>355.7837837837838</v>
      </c>
      <c r="G966" t="s">
        <v>20</v>
      </c>
      <c r="H966">
        <v>155</v>
      </c>
      <c r="I966" s="5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>(((L966/60)/60)/24)+DATE(1970,1,1)</f>
        <v>42135.208333333328</v>
      </c>
      <c r="O966" s="9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LEFT(R966,(FIND("/",R966,1)-1))</f>
        <v>theater</v>
      </c>
      <c r="T966" t="str">
        <f>MID(R966,FIND("/",R966)+1,256)</f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>(E967/D967)*100</f>
        <v>386.40909090909093</v>
      </c>
      <c r="G967" t="s">
        <v>20</v>
      </c>
      <c r="H967">
        <v>207</v>
      </c>
      <c r="I967" s="5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>(((L967/60)/60)/24)+DATE(1970,1,1)</f>
        <v>40203.25</v>
      </c>
      <c r="O967" s="9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>LEFT(R967,(FIND("/",R967,1)-1))</f>
        <v>music</v>
      </c>
      <c r="T967" t="str">
        <f>MID(R967,FIND("/",R967)+1,256)</f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>(E968/D968)*100</f>
        <v>792.23529411764707</v>
      </c>
      <c r="G968" t="s">
        <v>20</v>
      </c>
      <c r="H968">
        <v>245</v>
      </c>
      <c r="I968" s="5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>(((L968/60)/60)/24)+DATE(1970,1,1)</f>
        <v>42901.208333333328</v>
      </c>
      <c r="O968" s="9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LEFT(R968,(FIND("/",R968,1)-1))</f>
        <v>theater</v>
      </c>
      <c r="T968" t="str">
        <f>MID(R968,FIND("/",R968)+1,256)</f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>(E969/D969)*100</f>
        <v>137.03393665158373</v>
      </c>
      <c r="G969" t="s">
        <v>20</v>
      </c>
      <c r="H969">
        <v>1573</v>
      </c>
      <c r="I969" s="5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>(((L969/60)/60)/24)+DATE(1970,1,1)</f>
        <v>41005.208333333336</v>
      </c>
      <c r="O969" s="9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LEFT(R969,(FIND("/",R969,1)-1))</f>
        <v>music</v>
      </c>
      <c r="T969" t="str">
        <f>MID(R969,FIND("/",R969)+1,256)</f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>(E970/D970)*100</f>
        <v>338.20833333333337</v>
      </c>
      <c r="G970" t="s">
        <v>20</v>
      </c>
      <c r="H970">
        <v>114</v>
      </c>
      <c r="I970" s="5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>(((L970/60)/60)/24)+DATE(1970,1,1)</f>
        <v>40544.25</v>
      </c>
      <c r="O970" s="9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>LEFT(R970,(FIND("/",R970,1)-1))</f>
        <v>food</v>
      </c>
      <c r="T970" t="str">
        <f>MID(R970,FIND("/",R970)+1,256)</f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>(E971/D971)*100</f>
        <v>108.22784810126582</v>
      </c>
      <c r="G971" t="s">
        <v>20</v>
      </c>
      <c r="H971">
        <v>93</v>
      </c>
      <c r="I971" s="5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>(((L971/60)/60)/24)+DATE(1970,1,1)</f>
        <v>43821.25</v>
      </c>
      <c r="O971" s="9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>LEFT(R971,(FIND("/",R971,1)-1))</f>
        <v>theater</v>
      </c>
      <c r="T971" t="str">
        <f>MID(R971,FIND("/",R971)+1,256)</f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>(E972/D972)*100</f>
        <v>60.757639620653315</v>
      </c>
      <c r="G972" t="s">
        <v>14</v>
      </c>
      <c r="H972">
        <v>594</v>
      </c>
      <c r="I972" s="5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>(((L972/60)/60)/24)+DATE(1970,1,1)</f>
        <v>40672.208333333336</v>
      </c>
      <c r="O972" s="9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LEFT(R972,(FIND("/",R972,1)-1))</f>
        <v>theater</v>
      </c>
      <c r="T972" t="str">
        <f>MID(R972,FIND("/",R972)+1,256)</f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>(E973/D973)*100</f>
        <v>27.725490196078432</v>
      </c>
      <c r="G973" t="s">
        <v>14</v>
      </c>
      <c r="H973">
        <v>24</v>
      </c>
      <c r="I973" s="5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>(((L973/60)/60)/24)+DATE(1970,1,1)</f>
        <v>41555.208333333336</v>
      </c>
      <c r="O973" s="9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LEFT(R973,(FIND("/",R973,1)-1))</f>
        <v>film &amp; video</v>
      </c>
      <c r="T973" t="str">
        <f>MID(R973,FIND("/",R973)+1,256)</f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>(E974/D974)*100</f>
        <v>228.3934426229508</v>
      </c>
      <c r="G974" t="s">
        <v>20</v>
      </c>
      <c r="H974">
        <v>1681</v>
      </c>
      <c r="I974" s="5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>(((L974/60)/60)/24)+DATE(1970,1,1)</f>
        <v>41792.208333333336</v>
      </c>
      <c r="O974" s="9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LEFT(R974,(FIND("/",R974,1)-1))</f>
        <v>technology</v>
      </c>
      <c r="T974" t="str">
        <f>MID(R974,FIND("/",R974)+1,256)</f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>(E975/D975)*100</f>
        <v>21.615194054500414</v>
      </c>
      <c r="G975" t="s">
        <v>14</v>
      </c>
      <c r="H975">
        <v>252</v>
      </c>
      <c r="I975" s="5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>(((L975/60)/60)/24)+DATE(1970,1,1)</f>
        <v>40522.25</v>
      </c>
      <c r="O975" s="9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>LEFT(R975,(FIND("/",R975,1)-1))</f>
        <v>theater</v>
      </c>
      <c r="T975" t="str">
        <f>MID(R975,FIND("/",R975)+1,256)</f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>(E976/D976)*100</f>
        <v>373.875</v>
      </c>
      <c r="G976" t="s">
        <v>20</v>
      </c>
      <c r="H976">
        <v>32</v>
      </c>
      <c r="I976" s="5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>(((L976/60)/60)/24)+DATE(1970,1,1)</f>
        <v>41412.208333333336</v>
      </c>
      <c r="O976" s="9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LEFT(R976,(FIND("/",R976,1)-1))</f>
        <v>music</v>
      </c>
      <c r="T976" t="str">
        <f>MID(R976,FIND("/",R976)+1,256)</f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>(E977/D977)*100</f>
        <v>154.92592592592592</v>
      </c>
      <c r="G977" t="s">
        <v>20</v>
      </c>
      <c r="H977">
        <v>135</v>
      </c>
      <c r="I977" s="5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>(((L977/60)/60)/24)+DATE(1970,1,1)</f>
        <v>42337.25</v>
      </c>
      <c r="O977" s="9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>LEFT(R977,(FIND("/",R977,1)-1))</f>
        <v>theater</v>
      </c>
      <c r="T977" t="str">
        <f>MID(R977,FIND("/",R977)+1,256)</f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>(E978/D978)*100</f>
        <v>322.14999999999998</v>
      </c>
      <c r="G978" t="s">
        <v>20</v>
      </c>
      <c r="H978">
        <v>140</v>
      </c>
      <c r="I978" s="5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>(((L978/60)/60)/24)+DATE(1970,1,1)</f>
        <v>40571.25</v>
      </c>
      <c r="O978" s="9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>LEFT(R978,(FIND("/",R978,1)-1))</f>
        <v>theater</v>
      </c>
      <c r="T978" t="str">
        <f>MID(R978,FIND("/",R978)+1,256)</f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>(E979/D979)*100</f>
        <v>73.957142857142856</v>
      </c>
      <c r="G979" t="s">
        <v>14</v>
      </c>
      <c r="H979">
        <v>67</v>
      </c>
      <c r="I979" s="5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>(((L979/60)/60)/24)+DATE(1970,1,1)</f>
        <v>43138.25</v>
      </c>
      <c r="O979" s="9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>LEFT(R979,(FIND("/",R979,1)-1))</f>
        <v>food</v>
      </c>
      <c r="T979" t="str">
        <f>MID(R979,FIND("/",R979)+1,256)</f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>(E980/D980)*100</f>
        <v>864.1</v>
      </c>
      <c r="G980" t="s">
        <v>20</v>
      </c>
      <c r="H980">
        <v>92</v>
      </c>
      <c r="I980" s="5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>(((L980/60)/60)/24)+DATE(1970,1,1)</f>
        <v>42686.25</v>
      </c>
      <c r="O980" s="9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>LEFT(R980,(FIND("/",R980,1)-1))</f>
        <v>games</v>
      </c>
      <c r="T980" t="str">
        <f>MID(R980,FIND("/",R980)+1,256)</f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>(E981/D981)*100</f>
        <v>143.26245847176079</v>
      </c>
      <c r="G981" t="s">
        <v>20</v>
      </c>
      <c r="H981">
        <v>1015</v>
      </c>
      <c r="I981" s="5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>(((L981/60)/60)/24)+DATE(1970,1,1)</f>
        <v>42078.208333333328</v>
      </c>
      <c r="O981" s="9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LEFT(R981,(FIND("/",R981,1)-1))</f>
        <v>theater</v>
      </c>
      <c r="T981" t="str">
        <f>MID(R981,FIND("/",R981)+1,256)</f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>(E982/D982)*100</f>
        <v>40.281762295081968</v>
      </c>
      <c r="G982" t="s">
        <v>14</v>
      </c>
      <c r="H982">
        <v>742</v>
      </c>
      <c r="I982" s="5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>(((L982/60)/60)/24)+DATE(1970,1,1)</f>
        <v>42307.208333333328</v>
      </c>
      <c r="O982" s="9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>LEFT(R982,(FIND("/",R982,1)-1))</f>
        <v>publishing</v>
      </c>
      <c r="T982" t="str">
        <f>MID(R982,FIND("/",R982)+1,256)</f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>(E983/D983)*100</f>
        <v>178.22388059701493</v>
      </c>
      <c r="G983" t="s">
        <v>20</v>
      </c>
      <c r="H983">
        <v>323</v>
      </c>
      <c r="I983" s="5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>(((L983/60)/60)/24)+DATE(1970,1,1)</f>
        <v>43094.25</v>
      </c>
      <c r="O983" s="9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>LEFT(R983,(FIND("/",R983,1)-1))</f>
        <v>technology</v>
      </c>
      <c r="T983" t="str">
        <f>MID(R983,FIND("/",R983)+1,256)</f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>(E984/D984)*100</f>
        <v>84.930555555555557</v>
      </c>
      <c r="G984" t="s">
        <v>14</v>
      </c>
      <c r="H984">
        <v>75</v>
      </c>
      <c r="I984" s="5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>(((L984/60)/60)/24)+DATE(1970,1,1)</f>
        <v>40743.208333333336</v>
      </c>
      <c r="O984" s="9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LEFT(R984,(FIND("/",R984,1)-1))</f>
        <v>film &amp; video</v>
      </c>
      <c r="T984" t="str">
        <f>MID(R984,FIND("/",R984)+1,256)</f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>(E985/D985)*100</f>
        <v>145.93648334624322</v>
      </c>
      <c r="G985" t="s">
        <v>20</v>
      </c>
      <c r="H985">
        <v>2326</v>
      </c>
      <c r="I985" s="5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>(((L985/60)/60)/24)+DATE(1970,1,1)</f>
        <v>43681.208333333328</v>
      </c>
      <c r="O985" s="9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LEFT(R985,(FIND("/",R985,1)-1))</f>
        <v>film &amp; video</v>
      </c>
      <c r="T985" t="str">
        <f>MID(R985,FIND("/",R985)+1,256)</f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>(E986/D986)*100</f>
        <v>152.46153846153848</v>
      </c>
      <c r="G986" t="s">
        <v>20</v>
      </c>
      <c r="H986">
        <v>381</v>
      </c>
      <c r="I986" s="5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>(((L986/60)/60)/24)+DATE(1970,1,1)</f>
        <v>43716.208333333328</v>
      </c>
      <c r="O986" s="9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LEFT(R986,(FIND("/",R986,1)-1))</f>
        <v>theater</v>
      </c>
      <c r="T986" t="str">
        <f>MID(R986,FIND("/",R986)+1,256)</f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>(E987/D987)*100</f>
        <v>67.129542790152414</v>
      </c>
      <c r="G987" t="s">
        <v>14</v>
      </c>
      <c r="H987">
        <v>4405</v>
      </c>
      <c r="I987" s="5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>(((L987/60)/60)/24)+DATE(1970,1,1)</f>
        <v>41614.25</v>
      </c>
      <c r="O987" s="9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>LEFT(R987,(FIND("/",R987,1)-1))</f>
        <v>music</v>
      </c>
      <c r="T987" t="str">
        <f>MID(R987,FIND("/",R987)+1,256)</f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>(E988/D988)*100</f>
        <v>40.307692307692307</v>
      </c>
      <c r="G988" t="s">
        <v>14</v>
      </c>
      <c r="H988">
        <v>92</v>
      </c>
      <c r="I988" s="5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>(((L988/60)/60)/24)+DATE(1970,1,1)</f>
        <v>40638.208333333336</v>
      </c>
      <c r="O988" s="9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LEFT(R988,(FIND("/",R988,1)-1))</f>
        <v>music</v>
      </c>
      <c r="T988" t="str">
        <f>MID(R988,FIND("/",R988)+1,256)</f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>(E989/D989)*100</f>
        <v>216.79032258064518</v>
      </c>
      <c r="G989" t="s">
        <v>20</v>
      </c>
      <c r="H989">
        <v>480</v>
      </c>
      <c r="I989" s="5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>(((L989/60)/60)/24)+DATE(1970,1,1)</f>
        <v>42852.208333333328</v>
      </c>
      <c r="O989" s="9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LEFT(R989,(FIND("/",R989,1)-1))</f>
        <v>film &amp; video</v>
      </c>
      <c r="T989" t="str">
        <f>MID(R989,FIND("/",R989)+1,256)</f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>(E990/D990)*100</f>
        <v>52.117021276595743</v>
      </c>
      <c r="G990" t="s">
        <v>14</v>
      </c>
      <c r="H990">
        <v>64</v>
      </c>
      <c r="I990" s="5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>(((L990/60)/60)/24)+DATE(1970,1,1)</f>
        <v>42686.25</v>
      </c>
      <c r="O990" s="9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>LEFT(R990,(FIND("/",R990,1)-1))</f>
        <v>publishing</v>
      </c>
      <c r="T990" t="str">
        <f>MID(R990,FIND("/",R990)+1,256)</f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>(E991/D991)*100</f>
        <v>499.58333333333337</v>
      </c>
      <c r="G991" t="s">
        <v>20</v>
      </c>
      <c r="H991">
        <v>226</v>
      </c>
      <c r="I991" s="5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>(((L991/60)/60)/24)+DATE(1970,1,1)</f>
        <v>43571.208333333328</v>
      </c>
      <c r="O991" s="9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LEFT(R991,(FIND("/",R991,1)-1))</f>
        <v>publishing</v>
      </c>
      <c r="T991" t="str">
        <f>MID(R991,FIND("/",R991)+1,256)</f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>(E992/D992)*100</f>
        <v>87.679487179487182</v>
      </c>
      <c r="G992" t="s">
        <v>14</v>
      </c>
      <c r="H992">
        <v>64</v>
      </c>
      <c r="I992" s="5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>(((L992/60)/60)/24)+DATE(1970,1,1)</f>
        <v>42432.25</v>
      </c>
      <c r="O992" s="9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LEFT(R992,(FIND("/",R992,1)-1))</f>
        <v>film &amp; video</v>
      </c>
      <c r="T992" t="str">
        <f>MID(R992,FIND("/",R992)+1,256)</f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>(E993/D993)*100</f>
        <v>113.17346938775511</v>
      </c>
      <c r="G993" t="s">
        <v>20</v>
      </c>
      <c r="H993">
        <v>241</v>
      </c>
      <c r="I993" s="5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>(((L993/60)/60)/24)+DATE(1970,1,1)</f>
        <v>41907.208333333336</v>
      </c>
      <c r="O993" s="9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LEFT(R993,(FIND("/",R993,1)-1))</f>
        <v>music</v>
      </c>
      <c r="T993" t="str">
        <f>MID(R993,FIND("/",R993)+1,256)</f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>(E994/D994)*100</f>
        <v>426.54838709677421</v>
      </c>
      <c r="G994" t="s">
        <v>20</v>
      </c>
      <c r="H994">
        <v>132</v>
      </c>
      <c r="I994" s="5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>(((L994/60)/60)/24)+DATE(1970,1,1)</f>
        <v>43227.208333333328</v>
      </c>
      <c r="O994" s="9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LEFT(R994,(FIND("/",R994,1)-1))</f>
        <v>film &amp; video</v>
      </c>
      <c r="T994" t="str">
        <f>MID(R994,FIND("/",R994)+1,256)</f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>(E995/D995)*100</f>
        <v>77.632653061224488</v>
      </c>
      <c r="G995" t="s">
        <v>74</v>
      </c>
      <c r="H995">
        <v>75</v>
      </c>
      <c r="I995" s="5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>(((L995/60)/60)/24)+DATE(1970,1,1)</f>
        <v>42362.25</v>
      </c>
      <c r="O995" s="9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>LEFT(R995,(FIND("/",R995,1)-1))</f>
        <v>photography</v>
      </c>
      <c r="T995" t="str">
        <f>MID(R995,FIND("/",R995)+1,256)</f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>(E996/D996)*100</f>
        <v>52.496810772501767</v>
      </c>
      <c r="G996" t="s">
        <v>14</v>
      </c>
      <c r="H996">
        <v>842</v>
      </c>
      <c r="I996" s="5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>(((L996/60)/60)/24)+DATE(1970,1,1)</f>
        <v>41929.208333333336</v>
      </c>
      <c r="O996" s="9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LEFT(R996,(FIND("/",R996,1)-1))</f>
        <v>publishing</v>
      </c>
      <c r="T996" t="str">
        <f>MID(R996,FIND("/",R996)+1,256)</f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>(E997/D997)*100</f>
        <v>157.46762589928059</v>
      </c>
      <c r="G997" t="s">
        <v>20</v>
      </c>
      <c r="H997">
        <v>2043</v>
      </c>
      <c r="I997" s="5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>(((L997/60)/60)/24)+DATE(1970,1,1)</f>
        <v>43408.208333333328</v>
      </c>
      <c r="O997" s="9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>LEFT(R997,(FIND("/",R997,1)-1))</f>
        <v>food</v>
      </c>
      <c r="T997" t="str">
        <f>MID(R997,FIND("/",R997)+1,256)</f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>(E998/D998)*100</f>
        <v>72.939393939393938</v>
      </c>
      <c r="G998" t="s">
        <v>14</v>
      </c>
      <c r="H998">
        <v>112</v>
      </c>
      <c r="I998" s="5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>(((L998/60)/60)/24)+DATE(1970,1,1)</f>
        <v>41276.25</v>
      </c>
      <c r="O998" s="9">
        <f>(((M998/60)/60)/24)+DATE(1970,1,1)</f>
        <v>41306.25</v>
      </c>
      <c r="P998" t="b">
        <v>0</v>
      </c>
      <c r="Q998" t="b">
        <v>0</v>
      </c>
      <c r="R998" t="s">
        <v>33</v>
      </c>
      <c r="S998" t="str">
        <f>LEFT(R998,(FIND("/",R998,1)-1))</f>
        <v>theater</v>
      </c>
      <c r="T998" t="str">
        <f>MID(R998,FIND("/",R998)+1,256)</f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>(E999/D999)*100</f>
        <v>60.565789473684205</v>
      </c>
      <c r="G999" t="s">
        <v>74</v>
      </c>
      <c r="H999">
        <v>139</v>
      </c>
      <c r="I999" s="5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>(((L999/60)/60)/24)+DATE(1970,1,1)</f>
        <v>41659.25</v>
      </c>
      <c r="O999" s="9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>LEFT(R999,(FIND("/",R999,1)-1))</f>
        <v>theater</v>
      </c>
      <c r="T999" t="str">
        <f>MID(R999,FIND("/",R999)+1,256)</f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>(E1000/D1000)*100</f>
        <v>56.791291291291287</v>
      </c>
      <c r="G1000" t="s">
        <v>14</v>
      </c>
      <c r="H1000">
        <v>374</v>
      </c>
      <c r="I1000" s="5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>(((L1000/60)/60)/24)+DATE(1970,1,1)</f>
        <v>40220.25</v>
      </c>
      <c r="O1000" s="9">
        <f>(((M1000/60)/60)/24)+DATE(1970,1,1)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LEFT(R1000,(FIND("/",R1000,1)-1))</f>
        <v>music</v>
      </c>
      <c r="T1000" t="str">
        <f>MID(R1000,FIND("/",R1000)+1,256)</f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>(E1001/D1001)*100</f>
        <v>56.542754275427541</v>
      </c>
      <c r="G1001" t="s">
        <v>74</v>
      </c>
      <c r="H1001">
        <v>1122</v>
      </c>
      <c r="I1001" s="5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>(((L1001/60)/60)/24)+DATE(1970,1,1)</f>
        <v>42550.208333333328</v>
      </c>
      <c r="O1001" s="9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LEFT(R1001,(FIND("/",R1001,1)-1))</f>
        <v>food</v>
      </c>
      <c r="T1001" t="str">
        <f>MID(R1001,FIND("/",R1001)+1,256)</f>
        <v>food trucks</v>
      </c>
    </row>
  </sheetData>
  <sortState xmlns:xlrd2="http://schemas.microsoft.com/office/spreadsheetml/2017/richdata2" ref="A2:T1001">
    <sortCondition ref="A2:A1001"/>
  </sortState>
  <conditionalFormatting sqref="G1:G1001">
    <cfRule type="containsText" dxfId="13" priority="5" operator="containsText" text="failed">
      <formula>NOT(ISERROR(SEARCH("failed",G1)))</formula>
    </cfRule>
  </conditionalFormatting>
  <conditionalFormatting sqref="G1:G1048576">
    <cfRule type="containsText" dxfId="12" priority="2" operator="containsText" text="live">
      <formula>NOT(ISERROR(SEARCH("live",G1)))</formula>
    </cfRule>
    <cfRule type="containsText" dxfId="11" priority="3" operator="containsText" text="canceled">
      <formula>NOT(ISERROR(SEARCH("canceled",G1)))</formula>
    </cfRule>
    <cfRule type="containsText" dxfId="10" priority="4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3B3B"/>
        <color rgb="FF00DE64"/>
        <color rgb="FF4D79C7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3876-56EC-4FAE-BB18-A0B29C02D4D7}">
  <sheetPr codeName="Sheet2"/>
  <dimension ref="A1:F14"/>
  <sheetViews>
    <sheetView workbookViewId="0">
      <selection activeCell="D19" sqref="D1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2046</v>
      </c>
    </row>
    <row r="3" spans="1:6" x14ac:dyDescent="0.35">
      <c r="A3" s="6" t="s">
        <v>2044</v>
      </c>
      <c r="B3" s="6" t="s">
        <v>2045</v>
      </c>
    </row>
    <row r="4" spans="1:6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7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2043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2034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7AAD-BDD4-46A7-BD95-836DC21C4208}">
  <sheetPr codeName="Sheet3"/>
  <dimension ref="A1:F30"/>
  <sheetViews>
    <sheetView workbookViewId="0">
      <selection activeCell="R12" sqref="R1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2046</v>
      </c>
    </row>
    <row r="2" spans="1:6" x14ac:dyDescent="0.35">
      <c r="A2" s="6" t="s">
        <v>2031</v>
      </c>
      <c r="B2" t="s">
        <v>2046</v>
      </c>
    </row>
    <row r="4" spans="1:6" x14ac:dyDescent="0.35">
      <c r="A4" s="6" t="s">
        <v>2044</v>
      </c>
      <c r="B4" s="6" t="s">
        <v>2045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A27F-386F-417A-AA2D-31F9C4D8FD60}">
  <sheetPr codeName="Sheet4"/>
  <dimension ref="A1:F18"/>
  <sheetViews>
    <sheetView workbookViewId="0">
      <selection activeCell="E27" sqref="E2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2031</v>
      </c>
      <c r="B1" t="s">
        <v>2046</v>
      </c>
    </row>
    <row r="2" spans="1:6" x14ac:dyDescent="0.35">
      <c r="A2" s="6" t="s">
        <v>2085</v>
      </c>
      <c r="B2" t="s">
        <v>2046</v>
      </c>
    </row>
    <row r="4" spans="1:6" x14ac:dyDescent="0.35">
      <c r="A4" s="6" t="s">
        <v>2044</v>
      </c>
      <c r="B4" s="6" t="s">
        <v>2045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10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5">
      <c r="A7" s="10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5">
      <c r="A8" s="10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5">
      <c r="A9" s="10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5">
      <c r="A10" s="10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5">
      <c r="A11" s="10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5">
      <c r="A12" s="10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5">
      <c r="A13" s="10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5">
      <c r="A14" s="10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5">
      <c r="A15" s="10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5">
      <c r="A16" s="10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5">
      <c r="A17" s="10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5">
      <c r="A18" s="10" t="s">
        <v>2034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618C-5C49-4B8C-833D-A5BDA27B1F0A}">
  <sheetPr codeName="Sheet5"/>
  <dimension ref="A1:I13"/>
  <sheetViews>
    <sheetView workbookViewId="0">
      <selection activeCell="A19" sqref="A19"/>
    </sheetView>
  </sheetViews>
  <sheetFormatPr defaultRowHeight="15.5" x14ac:dyDescent="0.35"/>
  <cols>
    <col min="1" max="1" width="26.4140625" customWidth="1"/>
    <col min="2" max="2" width="16.9140625" customWidth="1"/>
    <col min="3" max="3" width="15.75" customWidth="1"/>
    <col min="4" max="4" width="17.08203125" customWidth="1"/>
    <col min="5" max="5" width="12.4140625" customWidth="1"/>
    <col min="6" max="6" width="19.25" customWidth="1"/>
    <col min="7" max="7" width="15.83203125" customWidth="1"/>
    <col min="8" max="8" width="18.6640625" customWidth="1"/>
  </cols>
  <sheetData>
    <row r="1" spans="1:9" x14ac:dyDescent="0.3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  <c r="I1" s="11"/>
    </row>
    <row r="2" spans="1:9" x14ac:dyDescent="0.35">
      <c r="A2" t="s">
        <v>2104</v>
      </c>
      <c r="B2" s="12">
        <f>COUNTIFS(Crowdfunding!$G$2:$G$1001, "successful", Crowdfunding!$D$2:$D$1001, "&lt;1000")</f>
        <v>30</v>
      </c>
      <c r="C2" s="12">
        <f>COUNTIFS(Crowdfunding!$G$2:$G$1001, "failed", Crowdfunding!$D$2:$D$1001, "&lt;1000")</f>
        <v>20</v>
      </c>
      <c r="D2" s="12">
        <f>COUNTIFS(Crowdfunding!$G$2:$G$1001, "canceled", Crowdfunding!$D$2:$D$1001, 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9" x14ac:dyDescent="0.35">
      <c r="A3" t="s">
        <v>2094</v>
      </c>
      <c r="B3" s="12">
        <f>COUNTIFS(Crowdfunding!$G$2:$G$1001, "successful", Crowdfunding!$D$2:$D$1001, "&gt;=1000",Crowdfunding!$D$2:$D$1001,"&lt;=4999")</f>
        <v>191</v>
      </c>
      <c r="C3" s="12">
        <f>COUNTIFS(Crowdfunding!$G$2:$G$1001, "failed", Crowdfunding!$D$2:$D$1001, "&gt;=1000",Crowdfunding!$D$2:$D$1001,"&lt;=4999")</f>
        <v>38</v>
      </c>
      <c r="D3" s="12">
        <f>COUNTIFS(Crowdfunding!$G$2:$G$1001, "canceled", Crowdfunding!$D$2:$D$1001, "&gt;=1000",Crowdfunding!$D$2:$D$1001,"&lt;=4999")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9" x14ac:dyDescent="0.35">
      <c r="A4" t="s">
        <v>2095</v>
      </c>
      <c r="B4" s="12">
        <f>COUNTIFS(Crowdfunding!$G$2:$G$1001, "successful", Crowdfunding!$D$2:$D$1001, "&gt;=5000",Crowdfunding!$D$2:$D$1001,"&lt;=9999")</f>
        <v>164</v>
      </c>
      <c r="C4" s="12">
        <f>COUNTIFS(Crowdfunding!$G$2:$G$1001, "failed", Crowdfunding!$D$2:$D$1001, "&gt;=5000",Crowdfunding!$D$2:$D$1001,"&lt;=9999")</f>
        <v>126</v>
      </c>
      <c r="D4" s="12">
        <f>COUNTIFS(Crowdfunding!$G$2:$G$1001, "canceled", Crowdfunding!$D$2:$D$1001, "&gt;=5000",Crowdfunding!$D$2:$D$1001,"&lt;=9999")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9" x14ac:dyDescent="0.35">
      <c r="A5" t="s">
        <v>2096</v>
      </c>
      <c r="B5" s="12">
        <f>COUNTIFS(Crowdfunding!$G$2:$G$1001, "successful", Crowdfunding!$D$2:$D$1001, "&gt;=10000",Crowdfunding!$D$2:$D$1001,"&lt;=14999")</f>
        <v>4</v>
      </c>
      <c r="C5" s="12">
        <f>COUNTIFS(Crowdfunding!$G$2:$G$1001, "failed", Crowdfunding!$D$2:$D$1001, "&gt;=10000",Crowdfunding!$D$2:$D$1001,"&lt;=14999")</f>
        <v>5</v>
      </c>
      <c r="D5" s="12">
        <f>COUNTIFS(Crowdfunding!$G$2:$G$1001, "canceled", Crowdfunding!$D$2:$D$1001, "&gt;=10000",Crowdfunding!$D$2:$D$1001,"&lt;=14999")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9" x14ac:dyDescent="0.35">
      <c r="A6" t="s">
        <v>2105</v>
      </c>
      <c r="B6" s="12">
        <f>COUNTIFS(Crowdfunding!$G$2:$G$1001, "successful", Crowdfunding!$D$2:$D$1001, "&gt;=15000",Crowdfunding!$D$2:$D$1001,"&lt;=19999")</f>
        <v>10</v>
      </c>
      <c r="C6" s="12">
        <f>COUNTIFS(Crowdfunding!$G$2:$G$1001, "failed", Crowdfunding!$D$2:$D$1001, "&gt;=15000",Crowdfunding!$D$2:$D$1001,"&lt;=19999")</f>
        <v>0</v>
      </c>
      <c r="D6" s="12">
        <f>COUNTIFS(Crowdfunding!$G$2:$G$1001, "canceled", Crowdfunding!$D$2:$D$1001, "&gt;=15000",Crowdfunding!$D$2:$D$1001,"&lt;=19999")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9" x14ac:dyDescent="0.35">
      <c r="A7" t="s">
        <v>2097</v>
      </c>
      <c r="B7" s="12">
        <f>COUNTIFS(Crowdfunding!$G$2:$G$1001, "successful", Crowdfunding!$D$2:$D$1001, "&gt;=20000",Crowdfunding!$D$2:$D$1001,"&lt;=24999")</f>
        <v>7</v>
      </c>
      <c r="C7" s="12">
        <f>COUNTIFS(Crowdfunding!$G$2:$G$1001, "failed", Crowdfunding!$D$2:$D$1001, "&gt;=20000",Crowdfunding!$D$2:$D$1001,"&lt;=24999")</f>
        <v>0</v>
      </c>
      <c r="D7" s="12">
        <f>COUNTIFS(Crowdfunding!$G$2:$G$1001, "canceled", Crowdfunding!$D$2:$D$1001, "&gt;=20000",Crowdfunding!$D$2:$D$1001,"&lt;=24999")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9" x14ac:dyDescent="0.35">
      <c r="A8" t="s">
        <v>2098</v>
      </c>
      <c r="B8" s="12">
        <f>COUNTIFS(Crowdfunding!$G$2:$G$1001, "successful", Crowdfunding!$D$2:$D$1001, "&gt;=25000",Crowdfunding!$D$2:$D$1001,"&lt;=29999")</f>
        <v>11</v>
      </c>
      <c r="C8" s="12">
        <f>COUNTIFS(Crowdfunding!$G$2:$G$1001, "failed", Crowdfunding!$D$2:$D$1001, "&gt;=25000",Crowdfunding!$D$2:$D$1001,"&lt;=29999")</f>
        <v>3</v>
      </c>
      <c r="D8" s="12">
        <f>COUNTIFS(Crowdfunding!$G$2:$G$1001, "canceled", Crowdfunding!$D$2:$D$1001, "&gt;=25000",Crowdfunding!$D$2:$D$1001,"&lt;=29999")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9" x14ac:dyDescent="0.35">
      <c r="A9" t="s">
        <v>2099</v>
      </c>
      <c r="B9" s="12">
        <f>COUNTIFS(Crowdfunding!$G$2:$G$1001, "successful", Crowdfunding!$D$2:$D$1001, "&gt;=30000",Crowdfunding!$D$2:$D$1001,"&lt;=34999")</f>
        <v>7</v>
      </c>
      <c r="C9" s="12">
        <f>COUNTIFS(Crowdfunding!$G$2:$G$1001, "failed", Crowdfunding!$D$2:$D$1001, "&gt;=30000",Crowdfunding!$D$2:$D$1001,"&lt;=34999")</f>
        <v>0</v>
      </c>
      <c r="D9" s="12">
        <f>COUNTIFS(Crowdfunding!$G$2:$G$1001, "canceled", Crowdfunding!$D$2:$D$1001, "&gt;=30000",Crowdfunding!$D$2:$D$1001,"&lt;=34999")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9" x14ac:dyDescent="0.35">
      <c r="A10" t="s">
        <v>2100</v>
      </c>
      <c r="B10" s="12">
        <f>COUNTIFS(Crowdfunding!$G$2:$G$1001, "successful", Crowdfunding!$D$2:$D$1001, "&gt;=35000",Crowdfunding!$D$2:$D$1001,"&lt;=39999")</f>
        <v>8</v>
      </c>
      <c r="C10" s="12">
        <f>COUNTIFS(Crowdfunding!$G$2:$G$1001, "failed", Crowdfunding!$D$2:$D$1001, "&gt;=35000",Crowdfunding!$D$2:$D$1001,"&lt;=39999")</f>
        <v>3</v>
      </c>
      <c r="D10" s="12">
        <f>COUNTIFS(Crowdfunding!$G$2:$G$1001, "canceled", Crowdfunding!$D$2:$D$1001, "&gt;=35000",Crowdfunding!$D$2:$D$1001,"&lt;=39999")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9" x14ac:dyDescent="0.35">
      <c r="A11" t="s">
        <v>2101</v>
      </c>
      <c r="B11" s="12">
        <f>COUNTIFS(Crowdfunding!$G$2:$G$1001, "successful", Crowdfunding!$D$2:$D$1001, "&gt;=40000",Crowdfunding!$D$2:$D$1001,"&lt;=44999")</f>
        <v>11</v>
      </c>
      <c r="C11" s="12">
        <f>COUNTIFS(Crowdfunding!$G$2:$G$1001, "failed", Crowdfunding!$D$2:$D$1001, "&gt;=40000",Crowdfunding!$D$2:$D$1001,"&lt;=44999")</f>
        <v>3</v>
      </c>
      <c r="D11" s="12">
        <f>COUNTIFS(Crowdfunding!$G$2:$G$1001, "canceled", Crowdfunding!$D$2:$D$1001, "&gt;=40000",Crowdfunding!$D$2:$D$1001,"&lt;=44999")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9" x14ac:dyDescent="0.35">
      <c r="A12" t="s">
        <v>2102</v>
      </c>
      <c r="B12" s="12">
        <f>COUNTIFS(Crowdfunding!$G$2:$G$1001, "successful", Crowdfunding!$D$2:$D$1001, "&gt;=45000",Crowdfunding!$D$2:$D$1001,"&lt;=49999")</f>
        <v>8</v>
      </c>
      <c r="C12" s="12">
        <f>COUNTIFS(Crowdfunding!$G$2:$G$1001, "failed", Crowdfunding!$D$2:$D$1001, "&gt;=45000",Crowdfunding!$D$2:$D$1001,"&lt;=49999")</f>
        <v>3</v>
      </c>
      <c r="D12" s="12">
        <f>COUNTIFS(Crowdfunding!$G$2:$G$1001, "canceled", Crowdfunding!$D$2:$D$1001, "&gt;=45000",Crowdfunding!$D$2:$D$1001,"&lt;=49999")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9" x14ac:dyDescent="0.35">
      <c r="A13" t="s">
        <v>2103</v>
      </c>
      <c r="B13" s="12">
        <f>COUNTIFS(Crowdfunding!$G$2:$G$1001, "successful", Crowdfunding!$D$2:$D$1001, "&gt;=50000")</f>
        <v>114</v>
      </c>
      <c r="C13" s="12">
        <f>COUNTIFS(Crowdfunding!$G$2:$G$1001, "failed", Crowdfunding!$D$2:$D$1001, "&gt;=50000")</f>
        <v>163</v>
      </c>
      <c r="D13" s="12">
        <f>COUNTIFS(Crowdfunding!$G$2:$G$1001, "canceled", Crowdfunding!$D$2:$D$1001, 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32C8-BCF5-4805-9B0F-94B819D13E31}">
  <dimension ref="A1:K566"/>
  <sheetViews>
    <sheetView workbookViewId="0">
      <selection activeCell="J17" sqref="J17"/>
    </sheetView>
  </sheetViews>
  <sheetFormatPr defaultRowHeight="15.5" x14ac:dyDescent="0.35"/>
  <cols>
    <col min="1" max="1" width="13.58203125" customWidth="1"/>
    <col min="2" max="2" width="15.83203125" customWidth="1"/>
    <col min="5" max="5" width="14.25" customWidth="1"/>
    <col min="6" max="6" width="16" customWidth="1"/>
    <col min="9" max="9" width="9.6640625" customWidth="1"/>
    <col min="10" max="10" width="14.08203125" customWidth="1"/>
    <col min="11" max="11" width="13.9140625" customWidth="1"/>
  </cols>
  <sheetData>
    <row r="1" spans="1:11" x14ac:dyDescent="0.35">
      <c r="A1" s="11" t="s">
        <v>2106</v>
      </c>
      <c r="B1" s="11" t="s">
        <v>2107</v>
      </c>
      <c r="D1" s="11"/>
      <c r="E1" s="11" t="s">
        <v>2106</v>
      </c>
      <c r="F1" s="11" t="s">
        <v>2107</v>
      </c>
      <c r="J1" s="11" t="s">
        <v>2112</v>
      </c>
      <c r="K1" s="11" t="s">
        <v>2113</v>
      </c>
    </row>
    <row r="2" spans="1:11" x14ac:dyDescent="0.35">
      <c r="A2" t="s">
        <v>20</v>
      </c>
      <c r="B2">
        <v>158</v>
      </c>
      <c r="E2" t="s">
        <v>14</v>
      </c>
      <c r="F2">
        <v>0</v>
      </c>
      <c r="I2" s="11" t="s">
        <v>2108</v>
      </c>
      <c r="J2">
        <f>AVERAGE(B2:B566)</f>
        <v>851.14690265486729</v>
      </c>
      <c r="K2">
        <f>AVERAGE(F2:F365)</f>
        <v>585.61538461538464</v>
      </c>
    </row>
    <row r="3" spans="1:11" x14ac:dyDescent="0.35">
      <c r="A3" t="s">
        <v>20</v>
      </c>
      <c r="B3">
        <v>1425</v>
      </c>
      <c r="E3" t="s">
        <v>14</v>
      </c>
      <c r="F3">
        <v>24</v>
      </c>
      <c r="I3" s="11" t="s">
        <v>2109</v>
      </c>
      <c r="J3">
        <f>MEDIAN(B2:B566)</f>
        <v>201</v>
      </c>
      <c r="K3">
        <f>MEDIAN(F2:F365)</f>
        <v>114.5</v>
      </c>
    </row>
    <row r="4" spans="1:11" x14ac:dyDescent="0.35">
      <c r="A4" t="s">
        <v>20</v>
      </c>
      <c r="B4">
        <v>174</v>
      </c>
      <c r="E4" t="s">
        <v>14</v>
      </c>
      <c r="F4">
        <v>53</v>
      </c>
      <c r="I4" s="11" t="s">
        <v>2110</v>
      </c>
      <c r="J4">
        <f>MIN(B2:B566)</f>
        <v>16</v>
      </c>
      <c r="K4">
        <f>MIN(F2:F365)</f>
        <v>0</v>
      </c>
    </row>
    <row r="5" spans="1:11" x14ac:dyDescent="0.35">
      <c r="A5" t="s">
        <v>20</v>
      </c>
      <c r="B5">
        <v>227</v>
      </c>
      <c r="E5" t="s">
        <v>14</v>
      </c>
      <c r="F5">
        <v>18</v>
      </c>
      <c r="I5" s="11" t="s">
        <v>2111</v>
      </c>
      <c r="J5">
        <f>MAX(B2:B566)</f>
        <v>7295</v>
      </c>
      <c r="K5">
        <f>MAX(F2:F365)</f>
        <v>6080</v>
      </c>
    </row>
    <row r="6" spans="1:11" x14ac:dyDescent="0.35">
      <c r="A6" t="s">
        <v>20</v>
      </c>
      <c r="B6">
        <v>220</v>
      </c>
      <c r="E6" t="s">
        <v>14</v>
      </c>
      <c r="F6">
        <v>44</v>
      </c>
      <c r="I6" s="11" t="s">
        <v>2114</v>
      </c>
      <c r="J6">
        <f>_xlfn.VAR.S(B2:B566)</f>
        <v>1606216.5936295739</v>
      </c>
      <c r="K6">
        <f>_xlfn.VAR.S(F2:F365)</f>
        <v>924113.45496927318</v>
      </c>
    </row>
    <row r="7" spans="1:11" x14ac:dyDescent="0.35">
      <c r="A7" t="s">
        <v>20</v>
      </c>
      <c r="B7">
        <v>98</v>
      </c>
      <c r="E7" t="s">
        <v>14</v>
      </c>
      <c r="F7">
        <v>27</v>
      </c>
      <c r="I7" s="11" t="s">
        <v>2115</v>
      </c>
      <c r="J7">
        <f>_xlfn.STDEV.S(B2:B566)</f>
        <v>1267.366006183523</v>
      </c>
      <c r="K7">
        <f>_xlfn.STDEV.S(F2:F365)</f>
        <v>961.30819978260524</v>
      </c>
    </row>
    <row r="8" spans="1:11" x14ac:dyDescent="0.35">
      <c r="A8" t="s">
        <v>20</v>
      </c>
      <c r="B8">
        <v>100</v>
      </c>
      <c r="E8" t="s">
        <v>14</v>
      </c>
      <c r="F8">
        <v>55</v>
      </c>
    </row>
    <row r="9" spans="1:11" x14ac:dyDescent="0.35">
      <c r="A9" t="s">
        <v>20</v>
      </c>
      <c r="B9">
        <v>1249</v>
      </c>
      <c r="E9" t="s">
        <v>14</v>
      </c>
      <c r="F9">
        <v>200</v>
      </c>
      <c r="H9" s="11" t="s">
        <v>2116</v>
      </c>
    </row>
    <row r="10" spans="1:11" x14ac:dyDescent="0.35">
      <c r="A10" t="s">
        <v>20</v>
      </c>
      <c r="B10">
        <v>1396</v>
      </c>
      <c r="E10" t="s">
        <v>14</v>
      </c>
      <c r="F10">
        <v>452</v>
      </c>
    </row>
    <row r="11" spans="1:11" x14ac:dyDescent="0.35">
      <c r="A11" t="s">
        <v>20</v>
      </c>
      <c r="B11">
        <v>890</v>
      </c>
      <c r="E11" t="s">
        <v>14</v>
      </c>
      <c r="F11">
        <v>674</v>
      </c>
    </row>
    <row r="12" spans="1:11" x14ac:dyDescent="0.35">
      <c r="A12" t="s">
        <v>20</v>
      </c>
      <c r="B12">
        <v>142</v>
      </c>
      <c r="E12" t="s">
        <v>14</v>
      </c>
      <c r="F12">
        <v>558</v>
      </c>
    </row>
    <row r="13" spans="1:11" x14ac:dyDescent="0.35">
      <c r="A13" t="s">
        <v>20</v>
      </c>
      <c r="B13">
        <v>2673</v>
      </c>
      <c r="E13" t="s">
        <v>14</v>
      </c>
      <c r="F13">
        <v>15</v>
      </c>
    </row>
    <row r="14" spans="1:11" x14ac:dyDescent="0.35">
      <c r="A14" t="s">
        <v>20</v>
      </c>
      <c r="B14">
        <v>163</v>
      </c>
      <c r="E14" t="s">
        <v>14</v>
      </c>
      <c r="F14">
        <v>2307</v>
      </c>
    </row>
    <row r="15" spans="1:11" x14ac:dyDescent="0.35">
      <c r="A15" t="s">
        <v>20</v>
      </c>
      <c r="B15">
        <v>2220</v>
      </c>
      <c r="E15" t="s">
        <v>14</v>
      </c>
      <c r="F15">
        <v>88</v>
      </c>
    </row>
    <row r="16" spans="1:11" x14ac:dyDescent="0.35">
      <c r="A16" t="s">
        <v>20</v>
      </c>
      <c r="B16">
        <v>1606</v>
      </c>
      <c r="E16" t="s">
        <v>14</v>
      </c>
      <c r="F16">
        <v>48</v>
      </c>
    </row>
    <row r="17" spans="1:6" x14ac:dyDescent="0.35">
      <c r="A17" t="s">
        <v>20</v>
      </c>
      <c r="B17">
        <v>129</v>
      </c>
      <c r="E17" t="s">
        <v>14</v>
      </c>
      <c r="F17">
        <v>1</v>
      </c>
    </row>
    <row r="18" spans="1:6" x14ac:dyDescent="0.35">
      <c r="A18" t="s">
        <v>20</v>
      </c>
      <c r="B18">
        <v>226</v>
      </c>
      <c r="E18" t="s">
        <v>14</v>
      </c>
      <c r="F18">
        <v>1467</v>
      </c>
    </row>
    <row r="19" spans="1:6" x14ac:dyDescent="0.35">
      <c r="A19" t="s">
        <v>20</v>
      </c>
      <c r="B19">
        <v>5419</v>
      </c>
      <c r="E19" t="s">
        <v>14</v>
      </c>
      <c r="F19">
        <v>75</v>
      </c>
    </row>
    <row r="20" spans="1:6" x14ac:dyDescent="0.35">
      <c r="A20" t="s">
        <v>20</v>
      </c>
      <c r="B20">
        <v>165</v>
      </c>
      <c r="E20" t="s">
        <v>14</v>
      </c>
      <c r="F20">
        <v>120</v>
      </c>
    </row>
    <row r="21" spans="1:6" x14ac:dyDescent="0.35">
      <c r="A21" t="s">
        <v>20</v>
      </c>
      <c r="B21">
        <v>1965</v>
      </c>
      <c r="E21" t="s">
        <v>14</v>
      </c>
      <c r="F21">
        <v>2253</v>
      </c>
    </row>
    <row r="22" spans="1:6" x14ac:dyDescent="0.35">
      <c r="A22" t="s">
        <v>20</v>
      </c>
      <c r="B22">
        <v>16</v>
      </c>
      <c r="E22" t="s">
        <v>14</v>
      </c>
      <c r="F22">
        <v>5</v>
      </c>
    </row>
    <row r="23" spans="1:6" x14ac:dyDescent="0.35">
      <c r="A23" t="s">
        <v>20</v>
      </c>
      <c r="B23">
        <v>107</v>
      </c>
      <c r="E23" t="s">
        <v>14</v>
      </c>
      <c r="F23">
        <v>38</v>
      </c>
    </row>
    <row r="24" spans="1:6" x14ac:dyDescent="0.35">
      <c r="A24" t="s">
        <v>20</v>
      </c>
      <c r="B24">
        <v>134</v>
      </c>
      <c r="E24" t="s">
        <v>14</v>
      </c>
      <c r="F24">
        <v>12</v>
      </c>
    </row>
    <row r="25" spans="1:6" x14ac:dyDescent="0.35">
      <c r="A25" t="s">
        <v>20</v>
      </c>
      <c r="B25">
        <v>198</v>
      </c>
      <c r="E25" t="s">
        <v>14</v>
      </c>
      <c r="F25">
        <v>1684</v>
      </c>
    </row>
    <row r="26" spans="1:6" x14ac:dyDescent="0.35">
      <c r="A26" t="s">
        <v>20</v>
      </c>
      <c r="B26">
        <v>111</v>
      </c>
      <c r="E26" t="s">
        <v>14</v>
      </c>
      <c r="F26">
        <v>56</v>
      </c>
    </row>
    <row r="27" spans="1:6" x14ac:dyDescent="0.35">
      <c r="A27" t="s">
        <v>20</v>
      </c>
      <c r="B27">
        <v>222</v>
      </c>
      <c r="E27" t="s">
        <v>14</v>
      </c>
      <c r="F27">
        <v>838</v>
      </c>
    </row>
    <row r="28" spans="1:6" x14ac:dyDescent="0.35">
      <c r="A28" t="s">
        <v>20</v>
      </c>
      <c r="B28">
        <v>6212</v>
      </c>
      <c r="E28" t="s">
        <v>14</v>
      </c>
      <c r="F28">
        <v>1000</v>
      </c>
    </row>
    <row r="29" spans="1:6" x14ac:dyDescent="0.35">
      <c r="A29" t="s">
        <v>20</v>
      </c>
      <c r="B29">
        <v>98</v>
      </c>
      <c r="E29" t="s">
        <v>14</v>
      </c>
      <c r="F29">
        <v>1482</v>
      </c>
    </row>
    <row r="30" spans="1:6" x14ac:dyDescent="0.35">
      <c r="A30" t="s">
        <v>20</v>
      </c>
      <c r="B30">
        <v>92</v>
      </c>
      <c r="E30" t="s">
        <v>14</v>
      </c>
      <c r="F30">
        <v>106</v>
      </c>
    </row>
    <row r="31" spans="1:6" x14ac:dyDescent="0.35">
      <c r="A31" t="s">
        <v>20</v>
      </c>
      <c r="B31">
        <v>149</v>
      </c>
      <c r="E31" t="s">
        <v>14</v>
      </c>
      <c r="F31">
        <v>679</v>
      </c>
    </row>
    <row r="32" spans="1:6" x14ac:dyDescent="0.35">
      <c r="A32" t="s">
        <v>20</v>
      </c>
      <c r="B32">
        <v>2431</v>
      </c>
      <c r="E32" t="s">
        <v>14</v>
      </c>
      <c r="F32">
        <v>1220</v>
      </c>
    </row>
    <row r="33" spans="1:6" x14ac:dyDescent="0.35">
      <c r="A33" t="s">
        <v>20</v>
      </c>
      <c r="B33">
        <v>303</v>
      </c>
      <c r="E33" t="s">
        <v>14</v>
      </c>
      <c r="F33">
        <v>1</v>
      </c>
    </row>
    <row r="34" spans="1:6" x14ac:dyDescent="0.35">
      <c r="A34" t="s">
        <v>20</v>
      </c>
      <c r="B34">
        <v>209</v>
      </c>
      <c r="E34" t="s">
        <v>14</v>
      </c>
      <c r="F34">
        <v>37</v>
      </c>
    </row>
    <row r="35" spans="1:6" x14ac:dyDescent="0.35">
      <c r="A35" t="s">
        <v>20</v>
      </c>
      <c r="B35">
        <v>131</v>
      </c>
      <c r="E35" t="s">
        <v>14</v>
      </c>
      <c r="F35">
        <v>60</v>
      </c>
    </row>
    <row r="36" spans="1:6" x14ac:dyDescent="0.35">
      <c r="A36" t="s">
        <v>20</v>
      </c>
      <c r="B36">
        <v>164</v>
      </c>
      <c r="E36" t="s">
        <v>14</v>
      </c>
      <c r="F36">
        <v>296</v>
      </c>
    </row>
    <row r="37" spans="1:6" x14ac:dyDescent="0.35">
      <c r="A37" t="s">
        <v>20</v>
      </c>
      <c r="B37">
        <v>201</v>
      </c>
      <c r="E37" t="s">
        <v>14</v>
      </c>
      <c r="F37">
        <v>3304</v>
      </c>
    </row>
    <row r="38" spans="1:6" x14ac:dyDescent="0.35">
      <c r="A38" t="s">
        <v>20</v>
      </c>
      <c r="B38">
        <v>211</v>
      </c>
      <c r="E38" t="s">
        <v>14</v>
      </c>
      <c r="F38">
        <v>73</v>
      </c>
    </row>
    <row r="39" spans="1:6" x14ac:dyDescent="0.35">
      <c r="A39" t="s">
        <v>20</v>
      </c>
      <c r="B39">
        <v>128</v>
      </c>
      <c r="E39" t="s">
        <v>14</v>
      </c>
      <c r="F39">
        <v>3387</v>
      </c>
    </row>
    <row r="40" spans="1:6" x14ac:dyDescent="0.35">
      <c r="A40" t="s">
        <v>20</v>
      </c>
      <c r="B40">
        <v>1600</v>
      </c>
      <c r="E40" t="s">
        <v>14</v>
      </c>
      <c r="F40">
        <v>662</v>
      </c>
    </row>
    <row r="41" spans="1:6" x14ac:dyDescent="0.35">
      <c r="A41" t="s">
        <v>20</v>
      </c>
      <c r="B41">
        <v>249</v>
      </c>
      <c r="E41" t="s">
        <v>14</v>
      </c>
      <c r="F41">
        <v>774</v>
      </c>
    </row>
    <row r="42" spans="1:6" x14ac:dyDescent="0.35">
      <c r="A42" t="s">
        <v>20</v>
      </c>
      <c r="B42">
        <v>236</v>
      </c>
      <c r="E42" t="s">
        <v>14</v>
      </c>
      <c r="F42">
        <v>672</v>
      </c>
    </row>
    <row r="43" spans="1:6" x14ac:dyDescent="0.35">
      <c r="A43" t="s">
        <v>20</v>
      </c>
      <c r="B43">
        <v>4065</v>
      </c>
      <c r="E43" t="s">
        <v>14</v>
      </c>
      <c r="F43">
        <v>940</v>
      </c>
    </row>
    <row r="44" spans="1:6" x14ac:dyDescent="0.35">
      <c r="A44" t="s">
        <v>20</v>
      </c>
      <c r="B44">
        <v>246</v>
      </c>
      <c r="E44" t="s">
        <v>14</v>
      </c>
      <c r="F44">
        <v>117</v>
      </c>
    </row>
    <row r="45" spans="1:6" x14ac:dyDescent="0.35">
      <c r="A45" t="s">
        <v>20</v>
      </c>
      <c r="B45">
        <v>2475</v>
      </c>
      <c r="E45" t="s">
        <v>14</v>
      </c>
      <c r="F45">
        <v>115</v>
      </c>
    </row>
    <row r="46" spans="1:6" x14ac:dyDescent="0.35">
      <c r="A46" t="s">
        <v>20</v>
      </c>
      <c r="B46">
        <v>76</v>
      </c>
      <c r="E46" t="s">
        <v>14</v>
      </c>
      <c r="F46">
        <v>326</v>
      </c>
    </row>
    <row r="47" spans="1:6" x14ac:dyDescent="0.35">
      <c r="A47" t="s">
        <v>20</v>
      </c>
      <c r="B47">
        <v>54</v>
      </c>
      <c r="E47" t="s">
        <v>14</v>
      </c>
      <c r="F47">
        <v>1</v>
      </c>
    </row>
    <row r="48" spans="1:6" x14ac:dyDescent="0.35">
      <c r="A48" t="s">
        <v>20</v>
      </c>
      <c r="B48">
        <v>88</v>
      </c>
      <c r="E48" t="s">
        <v>14</v>
      </c>
      <c r="F48">
        <v>1467</v>
      </c>
    </row>
    <row r="49" spans="1:6" x14ac:dyDescent="0.35">
      <c r="A49" t="s">
        <v>20</v>
      </c>
      <c r="B49">
        <v>85</v>
      </c>
      <c r="E49" t="s">
        <v>14</v>
      </c>
      <c r="F49">
        <v>5681</v>
      </c>
    </row>
    <row r="50" spans="1:6" x14ac:dyDescent="0.35">
      <c r="A50" t="s">
        <v>20</v>
      </c>
      <c r="B50">
        <v>170</v>
      </c>
      <c r="E50" t="s">
        <v>14</v>
      </c>
      <c r="F50">
        <v>1059</v>
      </c>
    </row>
    <row r="51" spans="1:6" x14ac:dyDescent="0.35">
      <c r="A51" t="s">
        <v>20</v>
      </c>
      <c r="B51">
        <v>330</v>
      </c>
      <c r="E51" t="s">
        <v>14</v>
      </c>
      <c r="F51">
        <v>1194</v>
      </c>
    </row>
    <row r="52" spans="1:6" x14ac:dyDescent="0.35">
      <c r="A52" t="s">
        <v>20</v>
      </c>
      <c r="B52">
        <v>127</v>
      </c>
      <c r="E52" t="s">
        <v>14</v>
      </c>
      <c r="F52">
        <v>30</v>
      </c>
    </row>
    <row r="53" spans="1:6" x14ac:dyDescent="0.35">
      <c r="A53" t="s">
        <v>20</v>
      </c>
      <c r="B53">
        <v>411</v>
      </c>
      <c r="E53" t="s">
        <v>14</v>
      </c>
      <c r="F53">
        <v>75</v>
      </c>
    </row>
    <row r="54" spans="1:6" x14ac:dyDescent="0.35">
      <c r="A54" t="s">
        <v>20</v>
      </c>
      <c r="B54">
        <v>180</v>
      </c>
      <c r="E54" t="s">
        <v>14</v>
      </c>
      <c r="F54">
        <v>955</v>
      </c>
    </row>
    <row r="55" spans="1:6" x14ac:dyDescent="0.35">
      <c r="A55" t="s">
        <v>20</v>
      </c>
      <c r="B55">
        <v>374</v>
      </c>
      <c r="E55" t="s">
        <v>14</v>
      </c>
      <c r="F55">
        <v>67</v>
      </c>
    </row>
    <row r="56" spans="1:6" x14ac:dyDescent="0.35">
      <c r="A56" t="s">
        <v>20</v>
      </c>
      <c r="B56">
        <v>71</v>
      </c>
      <c r="E56" t="s">
        <v>14</v>
      </c>
      <c r="F56">
        <v>5</v>
      </c>
    </row>
    <row r="57" spans="1:6" x14ac:dyDescent="0.35">
      <c r="A57" t="s">
        <v>20</v>
      </c>
      <c r="B57">
        <v>203</v>
      </c>
      <c r="E57" t="s">
        <v>14</v>
      </c>
      <c r="F57">
        <v>26</v>
      </c>
    </row>
    <row r="58" spans="1:6" x14ac:dyDescent="0.35">
      <c r="A58" t="s">
        <v>20</v>
      </c>
      <c r="B58">
        <v>113</v>
      </c>
      <c r="E58" t="s">
        <v>14</v>
      </c>
      <c r="F58">
        <v>1130</v>
      </c>
    </row>
    <row r="59" spans="1:6" x14ac:dyDescent="0.35">
      <c r="A59" t="s">
        <v>20</v>
      </c>
      <c r="B59">
        <v>96</v>
      </c>
      <c r="E59" t="s">
        <v>14</v>
      </c>
      <c r="F59">
        <v>782</v>
      </c>
    </row>
    <row r="60" spans="1:6" x14ac:dyDescent="0.35">
      <c r="A60" t="s">
        <v>20</v>
      </c>
      <c r="B60">
        <v>498</v>
      </c>
      <c r="E60" t="s">
        <v>14</v>
      </c>
      <c r="F60">
        <v>210</v>
      </c>
    </row>
    <row r="61" spans="1:6" x14ac:dyDescent="0.35">
      <c r="A61" t="s">
        <v>20</v>
      </c>
      <c r="B61">
        <v>180</v>
      </c>
      <c r="E61" t="s">
        <v>14</v>
      </c>
      <c r="F61">
        <v>136</v>
      </c>
    </row>
    <row r="62" spans="1:6" x14ac:dyDescent="0.35">
      <c r="A62" t="s">
        <v>20</v>
      </c>
      <c r="B62">
        <v>27</v>
      </c>
      <c r="E62" t="s">
        <v>14</v>
      </c>
      <c r="F62">
        <v>86</v>
      </c>
    </row>
    <row r="63" spans="1:6" x14ac:dyDescent="0.35">
      <c r="A63" t="s">
        <v>20</v>
      </c>
      <c r="B63">
        <v>2331</v>
      </c>
      <c r="E63" t="s">
        <v>14</v>
      </c>
      <c r="F63">
        <v>19</v>
      </c>
    </row>
    <row r="64" spans="1:6" x14ac:dyDescent="0.35">
      <c r="A64" t="s">
        <v>20</v>
      </c>
      <c r="B64">
        <v>113</v>
      </c>
      <c r="E64" t="s">
        <v>14</v>
      </c>
      <c r="F64">
        <v>886</v>
      </c>
    </row>
    <row r="65" spans="1:6" x14ac:dyDescent="0.35">
      <c r="A65" t="s">
        <v>20</v>
      </c>
      <c r="B65">
        <v>164</v>
      </c>
      <c r="E65" t="s">
        <v>14</v>
      </c>
      <c r="F65">
        <v>35</v>
      </c>
    </row>
    <row r="66" spans="1:6" x14ac:dyDescent="0.35">
      <c r="A66" t="s">
        <v>20</v>
      </c>
      <c r="B66">
        <v>164</v>
      </c>
      <c r="E66" t="s">
        <v>14</v>
      </c>
      <c r="F66">
        <v>24</v>
      </c>
    </row>
    <row r="67" spans="1:6" x14ac:dyDescent="0.35">
      <c r="A67" t="s">
        <v>20</v>
      </c>
      <c r="B67">
        <v>336</v>
      </c>
      <c r="E67" t="s">
        <v>14</v>
      </c>
      <c r="F67">
        <v>86</v>
      </c>
    </row>
    <row r="68" spans="1:6" x14ac:dyDescent="0.35">
      <c r="A68" t="s">
        <v>20</v>
      </c>
      <c r="B68">
        <v>1917</v>
      </c>
      <c r="E68" t="s">
        <v>14</v>
      </c>
      <c r="F68">
        <v>243</v>
      </c>
    </row>
    <row r="69" spans="1:6" x14ac:dyDescent="0.35">
      <c r="A69" t="s">
        <v>20</v>
      </c>
      <c r="B69">
        <v>95</v>
      </c>
      <c r="E69" t="s">
        <v>14</v>
      </c>
      <c r="F69">
        <v>65</v>
      </c>
    </row>
    <row r="70" spans="1:6" x14ac:dyDescent="0.35">
      <c r="A70" t="s">
        <v>20</v>
      </c>
      <c r="B70">
        <v>147</v>
      </c>
      <c r="E70" t="s">
        <v>14</v>
      </c>
      <c r="F70">
        <v>100</v>
      </c>
    </row>
    <row r="71" spans="1:6" x14ac:dyDescent="0.35">
      <c r="A71" t="s">
        <v>20</v>
      </c>
      <c r="B71">
        <v>86</v>
      </c>
      <c r="E71" t="s">
        <v>14</v>
      </c>
      <c r="F71">
        <v>168</v>
      </c>
    </row>
    <row r="72" spans="1:6" x14ac:dyDescent="0.35">
      <c r="A72" t="s">
        <v>20</v>
      </c>
      <c r="B72">
        <v>83</v>
      </c>
      <c r="E72" t="s">
        <v>14</v>
      </c>
      <c r="F72">
        <v>13</v>
      </c>
    </row>
    <row r="73" spans="1:6" x14ac:dyDescent="0.35">
      <c r="A73" t="s">
        <v>20</v>
      </c>
      <c r="B73">
        <v>676</v>
      </c>
      <c r="E73" t="s">
        <v>14</v>
      </c>
      <c r="F73">
        <v>1</v>
      </c>
    </row>
    <row r="74" spans="1:6" x14ac:dyDescent="0.35">
      <c r="A74" t="s">
        <v>20</v>
      </c>
      <c r="B74">
        <v>361</v>
      </c>
      <c r="E74" t="s">
        <v>14</v>
      </c>
      <c r="F74">
        <v>40</v>
      </c>
    </row>
    <row r="75" spans="1:6" x14ac:dyDescent="0.35">
      <c r="A75" t="s">
        <v>20</v>
      </c>
      <c r="B75">
        <v>131</v>
      </c>
      <c r="E75" t="s">
        <v>14</v>
      </c>
      <c r="F75">
        <v>226</v>
      </c>
    </row>
    <row r="76" spans="1:6" x14ac:dyDescent="0.35">
      <c r="A76" t="s">
        <v>20</v>
      </c>
      <c r="B76">
        <v>126</v>
      </c>
      <c r="E76" t="s">
        <v>14</v>
      </c>
      <c r="F76">
        <v>1625</v>
      </c>
    </row>
    <row r="77" spans="1:6" x14ac:dyDescent="0.35">
      <c r="A77" t="s">
        <v>20</v>
      </c>
      <c r="B77">
        <v>275</v>
      </c>
      <c r="E77" t="s">
        <v>14</v>
      </c>
      <c r="F77">
        <v>143</v>
      </c>
    </row>
    <row r="78" spans="1:6" x14ac:dyDescent="0.35">
      <c r="A78" t="s">
        <v>20</v>
      </c>
      <c r="B78">
        <v>67</v>
      </c>
      <c r="E78" t="s">
        <v>14</v>
      </c>
      <c r="F78">
        <v>934</v>
      </c>
    </row>
    <row r="79" spans="1:6" x14ac:dyDescent="0.35">
      <c r="A79" t="s">
        <v>20</v>
      </c>
      <c r="B79">
        <v>154</v>
      </c>
      <c r="E79" t="s">
        <v>14</v>
      </c>
      <c r="F79">
        <v>17</v>
      </c>
    </row>
    <row r="80" spans="1:6" x14ac:dyDescent="0.35">
      <c r="A80" t="s">
        <v>20</v>
      </c>
      <c r="B80">
        <v>1782</v>
      </c>
      <c r="E80" t="s">
        <v>14</v>
      </c>
      <c r="F80">
        <v>2179</v>
      </c>
    </row>
    <row r="81" spans="1:6" x14ac:dyDescent="0.35">
      <c r="A81" t="s">
        <v>20</v>
      </c>
      <c r="B81">
        <v>903</v>
      </c>
      <c r="E81" t="s">
        <v>14</v>
      </c>
      <c r="F81">
        <v>931</v>
      </c>
    </row>
    <row r="82" spans="1:6" x14ac:dyDescent="0.35">
      <c r="A82" t="s">
        <v>20</v>
      </c>
      <c r="B82">
        <v>94</v>
      </c>
      <c r="E82" t="s">
        <v>14</v>
      </c>
      <c r="F82">
        <v>92</v>
      </c>
    </row>
    <row r="83" spans="1:6" x14ac:dyDescent="0.35">
      <c r="A83" t="s">
        <v>20</v>
      </c>
      <c r="B83">
        <v>180</v>
      </c>
      <c r="E83" t="s">
        <v>14</v>
      </c>
      <c r="F83">
        <v>57</v>
      </c>
    </row>
    <row r="84" spans="1:6" x14ac:dyDescent="0.35">
      <c r="A84" t="s">
        <v>20</v>
      </c>
      <c r="B84">
        <v>533</v>
      </c>
      <c r="E84" t="s">
        <v>14</v>
      </c>
      <c r="F84">
        <v>41</v>
      </c>
    </row>
    <row r="85" spans="1:6" x14ac:dyDescent="0.35">
      <c r="A85" t="s">
        <v>20</v>
      </c>
      <c r="B85">
        <v>2443</v>
      </c>
      <c r="E85" t="s">
        <v>14</v>
      </c>
      <c r="F85">
        <v>1</v>
      </c>
    </row>
    <row r="86" spans="1:6" x14ac:dyDescent="0.35">
      <c r="A86" t="s">
        <v>20</v>
      </c>
      <c r="B86">
        <v>89</v>
      </c>
      <c r="E86" t="s">
        <v>14</v>
      </c>
      <c r="F86">
        <v>101</v>
      </c>
    </row>
    <row r="87" spans="1:6" x14ac:dyDescent="0.35">
      <c r="A87" t="s">
        <v>20</v>
      </c>
      <c r="B87">
        <v>159</v>
      </c>
      <c r="E87" t="s">
        <v>14</v>
      </c>
      <c r="F87">
        <v>1335</v>
      </c>
    </row>
    <row r="88" spans="1:6" x14ac:dyDescent="0.35">
      <c r="A88" t="s">
        <v>20</v>
      </c>
      <c r="B88">
        <v>50</v>
      </c>
      <c r="E88" t="s">
        <v>14</v>
      </c>
      <c r="F88">
        <v>15</v>
      </c>
    </row>
    <row r="89" spans="1:6" x14ac:dyDescent="0.35">
      <c r="A89" t="s">
        <v>20</v>
      </c>
      <c r="B89">
        <v>186</v>
      </c>
      <c r="E89" t="s">
        <v>14</v>
      </c>
      <c r="F89">
        <v>454</v>
      </c>
    </row>
    <row r="90" spans="1:6" x14ac:dyDescent="0.35">
      <c r="A90" t="s">
        <v>20</v>
      </c>
      <c r="B90">
        <v>1071</v>
      </c>
      <c r="E90" t="s">
        <v>14</v>
      </c>
      <c r="F90">
        <v>3182</v>
      </c>
    </row>
    <row r="91" spans="1:6" x14ac:dyDescent="0.35">
      <c r="A91" t="s">
        <v>20</v>
      </c>
      <c r="B91">
        <v>117</v>
      </c>
      <c r="E91" t="s">
        <v>14</v>
      </c>
      <c r="F91">
        <v>15</v>
      </c>
    </row>
    <row r="92" spans="1:6" x14ac:dyDescent="0.35">
      <c r="A92" t="s">
        <v>20</v>
      </c>
      <c r="B92">
        <v>70</v>
      </c>
      <c r="E92" t="s">
        <v>14</v>
      </c>
      <c r="F92">
        <v>133</v>
      </c>
    </row>
    <row r="93" spans="1:6" x14ac:dyDescent="0.35">
      <c r="A93" t="s">
        <v>20</v>
      </c>
      <c r="B93">
        <v>135</v>
      </c>
      <c r="E93" t="s">
        <v>14</v>
      </c>
      <c r="F93">
        <v>2062</v>
      </c>
    </row>
    <row r="94" spans="1:6" x14ac:dyDescent="0.35">
      <c r="A94" t="s">
        <v>20</v>
      </c>
      <c r="B94">
        <v>768</v>
      </c>
      <c r="E94" t="s">
        <v>14</v>
      </c>
      <c r="F94">
        <v>29</v>
      </c>
    </row>
    <row r="95" spans="1:6" x14ac:dyDescent="0.35">
      <c r="A95" t="s">
        <v>20</v>
      </c>
      <c r="B95">
        <v>199</v>
      </c>
      <c r="E95" t="s">
        <v>14</v>
      </c>
      <c r="F95">
        <v>132</v>
      </c>
    </row>
    <row r="96" spans="1:6" x14ac:dyDescent="0.35">
      <c r="A96" t="s">
        <v>20</v>
      </c>
      <c r="B96">
        <v>107</v>
      </c>
      <c r="E96" t="s">
        <v>14</v>
      </c>
      <c r="F96">
        <v>137</v>
      </c>
    </row>
    <row r="97" spans="1:6" x14ac:dyDescent="0.35">
      <c r="A97" t="s">
        <v>20</v>
      </c>
      <c r="B97">
        <v>195</v>
      </c>
      <c r="E97" t="s">
        <v>14</v>
      </c>
      <c r="F97">
        <v>908</v>
      </c>
    </row>
    <row r="98" spans="1:6" x14ac:dyDescent="0.35">
      <c r="A98" t="s">
        <v>20</v>
      </c>
      <c r="B98">
        <v>3376</v>
      </c>
      <c r="E98" t="s">
        <v>14</v>
      </c>
      <c r="F98">
        <v>10</v>
      </c>
    </row>
    <row r="99" spans="1:6" x14ac:dyDescent="0.35">
      <c r="A99" t="s">
        <v>20</v>
      </c>
      <c r="B99">
        <v>41</v>
      </c>
      <c r="E99" t="s">
        <v>14</v>
      </c>
      <c r="F99">
        <v>1910</v>
      </c>
    </row>
    <row r="100" spans="1:6" x14ac:dyDescent="0.35">
      <c r="A100" t="s">
        <v>20</v>
      </c>
      <c r="B100">
        <v>1821</v>
      </c>
      <c r="E100" t="s">
        <v>14</v>
      </c>
      <c r="F100">
        <v>38</v>
      </c>
    </row>
    <row r="101" spans="1:6" x14ac:dyDescent="0.35">
      <c r="A101" t="s">
        <v>20</v>
      </c>
      <c r="B101">
        <v>164</v>
      </c>
      <c r="E101" t="s">
        <v>14</v>
      </c>
      <c r="F101">
        <v>104</v>
      </c>
    </row>
    <row r="102" spans="1:6" x14ac:dyDescent="0.35">
      <c r="A102" t="s">
        <v>20</v>
      </c>
      <c r="B102">
        <v>157</v>
      </c>
      <c r="E102" t="s">
        <v>14</v>
      </c>
      <c r="F102">
        <v>49</v>
      </c>
    </row>
    <row r="103" spans="1:6" x14ac:dyDescent="0.35">
      <c r="A103" t="s">
        <v>20</v>
      </c>
      <c r="B103">
        <v>246</v>
      </c>
      <c r="E103" t="s">
        <v>14</v>
      </c>
      <c r="F103">
        <v>1</v>
      </c>
    </row>
    <row r="104" spans="1:6" x14ac:dyDescent="0.35">
      <c r="A104" t="s">
        <v>20</v>
      </c>
      <c r="B104">
        <v>1396</v>
      </c>
      <c r="E104" t="s">
        <v>14</v>
      </c>
      <c r="F104">
        <v>245</v>
      </c>
    </row>
    <row r="105" spans="1:6" x14ac:dyDescent="0.35">
      <c r="A105" t="s">
        <v>20</v>
      </c>
      <c r="B105">
        <v>2506</v>
      </c>
      <c r="E105" t="s">
        <v>14</v>
      </c>
      <c r="F105">
        <v>32</v>
      </c>
    </row>
    <row r="106" spans="1:6" x14ac:dyDescent="0.35">
      <c r="A106" t="s">
        <v>20</v>
      </c>
      <c r="B106">
        <v>244</v>
      </c>
      <c r="E106" t="s">
        <v>14</v>
      </c>
      <c r="F106">
        <v>7</v>
      </c>
    </row>
    <row r="107" spans="1:6" x14ac:dyDescent="0.35">
      <c r="A107" t="s">
        <v>20</v>
      </c>
      <c r="B107">
        <v>146</v>
      </c>
      <c r="E107" t="s">
        <v>14</v>
      </c>
      <c r="F107">
        <v>803</v>
      </c>
    </row>
    <row r="108" spans="1:6" x14ac:dyDescent="0.35">
      <c r="A108" t="s">
        <v>20</v>
      </c>
      <c r="B108">
        <v>1267</v>
      </c>
      <c r="E108" t="s">
        <v>14</v>
      </c>
      <c r="F108">
        <v>16</v>
      </c>
    </row>
    <row r="109" spans="1:6" x14ac:dyDescent="0.35">
      <c r="A109" t="s">
        <v>20</v>
      </c>
      <c r="B109">
        <v>1561</v>
      </c>
      <c r="E109" t="s">
        <v>14</v>
      </c>
      <c r="F109">
        <v>31</v>
      </c>
    </row>
    <row r="110" spans="1:6" x14ac:dyDescent="0.35">
      <c r="A110" t="s">
        <v>20</v>
      </c>
      <c r="B110">
        <v>48</v>
      </c>
      <c r="E110" t="s">
        <v>14</v>
      </c>
      <c r="F110">
        <v>108</v>
      </c>
    </row>
    <row r="111" spans="1:6" x14ac:dyDescent="0.35">
      <c r="A111" t="s">
        <v>20</v>
      </c>
      <c r="B111">
        <v>2739</v>
      </c>
      <c r="E111" t="s">
        <v>14</v>
      </c>
      <c r="F111">
        <v>30</v>
      </c>
    </row>
    <row r="112" spans="1:6" x14ac:dyDescent="0.35">
      <c r="A112" t="s">
        <v>20</v>
      </c>
      <c r="B112">
        <v>3537</v>
      </c>
      <c r="E112" t="s">
        <v>14</v>
      </c>
      <c r="F112">
        <v>17</v>
      </c>
    </row>
    <row r="113" spans="1:6" x14ac:dyDescent="0.35">
      <c r="A113" t="s">
        <v>20</v>
      </c>
      <c r="B113">
        <v>2107</v>
      </c>
      <c r="E113" t="s">
        <v>14</v>
      </c>
      <c r="F113">
        <v>80</v>
      </c>
    </row>
    <row r="114" spans="1:6" x14ac:dyDescent="0.35">
      <c r="A114" t="s">
        <v>20</v>
      </c>
      <c r="B114">
        <v>3318</v>
      </c>
      <c r="E114" t="s">
        <v>14</v>
      </c>
      <c r="F114">
        <v>2468</v>
      </c>
    </row>
    <row r="115" spans="1:6" x14ac:dyDescent="0.35">
      <c r="A115" t="s">
        <v>20</v>
      </c>
      <c r="B115">
        <v>340</v>
      </c>
      <c r="E115" t="s">
        <v>14</v>
      </c>
      <c r="F115">
        <v>26</v>
      </c>
    </row>
    <row r="116" spans="1:6" x14ac:dyDescent="0.35">
      <c r="A116" t="s">
        <v>20</v>
      </c>
      <c r="B116">
        <v>1442</v>
      </c>
      <c r="E116" t="s">
        <v>14</v>
      </c>
      <c r="F116">
        <v>73</v>
      </c>
    </row>
    <row r="117" spans="1:6" x14ac:dyDescent="0.35">
      <c r="A117" t="s">
        <v>20</v>
      </c>
      <c r="B117">
        <v>126</v>
      </c>
      <c r="E117" t="s">
        <v>14</v>
      </c>
      <c r="F117">
        <v>128</v>
      </c>
    </row>
    <row r="118" spans="1:6" x14ac:dyDescent="0.35">
      <c r="A118" t="s">
        <v>20</v>
      </c>
      <c r="B118">
        <v>524</v>
      </c>
      <c r="E118" t="s">
        <v>14</v>
      </c>
      <c r="F118">
        <v>33</v>
      </c>
    </row>
    <row r="119" spans="1:6" x14ac:dyDescent="0.35">
      <c r="A119" t="s">
        <v>20</v>
      </c>
      <c r="B119">
        <v>1989</v>
      </c>
      <c r="E119" t="s">
        <v>14</v>
      </c>
      <c r="F119">
        <v>1072</v>
      </c>
    </row>
    <row r="120" spans="1:6" x14ac:dyDescent="0.35">
      <c r="A120" t="s">
        <v>20</v>
      </c>
      <c r="B120">
        <v>157</v>
      </c>
      <c r="E120" t="s">
        <v>14</v>
      </c>
      <c r="F120">
        <v>393</v>
      </c>
    </row>
    <row r="121" spans="1:6" x14ac:dyDescent="0.35">
      <c r="A121" t="s">
        <v>20</v>
      </c>
      <c r="B121">
        <v>4498</v>
      </c>
      <c r="E121" t="s">
        <v>14</v>
      </c>
      <c r="F121">
        <v>1257</v>
      </c>
    </row>
    <row r="122" spans="1:6" x14ac:dyDescent="0.35">
      <c r="A122" t="s">
        <v>20</v>
      </c>
      <c r="B122">
        <v>80</v>
      </c>
      <c r="E122" t="s">
        <v>14</v>
      </c>
      <c r="F122">
        <v>328</v>
      </c>
    </row>
    <row r="123" spans="1:6" x14ac:dyDescent="0.35">
      <c r="A123" t="s">
        <v>20</v>
      </c>
      <c r="B123">
        <v>43</v>
      </c>
      <c r="E123" t="s">
        <v>14</v>
      </c>
      <c r="F123">
        <v>147</v>
      </c>
    </row>
    <row r="124" spans="1:6" x14ac:dyDescent="0.35">
      <c r="A124" t="s">
        <v>20</v>
      </c>
      <c r="B124">
        <v>2053</v>
      </c>
      <c r="E124" t="s">
        <v>14</v>
      </c>
      <c r="F124">
        <v>830</v>
      </c>
    </row>
    <row r="125" spans="1:6" x14ac:dyDescent="0.35">
      <c r="A125" t="s">
        <v>20</v>
      </c>
      <c r="B125">
        <v>168</v>
      </c>
      <c r="E125" t="s">
        <v>14</v>
      </c>
      <c r="F125">
        <v>331</v>
      </c>
    </row>
    <row r="126" spans="1:6" x14ac:dyDescent="0.35">
      <c r="A126" t="s">
        <v>20</v>
      </c>
      <c r="B126">
        <v>4289</v>
      </c>
      <c r="E126" t="s">
        <v>14</v>
      </c>
      <c r="F126">
        <v>25</v>
      </c>
    </row>
    <row r="127" spans="1:6" x14ac:dyDescent="0.35">
      <c r="A127" t="s">
        <v>20</v>
      </c>
      <c r="B127">
        <v>165</v>
      </c>
      <c r="E127" t="s">
        <v>14</v>
      </c>
      <c r="F127">
        <v>3483</v>
      </c>
    </row>
    <row r="128" spans="1:6" x14ac:dyDescent="0.35">
      <c r="A128" t="s">
        <v>20</v>
      </c>
      <c r="B128">
        <v>1815</v>
      </c>
      <c r="E128" t="s">
        <v>14</v>
      </c>
      <c r="F128">
        <v>923</v>
      </c>
    </row>
    <row r="129" spans="1:6" x14ac:dyDescent="0.35">
      <c r="A129" t="s">
        <v>20</v>
      </c>
      <c r="B129">
        <v>397</v>
      </c>
      <c r="E129" t="s">
        <v>14</v>
      </c>
      <c r="F129">
        <v>1</v>
      </c>
    </row>
    <row r="130" spans="1:6" x14ac:dyDescent="0.35">
      <c r="A130" t="s">
        <v>20</v>
      </c>
      <c r="B130">
        <v>1539</v>
      </c>
      <c r="E130" t="s">
        <v>14</v>
      </c>
      <c r="F130">
        <v>33</v>
      </c>
    </row>
    <row r="131" spans="1:6" x14ac:dyDescent="0.35">
      <c r="A131" t="s">
        <v>20</v>
      </c>
      <c r="B131">
        <v>138</v>
      </c>
      <c r="E131" t="s">
        <v>14</v>
      </c>
      <c r="F131">
        <v>40</v>
      </c>
    </row>
    <row r="132" spans="1:6" x14ac:dyDescent="0.35">
      <c r="A132" t="s">
        <v>20</v>
      </c>
      <c r="B132">
        <v>3594</v>
      </c>
      <c r="E132" t="s">
        <v>14</v>
      </c>
      <c r="F132">
        <v>23</v>
      </c>
    </row>
    <row r="133" spans="1:6" x14ac:dyDescent="0.35">
      <c r="A133" t="s">
        <v>20</v>
      </c>
      <c r="B133">
        <v>5880</v>
      </c>
      <c r="E133" t="s">
        <v>14</v>
      </c>
      <c r="F133">
        <v>75</v>
      </c>
    </row>
    <row r="134" spans="1:6" x14ac:dyDescent="0.35">
      <c r="A134" t="s">
        <v>20</v>
      </c>
      <c r="B134">
        <v>112</v>
      </c>
      <c r="E134" t="s">
        <v>14</v>
      </c>
      <c r="F134">
        <v>2176</v>
      </c>
    </row>
    <row r="135" spans="1:6" x14ac:dyDescent="0.35">
      <c r="A135" t="s">
        <v>20</v>
      </c>
      <c r="B135">
        <v>943</v>
      </c>
      <c r="E135" t="s">
        <v>14</v>
      </c>
      <c r="F135">
        <v>441</v>
      </c>
    </row>
    <row r="136" spans="1:6" x14ac:dyDescent="0.35">
      <c r="A136" t="s">
        <v>20</v>
      </c>
      <c r="B136">
        <v>2468</v>
      </c>
      <c r="E136" t="s">
        <v>14</v>
      </c>
      <c r="F136">
        <v>25</v>
      </c>
    </row>
    <row r="137" spans="1:6" x14ac:dyDescent="0.35">
      <c r="A137" t="s">
        <v>20</v>
      </c>
      <c r="B137">
        <v>2551</v>
      </c>
      <c r="E137" t="s">
        <v>14</v>
      </c>
      <c r="F137">
        <v>127</v>
      </c>
    </row>
    <row r="138" spans="1:6" x14ac:dyDescent="0.35">
      <c r="A138" t="s">
        <v>20</v>
      </c>
      <c r="B138">
        <v>101</v>
      </c>
      <c r="E138" t="s">
        <v>14</v>
      </c>
      <c r="F138">
        <v>355</v>
      </c>
    </row>
    <row r="139" spans="1:6" x14ac:dyDescent="0.35">
      <c r="A139" t="s">
        <v>20</v>
      </c>
      <c r="B139">
        <v>92</v>
      </c>
      <c r="E139" t="s">
        <v>14</v>
      </c>
      <c r="F139">
        <v>44</v>
      </c>
    </row>
    <row r="140" spans="1:6" x14ac:dyDescent="0.35">
      <c r="A140" t="s">
        <v>20</v>
      </c>
      <c r="B140">
        <v>62</v>
      </c>
      <c r="E140" t="s">
        <v>14</v>
      </c>
      <c r="F140">
        <v>67</v>
      </c>
    </row>
    <row r="141" spans="1:6" x14ac:dyDescent="0.35">
      <c r="A141" t="s">
        <v>20</v>
      </c>
      <c r="B141">
        <v>149</v>
      </c>
      <c r="E141" t="s">
        <v>14</v>
      </c>
      <c r="F141">
        <v>1068</v>
      </c>
    </row>
    <row r="142" spans="1:6" x14ac:dyDescent="0.35">
      <c r="A142" t="s">
        <v>20</v>
      </c>
      <c r="B142">
        <v>329</v>
      </c>
      <c r="E142" t="s">
        <v>14</v>
      </c>
      <c r="F142">
        <v>424</v>
      </c>
    </row>
    <row r="143" spans="1:6" x14ac:dyDescent="0.35">
      <c r="A143" t="s">
        <v>20</v>
      </c>
      <c r="B143">
        <v>97</v>
      </c>
      <c r="E143" t="s">
        <v>14</v>
      </c>
      <c r="F143">
        <v>151</v>
      </c>
    </row>
    <row r="144" spans="1:6" x14ac:dyDescent="0.35">
      <c r="A144" t="s">
        <v>20</v>
      </c>
      <c r="B144">
        <v>1784</v>
      </c>
      <c r="E144" t="s">
        <v>14</v>
      </c>
      <c r="F144">
        <v>1608</v>
      </c>
    </row>
    <row r="145" spans="1:6" x14ac:dyDescent="0.35">
      <c r="A145" t="s">
        <v>20</v>
      </c>
      <c r="B145">
        <v>1684</v>
      </c>
      <c r="E145" t="s">
        <v>14</v>
      </c>
      <c r="F145">
        <v>941</v>
      </c>
    </row>
    <row r="146" spans="1:6" x14ac:dyDescent="0.35">
      <c r="A146" t="s">
        <v>20</v>
      </c>
      <c r="B146">
        <v>250</v>
      </c>
      <c r="E146" t="s">
        <v>14</v>
      </c>
      <c r="F146">
        <v>1</v>
      </c>
    </row>
    <row r="147" spans="1:6" x14ac:dyDescent="0.35">
      <c r="A147" t="s">
        <v>20</v>
      </c>
      <c r="B147">
        <v>238</v>
      </c>
      <c r="E147" t="s">
        <v>14</v>
      </c>
      <c r="F147">
        <v>40</v>
      </c>
    </row>
    <row r="148" spans="1:6" x14ac:dyDescent="0.35">
      <c r="A148" t="s">
        <v>20</v>
      </c>
      <c r="B148">
        <v>53</v>
      </c>
      <c r="E148" t="s">
        <v>14</v>
      </c>
      <c r="F148">
        <v>3015</v>
      </c>
    </row>
    <row r="149" spans="1:6" x14ac:dyDescent="0.35">
      <c r="A149" t="s">
        <v>20</v>
      </c>
      <c r="B149">
        <v>214</v>
      </c>
      <c r="E149" t="s">
        <v>14</v>
      </c>
      <c r="F149">
        <v>435</v>
      </c>
    </row>
    <row r="150" spans="1:6" x14ac:dyDescent="0.35">
      <c r="A150" t="s">
        <v>20</v>
      </c>
      <c r="B150">
        <v>222</v>
      </c>
      <c r="E150" t="s">
        <v>14</v>
      </c>
      <c r="F150">
        <v>714</v>
      </c>
    </row>
    <row r="151" spans="1:6" x14ac:dyDescent="0.35">
      <c r="A151" t="s">
        <v>20</v>
      </c>
      <c r="B151">
        <v>1884</v>
      </c>
      <c r="E151" t="s">
        <v>14</v>
      </c>
      <c r="F151">
        <v>5497</v>
      </c>
    </row>
    <row r="152" spans="1:6" x14ac:dyDescent="0.35">
      <c r="A152" t="s">
        <v>20</v>
      </c>
      <c r="B152">
        <v>218</v>
      </c>
      <c r="E152" t="s">
        <v>14</v>
      </c>
      <c r="F152">
        <v>418</v>
      </c>
    </row>
    <row r="153" spans="1:6" x14ac:dyDescent="0.35">
      <c r="A153" t="s">
        <v>20</v>
      </c>
      <c r="B153">
        <v>6465</v>
      </c>
      <c r="E153" t="s">
        <v>14</v>
      </c>
      <c r="F153">
        <v>1439</v>
      </c>
    </row>
    <row r="154" spans="1:6" x14ac:dyDescent="0.35">
      <c r="A154" t="s">
        <v>20</v>
      </c>
      <c r="B154">
        <v>59</v>
      </c>
      <c r="E154" t="s">
        <v>14</v>
      </c>
      <c r="F154">
        <v>15</v>
      </c>
    </row>
    <row r="155" spans="1:6" x14ac:dyDescent="0.35">
      <c r="A155" t="s">
        <v>20</v>
      </c>
      <c r="B155">
        <v>88</v>
      </c>
      <c r="E155" t="s">
        <v>14</v>
      </c>
      <c r="F155">
        <v>1999</v>
      </c>
    </row>
    <row r="156" spans="1:6" x14ac:dyDescent="0.35">
      <c r="A156" t="s">
        <v>20</v>
      </c>
      <c r="B156">
        <v>1697</v>
      </c>
      <c r="E156" t="s">
        <v>14</v>
      </c>
      <c r="F156">
        <v>118</v>
      </c>
    </row>
    <row r="157" spans="1:6" x14ac:dyDescent="0.35">
      <c r="A157" t="s">
        <v>20</v>
      </c>
      <c r="B157">
        <v>92</v>
      </c>
      <c r="E157" t="s">
        <v>14</v>
      </c>
      <c r="F157">
        <v>162</v>
      </c>
    </row>
    <row r="158" spans="1:6" x14ac:dyDescent="0.35">
      <c r="A158" t="s">
        <v>20</v>
      </c>
      <c r="B158">
        <v>186</v>
      </c>
      <c r="E158" t="s">
        <v>14</v>
      </c>
      <c r="F158">
        <v>83</v>
      </c>
    </row>
    <row r="159" spans="1:6" x14ac:dyDescent="0.35">
      <c r="A159" t="s">
        <v>20</v>
      </c>
      <c r="B159">
        <v>138</v>
      </c>
      <c r="E159" t="s">
        <v>14</v>
      </c>
      <c r="F159">
        <v>747</v>
      </c>
    </row>
    <row r="160" spans="1:6" x14ac:dyDescent="0.35">
      <c r="A160" t="s">
        <v>20</v>
      </c>
      <c r="B160">
        <v>261</v>
      </c>
      <c r="E160" t="s">
        <v>14</v>
      </c>
      <c r="F160">
        <v>84</v>
      </c>
    </row>
    <row r="161" spans="1:6" x14ac:dyDescent="0.35">
      <c r="A161" t="s">
        <v>20</v>
      </c>
      <c r="B161">
        <v>107</v>
      </c>
      <c r="E161" t="s">
        <v>14</v>
      </c>
      <c r="F161">
        <v>91</v>
      </c>
    </row>
    <row r="162" spans="1:6" x14ac:dyDescent="0.35">
      <c r="A162" t="s">
        <v>20</v>
      </c>
      <c r="B162">
        <v>199</v>
      </c>
      <c r="E162" t="s">
        <v>14</v>
      </c>
      <c r="F162">
        <v>792</v>
      </c>
    </row>
    <row r="163" spans="1:6" x14ac:dyDescent="0.35">
      <c r="A163" t="s">
        <v>20</v>
      </c>
      <c r="B163">
        <v>5512</v>
      </c>
      <c r="E163" t="s">
        <v>14</v>
      </c>
      <c r="F163">
        <v>32</v>
      </c>
    </row>
    <row r="164" spans="1:6" x14ac:dyDescent="0.35">
      <c r="A164" t="s">
        <v>20</v>
      </c>
      <c r="B164">
        <v>86</v>
      </c>
      <c r="E164" t="s">
        <v>14</v>
      </c>
      <c r="F164">
        <v>186</v>
      </c>
    </row>
    <row r="165" spans="1:6" x14ac:dyDescent="0.35">
      <c r="A165" t="s">
        <v>20</v>
      </c>
      <c r="B165">
        <v>2768</v>
      </c>
      <c r="E165" t="s">
        <v>14</v>
      </c>
      <c r="F165">
        <v>605</v>
      </c>
    </row>
    <row r="166" spans="1:6" x14ac:dyDescent="0.35">
      <c r="A166" t="s">
        <v>20</v>
      </c>
      <c r="B166">
        <v>48</v>
      </c>
      <c r="E166" t="s">
        <v>14</v>
      </c>
      <c r="F166">
        <v>1</v>
      </c>
    </row>
    <row r="167" spans="1:6" x14ac:dyDescent="0.35">
      <c r="A167" t="s">
        <v>20</v>
      </c>
      <c r="B167">
        <v>87</v>
      </c>
      <c r="E167" t="s">
        <v>14</v>
      </c>
      <c r="F167">
        <v>31</v>
      </c>
    </row>
    <row r="168" spans="1:6" x14ac:dyDescent="0.35">
      <c r="A168" t="s">
        <v>20</v>
      </c>
      <c r="B168">
        <v>1894</v>
      </c>
      <c r="E168" t="s">
        <v>14</v>
      </c>
      <c r="F168">
        <v>1181</v>
      </c>
    </row>
    <row r="169" spans="1:6" x14ac:dyDescent="0.35">
      <c r="A169" t="s">
        <v>20</v>
      </c>
      <c r="B169">
        <v>282</v>
      </c>
      <c r="E169" t="s">
        <v>14</v>
      </c>
      <c r="F169">
        <v>39</v>
      </c>
    </row>
    <row r="170" spans="1:6" x14ac:dyDescent="0.35">
      <c r="A170" t="s">
        <v>20</v>
      </c>
      <c r="B170">
        <v>116</v>
      </c>
      <c r="E170" t="s">
        <v>14</v>
      </c>
      <c r="F170">
        <v>46</v>
      </c>
    </row>
    <row r="171" spans="1:6" x14ac:dyDescent="0.35">
      <c r="A171" t="s">
        <v>20</v>
      </c>
      <c r="B171">
        <v>83</v>
      </c>
      <c r="E171" t="s">
        <v>14</v>
      </c>
      <c r="F171">
        <v>105</v>
      </c>
    </row>
    <row r="172" spans="1:6" x14ac:dyDescent="0.35">
      <c r="A172" t="s">
        <v>20</v>
      </c>
      <c r="B172">
        <v>91</v>
      </c>
      <c r="E172" t="s">
        <v>14</v>
      </c>
      <c r="F172">
        <v>535</v>
      </c>
    </row>
    <row r="173" spans="1:6" x14ac:dyDescent="0.35">
      <c r="A173" t="s">
        <v>20</v>
      </c>
      <c r="B173">
        <v>546</v>
      </c>
      <c r="E173" t="s">
        <v>14</v>
      </c>
      <c r="F173">
        <v>16</v>
      </c>
    </row>
    <row r="174" spans="1:6" x14ac:dyDescent="0.35">
      <c r="A174" t="s">
        <v>20</v>
      </c>
      <c r="B174">
        <v>393</v>
      </c>
      <c r="E174" t="s">
        <v>14</v>
      </c>
      <c r="F174">
        <v>575</v>
      </c>
    </row>
    <row r="175" spans="1:6" x14ac:dyDescent="0.35">
      <c r="A175" t="s">
        <v>20</v>
      </c>
      <c r="B175">
        <v>133</v>
      </c>
      <c r="E175" t="s">
        <v>14</v>
      </c>
      <c r="F175">
        <v>1120</v>
      </c>
    </row>
    <row r="176" spans="1:6" x14ac:dyDescent="0.35">
      <c r="A176" t="s">
        <v>20</v>
      </c>
      <c r="B176">
        <v>254</v>
      </c>
      <c r="E176" t="s">
        <v>14</v>
      </c>
      <c r="F176">
        <v>113</v>
      </c>
    </row>
    <row r="177" spans="1:6" x14ac:dyDescent="0.35">
      <c r="A177" t="s">
        <v>20</v>
      </c>
      <c r="B177">
        <v>176</v>
      </c>
      <c r="E177" t="s">
        <v>14</v>
      </c>
      <c r="F177">
        <v>1538</v>
      </c>
    </row>
    <row r="178" spans="1:6" x14ac:dyDescent="0.35">
      <c r="A178" t="s">
        <v>20</v>
      </c>
      <c r="B178">
        <v>337</v>
      </c>
      <c r="E178" t="s">
        <v>14</v>
      </c>
      <c r="F178">
        <v>9</v>
      </c>
    </row>
    <row r="179" spans="1:6" x14ac:dyDescent="0.35">
      <c r="A179" t="s">
        <v>20</v>
      </c>
      <c r="B179">
        <v>107</v>
      </c>
      <c r="E179" t="s">
        <v>14</v>
      </c>
      <c r="F179">
        <v>554</v>
      </c>
    </row>
    <row r="180" spans="1:6" x14ac:dyDescent="0.35">
      <c r="A180" t="s">
        <v>20</v>
      </c>
      <c r="B180">
        <v>183</v>
      </c>
      <c r="E180" t="s">
        <v>14</v>
      </c>
      <c r="F180">
        <v>648</v>
      </c>
    </row>
    <row r="181" spans="1:6" x14ac:dyDescent="0.35">
      <c r="A181" t="s">
        <v>20</v>
      </c>
      <c r="B181">
        <v>72</v>
      </c>
      <c r="E181" t="s">
        <v>14</v>
      </c>
      <c r="F181">
        <v>21</v>
      </c>
    </row>
    <row r="182" spans="1:6" x14ac:dyDescent="0.35">
      <c r="A182" t="s">
        <v>20</v>
      </c>
      <c r="B182">
        <v>295</v>
      </c>
      <c r="E182" t="s">
        <v>14</v>
      </c>
      <c r="F182">
        <v>54</v>
      </c>
    </row>
    <row r="183" spans="1:6" x14ac:dyDescent="0.35">
      <c r="A183" t="s">
        <v>20</v>
      </c>
      <c r="B183">
        <v>142</v>
      </c>
      <c r="E183" t="s">
        <v>14</v>
      </c>
      <c r="F183">
        <v>120</v>
      </c>
    </row>
    <row r="184" spans="1:6" x14ac:dyDescent="0.35">
      <c r="A184" t="s">
        <v>20</v>
      </c>
      <c r="B184">
        <v>85</v>
      </c>
      <c r="E184" t="s">
        <v>14</v>
      </c>
      <c r="F184">
        <v>579</v>
      </c>
    </row>
    <row r="185" spans="1:6" x14ac:dyDescent="0.35">
      <c r="A185" t="s">
        <v>20</v>
      </c>
      <c r="B185">
        <v>659</v>
      </c>
      <c r="E185" t="s">
        <v>14</v>
      </c>
      <c r="F185">
        <v>2072</v>
      </c>
    </row>
    <row r="186" spans="1:6" x14ac:dyDescent="0.35">
      <c r="A186" t="s">
        <v>20</v>
      </c>
      <c r="B186">
        <v>121</v>
      </c>
      <c r="E186" t="s">
        <v>14</v>
      </c>
      <c r="F186">
        <v>0</v>
      </c>
    </row>
    <row r="187" spans="1:6" x14ac:dyDescent="0.35">
      <c r="A187" t="s">
        <v>20</v>
      </c>
      <c r="B187">
        <v>3742</v>
      </c>
      <c r="E187" t="s">
        <v>14</v>
      </c>
      <c r="F187">
        <v>1796</v>
      </c>
    </row>
    <row r="188" spans="1:6" x14ac:dyDescent="0.35">
      <c r="A188" t="s">
        <v>20</v>
      </c>
      <c r="B188">
        <v>223</v>
      </c>
      <c r="E188" t="s">
        <v>14</v>
      </c>
      <c r="F188">
        <v>62</v>
      </c>
    </row>
    <row r="189" spans="1:6" x14ac:dyDescent="0.35">
      <c r="A189" t="s">
        <v>20</v>
      </c>
      <c r="B189">
        <v>133</v>
      </c>
      <c r="E189" t="s">
        <v>14</v>
      </c>
      <c r="F189">
        <v>347</v>
      </c>
    </row>
    <row r="190" spans="1:6" x14ac:dyDescent="0.35">
      <c r="A190" t="s">
        <v>20</v>
      </c>
      <c r="B190">
        <v>5168</v>
      </c>
      <c r="E190" t="s">
        <v>14</v>
      </c>
      <c r="F190">
        <v>19</v>
      </c>
    </row>
    <row r="191" spans="1:6" x14ac:dyDescent="0.35">
      <c r="A191" t="s">
        <v>20</v>
      </c>
      <c r="B191">
        <v>307</v>
      </c>
      <c r="E191" t="s">
        <v>14</v>
      </c>
      <c r="F191">
        <v>1258</v>
      </c>
    </row>
    <row r="192" spans="1:6" x14ac:dyDescent="0.35">
      <c r="A192" t="s">
        <v>20</v>
      </c>
      <c r="B192">
        <v>2441</v>
      </c>
      <c r="E192" t="s">
        <v>14</v>
      </c>
      <c r="F192">
        <v>362</v>
      </c>
    </row>
    <row r="193" spans="1:6" x14ac:dyDescent="0.35">
      <c r="A193" t="s">
        <v>20</v>
      </c>
      <c r="B193">
        <v>1385</v>
      </c>
      <c r="E193" t="s">
        <v>14</v>
      </c>
      <c r="F193">
        <v>133</v>
      </c>
    </row>
    <row r="194" spans="1:6" x14ac:dyDescent="0.35">
      <c r="A194" t="s">
        <v>20</v>
      </c>
      <c r="B194">
        <v>190</v>
      </c>
      <c r="E194" t="s">
        <v>14</v>
      </c>
      <c r="F194">
        <v>846</v>
      </c>
    </row>
    <row r="195" spans="1:6" x14ac:dyDescent="0.35">
      <c r="A195" t="s">
        <v>20</v>
      </c>
      <c r="B195">
        <v>470</v>
      </c>
      <c r="E195" t="s">
        <v>14</v>
      </c>
      <c r="F195">
        <v>10</v>
      </c>
    </row>
    <row r="196" spans="1:6" x14ac:dyDescent="0.35">
      <c r="A196" t="s">
        <v>20</v>
      </c>
      <c r="B196">
        <v>253</v>
      </c>
      <c r="E196" t="s">
        <v>14</v>
      </c>
      <c r="F196">
        <v>191</v>
      </c>
    </row>
    <row r="197" spans="1:6" x14ac:dyDescent="0.35">
      <c r="A197" t="s">
        <v>20</v>
      </c>
      <c r="B197">
        <v>1113</v>
      </c>
      <c r="E197" t="s">
        <v>14</v>
      </c>
      <c r="F197">
        <v>1979</v>
      </c>
    </row>
    <row r="198" spans="1:6" x14ac:dyDescent="0.35">
      <c r="A198" t="s">
        <v>20</v>
      </c>
      <c r="B198">
        <v>2283</v>
      </c>
      <c r="E198" t="s">
        <v>14</v>
      </c>
      <c r="F198">
        <v>63</v>
      </c>
    </row>
    <row r="199" spans="1:6" x14ac:dyDescent="0.35">
      <c r="A199" t="s">
        <v>20</v>
      </c>
      <c r="B199">
        <v>1095</v>
      </c>
      <c r="E199" t="s">
        <v>14</v>
      </c>
      <c r="F199">
        <v>6080</v>
      </c>
    </row>
    <row r="200" spans="1:6" x14ac:dyDescent="0.35">
      <c r="A200" t="s">
        <v>20</v>
      </c>
      <c r="B200">
        <v>1690</v>
      </c>
      <c r="E200" t="s">
        <v>14</v>
      </c>
      <c r="F200">
        <v>80</v>
      </c>
    </row>
    <row r="201" spans="1:6" x14ac:dyDescent="0.35">
      <c r="A201" t="s">
        <v>20</v>
      </c>
      <c r="B201">
        <v>191</v>
      </c>
      <c r="E201" t="s">
        <v>14</v>
      </c>
      <c r="F201">
        <v>9</v>
      </c>
    </row>
    <row r="202" spans="1:6" x14ac:dyDescent="0.35">
      <c r="A202" t="s">
        <v>20</v>
      </c>
      <c r="B202">
        <v>2013</v>
      </c>
      <c r="E202" t="s">
        <v>14</v>
      </c>
      <c r="F202">
        <v>1784</v>
      </c>
    </row>
    <row r="203" spans="1:6" x14ac:dyDescent="0.35">
      <c r="A203" t="s">
        <v>20</v>
      </c>
      <c r="B203">
        <v>1703</v>
      </c>
      <c r="E203" t="s">
        <v>14</v>
      </c>
      <c r="F203">
        <v>243</v>
      </c>
    </row>
    <row r="204" spans="1:6" x14ac:dyDescent="0.35">
      <c r="A204" t="s">
        <v>20</v>
      </c>
      <c r="B204">
        <v>80</v>
      </c>
      <c r="E204" t="s">
        <v>14</v>
      </c>
      <c r="F204">
        <v>1296</v>
      </c>
    </row>
    <row r="205" spans="1:6" x14ac:dyDescent="0.35">
      <c r="A205" t="s">
        <v>20</v>
      </c>
      <c r="B205">
        <v>41</v>
      </c>
      <c r="E205" t="s">
        <v>14</v>
      </c>
      <c r="F205">
        <v>77</v>
      </c>
    </row>
    <row r="206" spans="1:6" x14ac:dyDescent="0.35">
      <c r="A206" t="s">
        <v>20</v>
      </c>
      <c r="B206">
        <v>187</v>
      </c>
      <c r="E206" t="s">
        <v>14</v>
      </c>
      <c r="F206">
        <v>395</v>
      </c>
    </row>
    <row r="207" spans="1:6" x14ac:dyDescent="0.35">
      <c r="A207" t="s">
        <v>20</v>
      </c>
      <c r="B207">
        <v>2875</v>
      </c>
      <c r="E207" t="s">
        <v>14</v>
      </c>
      <c r="F207">
        <v>49</v>
      </c>
    </row>
    <row r="208" spans="1:6" x14ac:dyDescent="0.35">
      <c r="A208" t="s">
        <v>20</v>
      </c>
      <c r="B208">
        <v>88</v>
      </c>
      <c r="E208" t="s">
        <v>14</v>
      </c>
      <c r="F208">
        <v>180</v>
      </c>
    </row>
    <row r="209" spans="1:6" x14ac:dyDescent="0.35">
      <c r="A209" t="s">
        <v>20</v>
      </c>
      <c r="B209">
        <v>191</v>
      </c>
      <c r="E209" t="s">
        <v>14</v>
      </c>
      <c r="F209">
        <v>2690</v>
      </c>
    </row>
    <row r="210" spans="1:6" x14ac:dyDescent="0.35">
      <c r="A210" t="s">
        <v>20</v>
      </c>
      <c r="B210">
        <v>139</v>
      </c>
      <c r="E210" t="s">
        <v>14</v>
      </c>
      <c r="F210">
        <v>2779</v>
      </c>
    </row>
    <row r="211" spans="1:6" x14ac:dyDescent="0.35">
      <c r="A211" t="s">
        <v>20</v>
      </c>
      <c r="B211">
        <v>186</v>
      </c>
      <c r="E211" t="s">
        <v>14</v>
      </c>
      <c r="F211">
        <v>92</v>
      </c>
    </row>
    <row r="212" spans="1:6" x14ac:dyDescent="0.35">
      <c r="A212" t="s">
        <v>20</v>
      </c>
      <c r="B212">
        <v>112</v>
      </c>
      <c r="E212" t="s">
        <v>14</v>
      </c>
      <c r="F212">
        <v>1028</v>
      </c>
    </row>
    <row r="213" spans="1:6" x14ac:dyDescent="0.35">
      <c r="A213" t="s">
        <v>20</v>
      </c>
      <c r="B213">
        <v>101</v>
      </c>
      <c r="E213" t="s">
        <v>14</v>
      </c>
      <c r="F213">
        <v>26</v>
      </c>
    </row>
    <row r="214" spans="1:6" x14ac:dyDescent="0.35">
      <c r="A214" t="s">
        <v>20</v>
      </c>
      <c r="B214">
        <v>206</v>
      </c>
      <c r="E214" t="s">
        <v>14</v>
      </c>
      <c r="F214">
        <v>1790</v>
      </c>
    </row>
    <row r="215" spans="1:6" x14ac:dyDescent="0.35">
      <c r="A215" t="s">
        <v>20</v>
      </c>
      <c r="B215">
        <v>154</v>
      </c>
      <c r="E215" t="s">
        <v>14</v>
      </c>
      <c r="F215">
        <v>37</v>
      </c>
    </row>
    <row r="216" spans="1:6" x14ac:dyDescent="0.35">
      <c r="A216" t="s">
        <v>20</v>
      </c>
      <c r="B216">
        <v>5966</v>
      </c>
      <c r="E216" t="s">
        <v>14</v>
      </c>
      <c r="F216">
        <v>35</v>
      </c>
    </row>
    <row r="217" spans="1:6" x14ac:dyDescent="0.35">
      <c r="A217" t="s">
        <v>20</v>
      </c>
      <c r="B217">
        <v>169</v>
      </c>
      <c r="E217" t="s">
        <v>14</v>
      </c>
      <c r="F217">
        <v>558</v>
      </c>
    </row>
    <row r="218" spans="1:6" x14ac:dyDescent="0.35">
      <c r="A218" t="s">
        <v>20</v>
      </c>
      <c r="B218">
        <v>2106</v>
      </c>
      <c r="E218" t="s">
        <v>14</v>
      </c>
      <c r="F218">
        <v>64</v>
      </c>
    </row>
    <row r="219" spans="1:6" x14ac:dyDescent="0.35">
      <c r="A219" t="s">
        <v>20</v>
      </c>
      <c r="B219">
        <v>131</v>
      </c>
      <c r="E219" t="s">
        <v>14</v>
      </c>
      <c r="F219">
        <v>245</v>
      </c>
    </row>
    <row r="220" spans="1:6" x14ac:dyDescent="0.35">
      <c r="A220" t="s">
        <v>20</v>
      </c>
      <c r="B220">
        <v>84</v>
      </c>
      <c r="E220" t="s">
        <v>14</v>
      </c>
      <c r="F220">
        <v>71</v>
      </c>
    </row>
    <row r="221" spans="1:6" x14ac:dyDescent="0.35">
      <c r="A221" t="s">
        <v>20</v>
      </c>
      <c r="B221">
        <v>155</v>
      </c>
      <c r="E221" t="s">
        <v>14</v>
      </c>
      <c r="F221">
        <v>42</v>
      </c>
    </row>
    <row r="222" spans="1:6" x14ac:dyDescent="0.35">
      <c r="A222" t="s">
        <v>20</v>
      </c>
      <c r="B222">
        <v>189</v>
      </c>
      <c r="E222" t="s">
        <v>14</v>
      </c>
      <c r="F222">
        <v>156</v>
      </c>
    </row>
    <row r="223" spans="1:6" x14ac:dyDescent="0.35">
      <c r="A223" t="s">
        <v>20</v>
      </c>
      <c r="B223">
        <v>4799</v>
      </c>
      <c r="E223" t="s">
        <v>14</v>
      </c>
      <c r="F223">
        <v>1368</v>
      </c>
    </row>
    <row r="224" spans="1:6" x14ac:dyDescent="0.35">
      <c r="A224" t="s">
        <v>20</v>
      </c>
      <c r="B224">
        <v>1137</v>
      </c>
      <c r="E224" t="s">
        <v>14</v>
      </c>
      <c r="F224">
        <v>102</v>
      </c>
    </row>
    <row r="225" spans="1:6" x14ac:dyDescent="0.35">
      <c r="A225" t="s">
        <v>20</v>
      </c>
      <c r="B225">
        <v>1152</v>
      </c>
      <c r="E225" t="s">
        <v>14</v>
      </c>
      <c r="F225">
        <v>86</v>
      </c>
    </row>
    <row r="226" spans="1:6" x14ac:dyDescent="0.35">
      <c r="A226" t="s">
        <v>20</v>
      </c>
      <c r="B226">
        <v>50</v>
      </c>
      <c r="E226" t="s">
        <v>14</v>
      </c>
      <c r="F226">
        <v>253</v>
      </c>
    </row>
    <row r="227" spans="1:6" x14ac:dyDescent="0.35">
      <c r="A227" t="s">
        <v>20</v>
      </c>
      <c r="B227">
        <v>3059</v>
      </c>
      <c r="E227" t="s">
        <v>14</v>
      </c>
      <c r="F227">
        <v>157</v>
      </c>
    </row>
    <row r="228" spans="1:6" x14ac:dyDescent="0.35">
      <c r="A228" t="s">
        <v>20</v>
      </c>
      <c r="B228">
        <v>34</v>
      </c>
      <c r="E228" t="s">
        <v>14</v>
      </c>
      <c r="F228">
        <v>183</v>
      </c>
    </row>
    <row r="229" spans="1:6" x14ac:dyDescent="0.35">
      <c r="A229" t="s">
        <v>20</v>
      </c>
      <c r="B229">
        <v>220</v>
      </c>
      <c r="E229" t="s">
        <v>14</v>
      </c>
      <c r="F229">
        <v>82</v>
      </c>
    </row>
    <row r="230" spans="1:6" x14ac:dyDescent="0.35">
      <c r="A230" t="s">
        <v>20</v>
      </c>
      <c r="B230">
        <v>1604</v>
      </c>
      <c r="E230" t="s">
        <v>14</v>
      </c>
      <c r="F230">
        <v>1</v>
      </c>
    </row>
    <row r="231" spans="1:6" x14ac:dyDescent="0.35">
      <c r="A231" t="s">
        <v>20</v>
      </c>
      <c r="B231">
        <v>454</v>
      </c>
      <c r="E231" t="s">
        <v>14</v>
      </c>
      <c r="F231">
        <v>1198</v>
      </c>
    </row>
    <row r="232" spans="1:6" x14ac:dyDescent="0.35">
      <c r="A232" t="s">
        <v>20</v>
      </c>
      <c r="B232">
        <v>123</v>
      </c>
      <c r="E232" t="s">
        <v>14</v>
      </c>
      <c r="F232">
        <v>648</v>
      </c>
    </row>
    <row r="233" spans="1:6" x14ac:dyDescent="0.35">
      <c r="A233" t="s">
        <v>20</v>
      </c>
      <c r="B233">
        <v>299</v>
      </c>
      <c r="E233" t="s">
        <v>14</v>
      </c>
      <c r="F233">
        <v>64</v>
      </c>
    </row>
    <row r="234" spans="1:6" x14ac:dyDescent="0.35">
      <c r="A234" t="s">
        <v>20</v>
      </c>
      <c r="B234">
        <v>2237</v>
      </c>
      <c r="E234" t="s">
        <v>14</v>
      </c>
      <c r="F234">
        <v>62</v>
      </c>
    </row>
    <row r="235" spans="1:6" x14ac:dyDescent="0.35">
      <c r="A235" t="s">
        <v>20</v>
      </c>
      <c r="B235">
        <v>645</v>
      </c>
      <c r="E235" t="s">
        <v>14</v>
      </c>
      <c r="F235">
        <v>750</v>
      </c>
    </row>
    <row r="236" spans="1:6" x14ac:dyDescent="0.35">
      <c r="A236" t="s">
        <v>20</v>
      </c>
      <c r="B236">
        <v>484</v>
      </c>
      <c r="E236" t="s">
        <v>14</v>
      </c>
      <c r="F236">
        <v>105</v>
      </c>
    </row>
    <row r="237" spans="1:6" x14ac:dyDescent="0.35">
      <c r="A237" t="s">
        <v>20</v>
      </c>
      <c r="B237">
        <v>154</v>
      </c>
      <c r="E237" t="s">
        <v>14</v>
      </c>
      <c r="F237">
        <v>2604</v>
      </c>
    </row>
    <row r="238" spans="1:6" x14ac:dyDescent="0.35">
      <c r="A238" t="s">
        <v>20</v>
      </c>
      <c r="B238">
        <v>82</v>
      </c>
      <c r="E238" t="s">
        <v>14</v>
      </c>
      <c r="F238">
        <v>65</v>
      </c>
    </row>
    <row r="239" spans="1:6" x14ac:dyDescent="0.35">
      <c r="A239" t="s">
        <v>20</v>
      </c>
      <c r="B239">
        <v>134</v>
      </c>
      <c r="E239" t="s">
        <v>14</v>
      </c>
      <c r="F239">
        <v>94</v>
      </c>
    </row>
    <row r="240" spans="1:6" x14ac:dyDescent="0.35">
      <c r="A240" t="s">
        <v>20</v>
      </c>
      <c r="B240">
        <v>5203</v>
      </c>
      <c r="E240" t="s">
        <v>14</v>
      </c>
      <c r="F240">
        <v>257</v>
      </c>
    </row>
    <row r="241" spans="1:6" x14ac:dyDescent="0.35">
      <c r="A241" t="s">
        <v>20</v>
      </c>
      <c r="B241">
        <v>94</v>
      </c>
      <c r="E241" t="s">
        <v>14</v>
      </c>
      <c r="F241">
        <v>2928</v>
      </c>
    </row>
    <row r="242" spans="1:6" x14ac:dyDescent="0.35">
      <c r="A242" t="s">
        <v>20</v>
      </c>
      <c r="B242">
        <v>205</v>
      </c>
      <c r="E242" t="s">
        <v>14</v>
      </c>
      <c r="F242">
        <v>4697</v>
      </c>
    </row>
    <row r="243" spans="1:6" x14ac:dyDescent="0.35">
      <c r="A243" t="s">
        <v>20</v>
      </c>
      <c r="B243">
        <v>92</v>
      </c>
      <c r="E243" t="s">
        <v>14</v>
      </c>
      <c r="F243">
        <v>2915</v>
      </c>
    </row>
    <row r="244" spans="1:6" x14ac:dyDescent="0.35">
      <c r="A244" t="s">
        <v>20</v>
      </c>
      <c r="B244">
        <v>219</v>
      </c>
      <c r="E244" t="s">
        <v>14</v>
      </c>
      <c r="F244">
        <v>18</v>
      </c>
    </row>
    <row r="245" spans="1:6" x14ac:dyDescent="0.35">
      <c r="A245" t="s">
        <v>20</v>
      </c>
      <c r="B245">
        <v>2526</v>
      </c>
      <c r="E245" t="s">
        <v>14</v>
      </c>
      <c r="F245">
        <v>602</v>
      </c>
    </row>
    <row r="246" spans="1:6" x14ac:dyDescent="0.35">
      <c r="A246" t="s">
        <v>20</v>
      </c>
      <c r="B246">
        <v>94</v>
      </c>
      <c r="E246" t="s">
        <v>14</v>
      </c>
      <c r="F246">
        <v>1</v>
      </c>
    </row>
    <row r="247" spans="1:6" x14ac:dyDescent="0.35">
      <c r="A247" t="s">
        <v>20</v>
      </c>
      <c r="B247">
        <v>1713</v>
      </c>
      <c r="E247" t="s">
        <v>14</v>
      </c>
      <c r="F247">
        <v>3868</v>
      </c>
    </row>
    <row r="248" spans="1:6" x14ac:dyDescent="0.35">
      <c r="A248" t="s">
        <v>20</v>
      </c>
      <c r="B248">
        <v>249</v>
      </c>
      <c r="E248" t="s">
        <v>14</v>
      </c>
      <c r="F248">
        <v>504</v>
      </c>
    </row>
    <row r="249" spans="1:6" x14ac:dyDescent="0.35">
      <c r="A249" t="s">
        <v>20</v>
      </c>
      <c r="B249">
        <v>192</v>
      </c>
      <c r="E249" t="s">
        <v>14</v>
      </c>
      <c r="F249">
        <v>14</v>
      </c>
    </row>
    <row r="250" spans="1:6" x14ac:dyDescent="0.35">
      <c r="A250" t="s">
        <v>20</v>
      </c>
      <c r="B250">
        <v>247</v>
      </c>
      <c r="E250" t="s">
        <v>14</v>
      </c>
      <c r="F250">
        <v>750</v>
      </c>
    </row>
    <row r="251" spans="1:6" x14ac:dyDescent="0.35">
      <c r="A251" t="s">
        <v>20</v>
      </c>
      <c r="B251">
        <v>2293</v>
      </c>
      <c r="E251" t="s">
        <v>14</v>
      </c>
      <c r="F251">
        <v>77</v>
      </c>
    </row>
    <row r="252" spans="1:6" x14ac:dyDescent="0.35">
      <c r="A252" t="s">
        <v>20</v>
      </c>
      <c r="B252">
        <v>3131</v>
      </c>
      <c r="E252" t="s">
        <v>14</v>
      </c>
      <c r="F252">
        <v>752</v>
      </c>
    </row>
    <row r="253" spans="1:6" x14ac:dyDescent="0.35">
      <c r="A253" t="s">
        <v>20</v>
      </c>
      <c r="B253">
        <v>143</v>
      </c>
      <c r="E253" t="s">
        <v>14</v>
      </c>
      <c r="F253">
        <v>131</v>
      </c>
    </row>
    <row r="254" spans="1:6" x14ac:dyDescent="0.35">
      <c r="A254" t="s">
        <v>20</v>
      </c>
      <c r="B254">
        <v>296</v>
      </c>
      <c r="E254" t="s">
        <v>14</v>
      </c>
      <c r="F254">
        <v>87</v>
      </c>
    </row>
    <row r="255" spans="1:6" x14ac:dyDescent="0.35">
      <c r="A255" t="s">
        <v>20</v>
      </c>
      <c r="B255">
        <v>170</v>
      </c>
      <c r="E255" t="s">
        <v>14</v>
      </c>
      <c r="F255">
        <v>1063</v>
      </c>
    </row>
    <row r="256" spans="1:6" x14ac:dyDescent="0.35">
      <c r="A256" t="s">
        <v>20</v>
      </c>
      <c r="B256">
        <v>86</v>
      </c>
      <c r="E256" t="s">
        <v>14</v>
      </c>
      <c r="F256">
        <v>76</v>
      </c>
    </row>
    <row r="257" spans="1:6" x14ac:dyDescent="0.35">
      <c r="A257" t="s">
        <v>20</v>
      </c>
      <c r="B257">
        <v>6286</v>
      </c>
      <c r="E257" t="s">
        <v>14</v>
      </c>
      <c r="F257">
        <v>4428</v>
      </c>
    </row>
    <row r="258" spans="1:6" x14ac:dyDescent="0.35">
      <c r="A258" t="s">
        <v>20</v>
      </c>
      <c r="B258">
        <v>3727</v>
      </c>
      <c r="E258" t="s">
        <v>14</v>
      </c>
      <c r="F258">
        <v>58</v>
      </c>
    </row>
    <row r="259" spans="1:6" x14ac:dyDescent="0.35">
      <c r="A259" t="s">
        <v>20</v>
      </c>
      <c r="B259">
        <v>1605</v>
      </c>
      <c r="E259" t="s">
        <v>14</v>
      </c>
      <c r="F259">
        <v>111</v>
      </c>
    </row>
    <row r="260" spans="1:6" x14ac:dyDescent="0.35">
      <c r="A260" t="s">
        <v>20</v>
      </c>
      <c r="B260">
        <v>2120</v>
      </c>
      <c r="E260" t="s">
        <v>14</v>
      </c>
      <c r="F260">
        <v>2955</v>
      </c>
    </row>
    <row r="261" spans="1:6" x14ac:dyDescent="0.35">
      <c r="A261" t="s">
        <v>20</v>
      </c>
      <c r="B261">
        <v>50</v>
      </c>
      <c r="E261" t="s">
        <v>14</v>
      </c>
      <c r="F261">
        <v>1657</v>
      </c>
    </row>
    <row r="262" spans="1:6" x14ac:dyDescent="0.35">
      <c r="A262" t="s">
        <v>20</v>
      </c>
      <c r="B262">
        <v>2080</v>
      </c>
      <c r="E262" t="s">
        <v>14</v>
      </c>
      <c r="F262">
        <v>926</v>
      </c>
    </row>
    <row r="263" spans="1:6" x14ac:dyDescent="0.35">
      <c r="A263" t="s">
        <v>20</v>
      </c>
      <c r="B263">
        <v>2105</v>
      </c>
      <c r="E263" t="s">
        <v>14</v>
      </c>
      <c r="F263">
        <v>77</v>
      </c>
    </row>
    <row r="264" spans="1:6" x14ac:dyDescent="0.35">
      <c r="A264" t="s">
        <v>20</v>
      </c>
      <c r="B264">
        <v>2436</v>
      </c>
      <c r="E264" t="s">
        <v>14</v>
      </c>
      <c r="F264">
        <v>1748</v>
      </c>
    </row>
    <row r="265" spans="1:6" x14ac:dyDescent="0.35">
      <c r="A265" t="s">
        <v>20</v>
      </c>
      <c r="B265">
        <v>80</v>
      </c>
      <c r="E265" t="s">
        <v>14</v>
      </c>
      <c r="F265">
        <v>79</v>
      </c>
    </row>
    <row r="266" spans="1:6" x14ac:dyDescent="0.35">
      <c r="A266" t="s">
        <v>20</v>
      </c>
      <c r="B266">
        <v>42</v>
      </c>
      <c r="E266" t="s">
        <v>14</v>
      </c>
      <c r="F266">
        <v>889</v>
      </c>
    </row>
    <row r="267" spans="1:6" x14ac:dyDescent="0.35">
      <c r="A267" t="s">
        <v>20</v>
      </c>
      <c r="B267">
        <v>139</v>
      </c>
      <c r="E267" t="s">
        <v>14</v>
      </c>
      <c r="F267">
        <v>56</v>
      </c>
    </row>
    <row r="268" spans="1:6" x14ac:dyDescent="0.35">
      <c r="A268" t="s">
        <v>20</v>
      </c>
      <c r="B268">
        <v>159</v>
      </c>
      <c r="E268" t="s">
        <v>14</v>
      </c>
      <c r="F268">
        <v>1</v>
      </c>
    </row>
    <row r="269" spans="1:6" x14ac:dyDescent="0.35">
      <c r="A269" t="s">
        <v>20</v>
      </c>
      <c r="B269">
        <v>381</v>
      </c>
      <c r="E269" t="s">
        <v>14</v>
      </c>
      <c r="F269">
        <v>83</v>
      </c>
    </row>
    <row r="270" spans="1:6" x14ac:dyDescent="0.35">
      <c r="A270" t="s">
        <v>20</v>
      </c>
      <c r="B270">
        <v>194</v>
      </c>
      <c r="E270" t="s">
        <v>14</v>
      </c>
      <c r="F270">
        <v>2025</v>
      </c>
    </row>
    <row r="271" spans="1:6" x14ac:dyDescent="0.35">
      <c r="A271" t="s">
        <v>20</v>
      </c>
      <c r="B271">
        <v>106</v>
      </c>
      <c r="E271" t="s">
        <v>14</v>
      </c>
      <c r="F271">
        <v>14</v>
      </c>
    </row>
    <row r="272" spans="1:6" x14ac:dyDescent="0.35">
      <c r="A272" t="s">
        <v>20</v>
      </c>
      <c r="B272">
        <v>142</v>
      </c>
      <c r="E272" t="s">
        <v>14</v>
      </c>
      <c r="F272">
        <v>656</v>
      </c>
    </row>
    <row r="273" spans="1:6" x14ac:dyDescent="0.35">
      <c r="A273" t="s">
        <v>20</v>
      </c>
      <c r="B273">
        <v>211</v>
      </c>
      <c r="E273" t="s">
        <v>14</v>
      </c>
      <c r="F273">
        <v>1596</v>
      </c>
    </row>
    <row r="274" spans="1:6" x14ac:dyDescent="0.35">
      <c r="A274" t="s">
        <v>20</v>
      </c>
      <c r="B274">
        <v>2756</v>
      </c>
      <c r="E274" t="s">
        <v>14</v>
      </c>
      <c r="F274">
        <v>10</v>
      </c>
    </row>
    <row r="275" spans="1:6" x14ac:dyDescent="0.35">
      <c r="A275" t="s">
        <v>20</v>
      </c>
      <c r="B275">
        <v>173</v>
      </c>
      <c r="E275" t="s">
        <v>14</v>
      </c>
      <c r="F275">
        <v>1121</v>
      </c>
    </row>
    <row r="276" spans="1:6" x14ac:dyDescent="0.35">
      <c r="A276" t="s">
        <v>20</v>
      </c>
      <c r="B276">
        <v>87</v>
      </c>
      <c r="E276" t="s">
        <v>14</v>
      </c>
      <c r="F276">
        <v>15</v>
      </c>
    </row>
    <row r="277" spans="1:6" x14ac:dyDescent="0.35">
      <c r="A277" t="s">
        <v>20</v>
      </c>
      <c r="B277">
        <v>1572</v>
      </c>
      <c r="E277" t="s">
        <v>14</v>
      </c>
      <c r="F277">
        <v>191</v>
      </c>
    </row>
    <row r="278" spans="1:6" x14ac:dyDescent="0.35">
      <c r="A278" t="s">
        <v>20</v>
      </c>
      <c r="B278">
        <v>2346</v>
      </c>
      <c r="E278" t="s">
        <v>14</v>
      </c>
      <c r="F278">
        <v>16</v>
      </c>
    </row>
    <row r="279" spans="1:6" x14ac:dyDescent="0.35">
      <c r="A279" t="s">
        <v>20</v>
      </c>
      <c r="B279">
        <v>115</v>
      </c>
      <c r="E279" t="s">
        <v>14</v>
      </c>
      <c r="F279">
        <v>17</v>
      </c>
    </row>
    <row r="280" spans="1:6" x14ac:dyDescent="0.35">
      <c r="A280" t="s">
        <v>20</v>
      </c>
      <c r="B280">
        <v>85</v>
      </c>
      <c r="E280" t="s">
        <v>14</v>
      </c>
      <c r="F280">
        <v>34</v>
      </c>
    </row>
    <row r="281" spans="1:6" x14ac:dyDescent="0.35">
      <c r="A281" t="s">
        <v>20</v>
      </c>
      <c r="B281">
        <v>144</v>
      </c>
      <c r="E281" t="s">
        <v>14</v>
      </c>
      <c r="F281">
        <v>1</v>
      </c>
    </row>
    <row r="282" spans="1:6" x14ac:dyDescent="0.35">
      <c r="A282" t="s">
        <v>20</v>
      </c>
      <c r="B282">
        <v>2443</v>
      </c>
      <c r="E282" t="s">
        <v>14</v>
      </c>
      <c r="F282">
        <v>1274</v>
      </c>
    </row>
    <row r="283" spans="1:6" x14ac:dyDescent="0.35">
      <c r="A283" t="s">
        <v>20</v>
      </c>
      <c r="B283">
        <v>64</v>
      </c>
      <c r="E283" t="s">
        <v>14</v>
      </c>
      <c r="F283">
        <v>210</v>
      </c>
    </row>
    <row r="284" spans="1:6" x14ac:dyDescent="0.35">
      <c r="A284" t="s">
        <v>20</v>
      </c>
      <c r="B284">
        <v>268</v>
      </c>
      <c r="E284" t="s">
        <v>14</v>
      </c>
      <c r="F284">
        <v>248</v>
      </c>
    </row>
    <row r="285" spans="1:6" x14ac:dyDescent="0.35">
      <c r="A285" t="s">
        <v>20</v>
      </c>
      <c r="B285">
        <v>195</v>
      </c>
      <c r="E285" t="s">
        <v>14</v>
      </c>
      <c r="F285">
        <v>513</v>
      </c>
    </row>
    <row r="286" spans="1:6" x14ac:dyDescent="0.35">
      <c r="A286" t="s">
        <v>20</v>
      </c>
      <c r="B286">
        <v>186</v>
      </c>
      <c r="E286" t="s">
        <v>14</v>
      </c>
      <c r="F286">
        <v>3410</v>
      </c>
    </row>
    <row r="287" spans="1:6" x14ac:dyDescent="0.35">
      <c r="A287" t="s">
        <v>20</v>
      </c>
      <c r="B287">
        <v>460</v>
      </c>
      <c r="E287" t="s">
        <v>14</v>
      </c>
      <c r="F287">
        <v>10</v>
      </c>
    </row>
    <row r="288" spans="1:6" x14ac:dyDescent="0.35">
      <c r="A288" t="s">
        <v>20</v>
      </c>
      <c r="B288">
        <v>2528</v>
      </c>
      <c r="E288" t="s">
        <v>14</v>
      </c>
      <c r="F288">
        <v>2201</v>
      </c>
    </row>
    <row r="289" spans="1:6" x14ac:dyDescent="0.35">
      <c r="A289" t="s">
        <v>20</v>
      </c>
      <c r="B289">
        <v>3657</v>
      </c>
      <c r="E289" t="s">
        <v>14</v>
      </c>
      <c r="F289">
        <v>676</v>
      </c>
    </row>
    <row r="290" spans="1:6" x14ac:dyDescent="0.35">
      <c r="A290" t="s">
        <v>20</v>
      </c>
      <c r="B290">
        <v>131</v>
      </c>
      <c r="E290" t="s">
        <v>14</v>
      </c>
      <c r="F290">
        <v>831</v>
      </c>
    </row>
    <row r="291" spans="1:6" x14ac:dyDescent="0.35">
      <c r="A291" t="s">
        <v>20</v>
      </c>
      <c r="B291">
        <v>239</v>
      </c>
      <c r="E291" t="s">
        <v>14</v>
      </c>
      <c r="F291">
        <v>859</v>
      </c>
    </row>
    <row r="292" spans="1:6" x14ac:dyDescent="0.35">
      <c r="A292" t="s">
        <v>20</v>
      </c>
      <c r="B292">
        <v>78</v>
      </c>
      <c r="E292" t="s">
        <v>14</v>
      </c>
      <c r="F292">
        <v>45</v>
      </c>
    </row>
    <row r="293" spans="1:6" x14ac:dyDescent="0.35">
      <c r="A293" t="s">
        <v>20</v>
      </c>
      <c r="B293">
        <v>1773</v>
      </c>
      <c r="E293" t="s">
        <v>14</v>
      </c>
      <c r="F293">
        <v>6</v>
      </c>
    </row>
    <row r="294" spans="1:6" x14ac:dyDescent="0.35">
      <c r="A294" t="s">
        <v>20</v>
      </c>
      <c r="B294">
        <v>32</v>
      </c>
      <c r="E294" t="s">
        <v>14</v>
      </c>
      <c r="F294">
        <v>7</v>
      </c>
    </row>
    <row r="295" spans="1:6" x14ac:dyDescent="0.35">
      <c r="A295" t="s">
        <v>20</v>
      </c>
      <c r="B295">
        <v>369</v>
      </c>
      <c r="E295" t="s">
        <v>14</v>
      </c>
      <c r="F295">
        <v>31</v>
      </c>
    </row>
    <row r="296" spans="1:6" x14ac:dyDescent="0.35">
      <c r="A296" t="s">
        <v>20</v>
      </c>
      <c r="B296">
        <v>89</v>
      </c>
      <c r="E296" t="s">
        <v>14</v>
      </c>
      <c r="F296">
        <v>78</v>
      </c>
    </row>
    <row r="297" spans="1:6" x14ac:dyDescent="0.35">
      <c r="A297" t="s">
        <v>20</v>
      </c>
      <c r="B297">
        <v>147</v>
      </c>
      <c r="E297" t="s">
        <v>14</v>
      </c>
      <c r="F297">
        <v>1225</v>
      </c>
    </row>
    <row r="298" spans="1:6" x14ac:dyDescent="0.35">
      <c r="A298" t="s">
        <v>20</v>
      </c>
      <c r="B298">
        <v>126</v>
      </c>
      <c r="E298" t="s">
        <v>14</v>
      </c>
      <c r="F298">
        <v>1</v>
      </c>
    </row>
    <row r="299" spans="1:6" x14ac:dyDescent="0.35">
      <c r="A299" t="s">
        <v>20</v>
      </c>
      <c r="B299">
        <v>2218</v>
      </c>
      <c r="E299" t="s">
        <v>14</v>
      </c>
      <c r="F299">
        <v>67</v>
      </c>
    </row>
    <row r="300" spans="1:6" x14ac:dyDescent="0.35">
      <c r="A300" t="s">
        <v>20</v>
      </c>
      <c r="B300">
        <v>202</v>
      </c>
      <c r="E300" t="s">
        <v>14</v>
      </c>
      <c r="F300">
        <v>19</v>
      </c>
    </row>
    <row r="301" spans="1:6" x14ac:dyDescent="0.35">
      <c r="A301" t="s">
        <v>20</v>
      </c>
      <c r="B301">
        <v>140</v>
      </c>
      <c r="E301" t="s">
        <v>14</v>
      </c>
      <c r="F301">
        <v>2108</v>
      </c>
    </row>
    <row r="302" spans="1:6" x14ac:dyDescent="0.35">
      <c r="A302" t="s">
        <v>20</v>
      </c>
      <c r="B302">
        <v>1052</v>
      </c>
      <c r="E302" t="s">
        <v>14</v>
      </c>
      <c r="F302">
        <v>679</v>
      </c>
    </row>
    <row r="303" spans="1:6" x14ac:dyDescent="0.35">
      <c r="A303" t="s">
        <v>20</v>
      </c>
      <c r="B303">
        <v>247</v>
      </c>
      <c r="E303" t="s">
        <v>14</v>
      </c>
      <c r="F303">
        <v>36</v>
      </c>
    </row>
    <row r="304" spans="1:6" x14ac:dyDescent="0.35">
      <c r="A304" t="s">
        <v>20</v>
      </c>
      <c r="B304">
        <v>84</v>
      </c>
      <c r="E304" t="s">
        <v>14</v>
      </c>
      <c r="F304">
        <v>47</v>
      </c>
    </row>
    <row r="305" spans="1:6" x14ac:dyDescent="0.35">
      <c r="A305" t="s">
        <v>20</v>
      </c>
      <c r="B305">
        <v>88</v>
      </c>
      <c r="E305" t="s">
        <v>14</v>
      </c>
      <c r="F305">
        <v>70</v>
      </c>
    </row>
    <row r="306" spans="1:6" x14ac:dyDescent="0.35">
      <c r="A306" t="s">
        <v>20</v>
      </c>
      <c r="B306">
        <v>156</v>
      </c>
      <c r="E306" t="s">
        <v>14</v>
      </c>
      <c r="F306">
        <v>154</v>
      </c>
    </row>
    <row r="307" spans="1:6" x14ac:dyDescent="0.35">
      <c r="A307" t="s">
        <v>20</v>
      </c>
      <c r="B307">
        <v>2985</v>
      </c>
      <c r="E307" t="s">
        <v>14</v>
      </c>
      <c r="F307">
        <v>22</v>
      </c>
    </row>
    <row r="308" spans="1:6" x14ac:dyDescent="0.35">
      <c r="A308" t="s">
        <v>20</v>
      </c>
      <c r="B308">
        <v>762</v>
      </c>
      <c r="E308" t="s">
        <v>14</v>
      </c>
      <c r="F308">
        <v>1758</v>
      </c>
    </row>
    <row r="309" spans="1:6" x14ac:dyDescent="0.35">
      <c r="A309" t="s">
        <v>20</v>
      </c>
      <c r="B309">
        <v>554</v>
      </c>
      <c r="E309" t="s">
        <v>14</v>
      </c>
      <c r="F309">
        <v>94</v>
      </c>
    </row>
    <row r="310" spans="1:6" x14ac:dyDescent="0.35">
      <c r="A310" t="s">
        <v>20</v>
      </c>
      <c r="B310">
        <v>135</v>
      </c>
      <c r="E310" t="s">
        <v>14</v>
      </c>
      <c r="F310">
        <v>33</v>
      </c>
    </row>
    <row r="311" spans="1:6" x14ac:dyDescent="0.35">
      <c r="A311" t="s">
        <v>20</v>
      </c>
      <c r="B311">
        <v>122</v>
      </c>
      <c r="E311" t="s">
        <v>14</v>
      </c>
      <c r="F311">
        <v>1</v>
      </c>
    </row>
    <row r="312" spans="1:6" x14ac:dyDescent="0.35">
      <c r="A312" t="s">
        <v>20</v>
      </c>
      <c r="B312">
        <v>221</v>
      </c>
      <c r="E312" t="s">
        <v>14</v>
      </c>
      <c r="F312">
        <v>31</v>
      </c>
    </row>
    <row r="313" spans="1:6" x14ac:dyDescent="0.35">
      <c r="A313" t="s">
        <v>20</v>
      </c>
      <c r="B313">
        <v>126</v>
      </c>
      <c r="E313" t="s">
        <v>14</v>
      </c>
      <c r="F313">
        <v>35</v>
      </c>
    </row>
    <row r="314" spans="1:6" x14ac:dyDescent="0.35">
      <c r="A314" t="s">
        <v>20</v>
      </c>
      <c r="B314">
        <v>1022</v>
      </c>
      <c r="E314" t="s">
        <v>14</v>
      </c>
      <c r="F314">
        <v>63</v>
      </c>
    </row>
    <row r="315" spans="1:6" x14ac:dyDescent="0.35">
      <c r="A315" t="s">
        <v>20</v>
      </c>
      <c r="B315">
        <v>3177</v>
      </c>
      <c r="E315" t="s">
        <v>14</v>
      </c>
      <c r="F315">
        <v>526</v>
      </c>
    </row>
    <row r="316" spans="1:6" x14ac:dyDescent="0.35">
      <c r="A316" t="s">
        <v>20</v>
      </c>
      <c r="B316">
        <v>198</v>
      </c>
      <c r="E316" t="s">
        <v>14</v>
      </c>
      <c r="F316">
        <v>121</v>
      </c>
    </row>
    <row r="317" spans="1:6" x14ac:dyDescent="0.35">
      <c r="A317" t="s">
        <v>20</v>
      </c>
      <c r="B317">
        <v>85</v>
      </c>
      <c r="E317" t="s">
        <v>14</v>
      </c>
      <c r="F317">
        <v>67</v>
      </c>
    </row>
    <row r="318" spans="1:6" x14ac:dyDescent="0.35">
      <c r="A318" t="s">
        <v>20</v>
      </c>
      <c r="B318">
        <v>3596</v>
      </c>
      <c r="E318" t="s">
        <v>14</v>
      </c>
      <c r="F318">
        <v>57</v>
      </c>
    </row>
    <row r="319" spans="1:6" x14ac:dyDescent="0.35">
      <c r="A319" t="s">
        <v>20</v>
      </c>
      <c r="B319">
        <v>244</v>
      </c>
      <c r="E319" t="s">
        <v>14</v>
      </c>
      <c r="F319">
        <v>1229</v>
      </c>
    </row>
    <row r="320" spans="1:6" x14ac:dyDescent="0.35">
      <c r="A320" t="s">
        <v>20</v>
      </c>
      <c r="B320">
        <v>5180</v>
      </c>
      <c r="E320" t="s">
        <v>14</v>
      </c>
      <c r="F320">
        <v>12</v>
      </c>
    </row>
    <row r="321" spans="1:6" x14ac:dyDescent="0.35">
      <c r="A321" t="s">
        <v>20</v>
      </c>
      <c r="B321">
        <v>589</v>
      </c>
      <c r="E321" t="s">
        <v>14</v>
      </c>
      <c r="F321">
        <v>452</v>
      </c>
    </row>
    <row r="322" spans="1:6" x14ac:dyDescent="0.35">
      <c r="A322" t="s">
        <v>20</v>
      </c>
      <c r="B322">
        <v>2725</v>
      </c>
      <c r="E322" t="s">
        <v>14</v>
      </c>
      <c r="F322">
        <v>1886</v>
      </c>
    </row>
    <row r="323" spans="1:6" x14ac:dyDescent="0.35">
      <c r="A323" t="s">
        <v>20</v>
      </c>
      <c r="B323">
        <v>300</v>
      </c>
      <c r="E323" t="s">
        <v>14</v>
      </c>
      <c r="F323">
        <v>1825</v>
      </c>
    </row>
    <row r="324" spans="1:6" x14ac:dyDescent="0.35">
      <c r="A324" t="s">
        <v>20</v>
      </c>
      <c r="B324">
        <v>144</v>
      </c>
      <c r="E324" t="s">
        <v>14</v>
      </c>
      <c r="F324">
        <v>31</v>
      </c>
    </row>
    <row r="325" spans="1:6" x14ac:dyDescent="0.35">
      <c r="A325" t="s">
        <v>20</v>
      </c>
      <c r="B325">
        <v>87</v>
      </c>
      <c r="E325" t="s">
        <v>14</v>
      </c>
      <c r="F325">
        <v>107</v>
      </c>
    </row>
    <row r="326" spans="1:6" x14ac:dyDescent="0.35">
      <c r="A326" t="s">
        <v>20</v>
      </c>
      <c r="B326">
        <v>3116</v>
      </c>
      <c r="E326" t="s">
        <v>14</v>
      </c>
      <c r="F326">
        <v>27</v>
      </c>
    </row>
    <row r="327" spans="1:6" x14ac:dyDescent="0.35">
      <c r="A327" t="s">
        <v>20</v>
      </c>
      <c r="B327">
        <v>909</v>
      </c>
      <c r="E327" t="s">
        <v>14</v>
      </c>
      <c r="F327">
        <v>1221</v>
      </c>
    </row>
    <row r="328" spans="1:6" x14ac:dyDescent="0.35">
      <c r="A328" t="s">
        <v>20</v>
      </c>
      <c r="B328">
        <v>1613</v>
      </c>
      <c r="E328" t="s">
        <v>14</v>
      </c>
      <c r="F328">
        <v>1</v>
      </c>
    </row>
    <row r="329" spans="1:6" x14ac:dyDescent="0.35">
      <c r="A329" t="s">
        <v>20</v>
      </c>
      <c r="B329">
        <v>136</v>
      </c>
      <c r="E329" t="s">
        <v>14</v>
      </c>
      <c r="F329">
        <v>16</v>
      </c>
    </row>
    <row r="330" spans="1:6" x14ac:dyDescent="0.35">
      <c r="A330" t="s">
        <v>20</v>
      </c>
      <c r="B330">
        <v>130</v>
      </c>
      <c r="E330" t="s">
        <v>14</v>
      </c>
      <c r="F330">
        <v>41</v>
      </c>
    </row>
    <row r="331" spans="1:6" x14ac:dyDescent="0.35">
      <c r="A331" t="s">
        <v>20</v>
      </c>
      <c r="B331">
        <v>102</v>
      </c>
      <c r="E331" t="s">
        <v>14</v>
      </c>
      <c r="F331">
        <v>523</v>
      </c>
    </row>
    <row r="332" spans="1:6" x14ac:dyDescent="0.35">
      <c r="A332" t="s">
        <v>20</v>
      </c>
      <c r="B332">
        <v>4006</v>
      </c>
      <c r="E332" t="s">
        <v>14</v>
      </c>
      <c r="F332">
        <v>141</v>
      </c>
    </row>
    <row r="333" spans="1:6" x14ac:dyDescent="0.35">
      <c r="A333" t="s">
        <v>20</v>
      </c>
      <c r="B333">
        <v>1629</v>
      </c>
      <c r="E333" t="s">
        <v>14</v>
      </c>
      <c r="F333">
        <v>52</v>
      </c>
    </row>
    <row r="334" spans="1:6" x14ac:dyDescent="0.35">
      <c r="A334" t="s">
        <v>20</v>
      </c>
      <c r="B334">
        <v>2188</v>
      </c>
      <c r="E334" t="s">
        <v>14</v>
      </c>
      <c r="F334">
        <v>225</v>
      </c>
    </row>
    <row r="335" spans="1:6" x14ac:dyDescent="0.35">
      <c r="A335" t="s">
        <v>20</v>
      </c>
      <c r="B335">
        <v>2409</v>
      </c>
      <c r="E335" t="s">
        <v>14</v>
      </c>
      <c r="F335">
        <v>38</v>
      </c>
    </row>
    <row r="336" spans="1:6" x14ac:dyDescent="0.35">
      <c r="A336" t="s">
        <v>20</v>
      </c>
      <c r="B336">
        <v>194</v>
      </c>
      <c r="E336" t="s">
        <v>14</v>
      </c>
      <c r="F336">
        <v>15</v>
      </c>
    </row>
    <row r="337" spans="1:6" x14ac:dyDescent="0.35">
      <c r="A337" t="s">
        <v>20</v>
      </c>
      <c r="B337">
        <v>1140</v>
      </c>
      <c r="E337" t="s">
        <v>14</v>
      </c>
      <c r="F337">
        <v>37</v>
      </c>
    </row>
    <row r="338" spans="1:6" x14ac:dyDescent="0.35">
      <c r="A338" t="s">
        <v>20</v>
      </c>
      <c r="B338">
        <v>102</v>
      </c>
      <c r="E338" t="s">
        <v>14</v>
      </c>
      <c r="F338">
        <v>112</v>
      </c>
    </row>
    <row r="339" spans="1:6" x14ac:dyDescent="0.35">
      <c r="A339" t="s">
        <v>20</v>
      </c>
      <c r="B339">
        <v>2857</v>
      </c>
      <c r="E339" t="s">
        <v>14</v>
      </c>
      <c r="F339">
        <v>21</v>
      </c>
    </row>
    <row r="340" spans="1:6" x14ac:dyDescent="0.35">
      <c r="A340" t="s">
        <v>20</v>
      </c>
      <c r="B340">
        <v>107</v>
      </c>
      <c r="E340" t="s">
        <v>14</v>
      </c>
      <c r="F340">
        <v>67</v>
      </c>
    </row>
    <row r="341" spans="1:6" x14ac:dyDescent="0.35">
      <c r="A341" t="s">
        <v>20</v>
      </c>
      <c r="B341">
        <v>160</v>
      </c>
      <c r="E341" t="s">
        <v>14</v>
      </c>
      <c r="F341">
        <v>78</v>
      </c>
    </row>
    <row r="342" spans="1:6" x14ac:dyDescent="0.35">
      <c r="A342" t="s">
        <v>20</v>
      </c>
      <c r="B342">
        <v>2230</v>
      </c>
      <c r="E342" t="s">
        <v>14</v>
      </c>
      <c r="F342">
        <v>67</v>
      </c>
    </row>
    <row r="343" spans="1:6" x14ac:dyDescent="0.35">
      <c r="A343" t="s">
        <v>20</v>
      </c>
      <c r="B343">
        <v>316</v>
      </c>
      <c r="E343" t="s">
        <v>14</v>
      </c>
      <c r="F343">
        <v>263</v>
      </c>
    </row>
    <row r="344" spans="1:6" x14ac:dyDescent="0.35">
      <c r="A344" t="s">
        <v>20</v>
      </c>
      <c r="B344">
        <v>117</v>
      </c>
      <c r="E344" t="s">
        <v>14</v>
      </c>
      <c r="F344">
        <v>1691</v>
      </c>
    </row>
    <row r="345" spans="1:6" x14ac:dyDescent="0.35">
      <c r="A345" t="s">
        <v>20</v>
      </c>
      <c r="B345">
        <v>6406</v>
      </c>
      <c r="E345" t="s">
        <v>14</v>
      </c>
      <c r="F345">
        <v>181</v>
      </c>
    </row>
    <row r="346" spans="1:6" x14ac:dyDescent="0.35">
      <c r="A346" t="s">
        <v>20</v>
      </c>
      <c r="B346">
        <v>192</v>
      </c>
      <c r="E346" t="s">
        <v>14</v>
      </c>
      <c r="F346">
        <v>13</v>
      </c>
    </row>
    <row r="347" spans="1:6" x14ac:dyDescent="0.35">
      <c r="A347" t="s">
        <v>20</v>
      </c>
      <c r="B347">
        <v>26</v>
      </c>
      <c r="E347" t="s">
        <v>14</v>
      </c>
      <c r="F347">
        <v>1</v>
      </c>
    </row>
    <row r="348" spans="1:6" x14ac:dyDescent="0.35">
      <c r="A348" t="s">
        <v>20</v>
      </c>
      <c r="B348">
        <v>723</v>
      </c>
      <c r="E348" t="s">
        <v>14</v>
      </c>
      <c r="F348">
        <v>21</v>
      </c>
    </row>
    <row r="349" spans="1:6" x14ac:dyDescent="0.35">
      <c r="A349" t="s">
        <v>20</v>
      </c>
      <c r="B349">
        <v>170</v>
      </c>
      <c r="E349" t="s">
        <v>14</v>
      </c>
      <c r="F349">
        <v>830</v>
      </c>
    </row>
    <row r="350" spans="1:6" x14ac:dyDescent="0.35">
      <c r="A350" t="s">
        <v>20</v>
      </c>
      <c r="B350">
        <v>238</v>
      </c>
      <c r="E350" t="s">
        <v>14</v>
      </c>
      <c r="F350">
        <v>130</v>
      </c>
    </row>
    <row r="351" spans="1:6" x14ac:dyDescent="0.35">
      <c r="A351" t="s">
        <v>20</v>
      </c>
      <c r="B351">
        <v>55</v>
      </c>
      <c r="E351" t="s">
        <v>14</v>
      </c>
      <c r="F351">
        <v>55</v>
      </c>
    </row>
    <row r="352" spans="1:6" x14ac:dyDescent="0.35">
      <c r="A352" t="s">
        <v>20</v>
      </c>
      <c r="B352">
        <v>128</v>
      </c>
      <c r="E352" t="s">
        <v>14</v>
      </c>
      <c r="F352">
        <v>114</v>
      </c>
    </row>
    <row r="353" spans="1:6" x14ac:dyDescent="0.35">
      <c r="A353" t="s">
        <v>20</v>
      </c>
      <c r="B353">
        <v>2144</v>
      </c>
      <c r="E353" t="s">
        <v>14</v>
      </c>
      <c r="F353">
        <v>594</v>
      </c>
    </row>
    <row r="354" spans="1:6" x14ac:dyDescent="0.35">
      <c r="A354" t="s">
        <v>20</v>
      </c>
      <c r="B354">
        <v>2693</v>
      </c>
      <c r="E354" t="s">
        <v>14</v>
      </c>
      <c r="F354">
        <v>24</v>
      </c>
    </row>
    <row r="355" spans="1:6" x14ac:dyDescent="0.35">
      <c r="A355" t="s">
        <v>20</v>
      </c>
      <c r="B355">
        <v>432</v>
      </c>
      <c r="E355" t="s">
        <v>14</v>
      </c>
      <c r="F355">
        <v>252</v>
      </c>
    </row>
    <row r="356" spans="1:6" x14ac:dyDescent="0.35">
      <c r="A356" t="s">
        <v>20</v>
      </c>
      <c r="B356">
        <v>189</v>
      </c>
      <c r="E356" t="s">
        <v>14</v>
      </c>
      <c r="F356">
        <v>67</v>
      </c>
    </row>
    <row r="357" spans="1:6" x14ac:dyDescent="0.35">
      <c r="A357" t="s">
        <v>20</v>
      </c>
      <c r="B357">
        <v>154</v>
      </c>
      <c r="E357" t="s">
        <v>14</v>
      </c>
      <c r="F357">
        <v>742</v>
      </c>
    </row>
    <row r="358" spans="1:6" x14ac:dyDescent="0.35">
      <c r="A358" t="s">
        <v>20</v>
      </c>
      <c r="B358">
        <v>96</v>
      </c>
      <c r="E358" t="s">
        <v>14</v>
      </c>
      <c r="F358">
        <v>75</v>
      </c>
    </row>
    <row r="359" spans="1:6" x14ac:dyDescent="0.35">
      <c r="A359" t="s">
        <v>20</v>
      </c>
      <c r="B359">
        <v>3063</v>
      </c>
      <c r="E359" t="s">
        <v>14</v>
      </c>
      <c r="F359">
        <v>4405</v>
      </c>
    </row>
    <row r="360" spans="1:6" x14ac:dyDescent="0.35">
      <c r="A360" t="s">
        <v>20</v>
      </c>
      <c r="B360">
        <v>2266</v>
      </c>
      <c r="E360" t="s">
        <v>14</v>
      </c>
      <c r="F360">
        <v>92</v>
      </c>
    </row>
    <row r="361" spans="1:6" x14ac:dyDescent="0.35">
      <c r="A361" t="s">
        <v>20</v>
      </c>
      <c r="B361">
        <v>194</v>
      </c>
      <c r="E361" t="s">
        <v>14</v>
      </c>
      <c r="F361">
        <v>64</v>
      </c>
    </row>
    <row r="362" spans="1:6" x14ac:dyDescent="0.35">
      <c r="A362" t="s">
        <v>20</v>
      </c>
      <c r="B362">
        <v>129</v>
      </c>
      <c r="E362" t="s">
        <v>14</v>
      </c>
      <c r="F362">
        <v>64</v>
      </c>
    </row>
    <row r="363" spans="1:6" x14ac:dyDescent="0.35">
      <c r="A363" t="s">
        <v>20</v>
      </c>
      <c r="B363">
        <v>375</v>
      </c>
      <c r="E363" t="s">
        <v>14</v>
      </c>
      <c r="F363">
        <v>842</v>
      </c>
    </row>
    <row r="364" spans="1:6" x14ac:dyDescent="0.35">
      <c r="A364" t="s">
        <v>20</v>
      </c>
      <c r="B364">
        <v>409</v>
      </c>
      <c r="E364" t="s">
        <v>14</v>
      </c>
      <c r="F364">
        <v>112</v>
      </c>
    </row>
    <row r="365" spans="1:6" x14ac:dyDescent="0.35">
      <c r="A365" t="s">
        <v>20</v>
      </c>
      <c r="B365">
        <v>234</v>
      </c>
      <c r="E365" t="s">
        <v>14</v>
      </c>
      <c r="F365">
        <v>374</v>
      </c>
    </row>
    <row r="366" spans="1:6" x14ac:dyDescent="0.35">
      <c r="A366" t="s">
        <v>20</v>
      </c>
      <c r="B366">
        <v>3016</v>
      </c>
    </row>
    <row r="367" spans="1:6" x14ac:dyDescent="0.35">
      <c r="A367" t="s">
        <v>20</v>
      </c>
      <c r="B367">
        <v>264</v>
      </c>
    </row>
    <row r="368" spans="1:6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E2:E365">
    <cfRule type="containsText" dxfId="8" priority="8" operator="containsText" text="failed">
      <formula>NOT(ISERROR(SEARCH("failed",E2)))</formula>
    </cfRule>
  </conditionalFormatting>
  <conditionalFormatting sqref="E2:E365">
    <cfRule type="containsText" dxfId="7" priority="5" operator="containsText" text="live">
      <formula>NOT(ISERROR(SEARCH("live",E2)))</formula>
    </cfRule>
    <cfRule type="containsText" dxfId="6" priority="6" operator="containsText" text="canceled">
      <formula>NOT(ISERROR(SEARCH("canceled",E2)))</formula>
    </cfRule>
    <cfRule type="containsText" dxfId="5" priority="7" operator="containsText" text="successful">
      <formula>NOT(ISERROR(SEARCH("successful",E2)))</formula>
    </cfRule>
  </conditionalFormatting>
  <conditionalFormatting sqref="A2:A566">
    <cfRule type="containsText" dxfId="3" priority="4" operator="containsText" text="failed">
      <formula>NOT(ISERROR(SEARCH("failed",A2)))</formula>
    </cfRule>
  </conditionalFormatting>
  <conditionalFormatting sqref="A2:A566">
    <cfRule type="containsText" dxfId="2" priority="1" operator="containsText" text="live">
      <formula>NOT(ISERROR(SEARCH("live",A2)))</formula>
    </cfRule>
    <cfRule type="containsText" dxfId="1" priority="2" operator="containsText" text="canceled">
      <formula>NOT(ISERROR(SEARCH("canceled",A2)))</formula>
    </cfRule>
    <cfRule type="containsText" dxfId="0" priority="3" operator="containsText" text="successful">
      <formula>NOT(ISERROR(SEARCH("successful",A2)))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Bonus</vt:lpstr>
      <vt:lpstr>Bonus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Frank Mckenzie-Stripp</cp:lastModifiedBy>
  <dcterms:created xsi:type="dcterms:W3CDTF">2021-09-29T18:52:28Z</dcterms:created>
  <dcterms:modified xsi:type="dcterms:W3CDTF">2022-08-10T06:11:04Z</dcterms:modified>
</cp:coreProperties>
</file>