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th\Downloads\"/>
    </mc:Choice>
  </mc:AlternateContent>
  <xr:revisionPtr revIDLastSave="0" documentId="13_ncr:1_{EDC0AA4D-15D1-4A2E-8554-B9910F89D189}" xr6:coauthVersionLast="47" xr6:coauthVersionMax="47" xr10:uidLastSave="{00000000-0000-0000-0000-000000000000}"/>
  <bookViews>
    <workbookView xWindow="-120" yWindow="-120" windowWidth="20730" windowHeight="11040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Producto'!$B$5:$P$177</definedName>
    <definedName name="RealizedSpeed">OFFSET(#REF!,1,0,#REF!,1)</definedName>
    <definedName name="Sprint">'Backlog del Producto'!$N$7:$N$177</definedName>
    <definedName name="SprintCount">#REF!</definedName>
    <definedName name="SprintsInTrend">#REF!</definedName>
    <definedName name="SprintTasks">#REF!</definedName>
    <definedName name="Status">'Backlog del Producto'!$O$7:$O$177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C4" i="7"/>
  <c r="E4" i="7"/>
  <c r="H4" i="7" s="1"/>
  <c r="C5" i="7"/>
  <c r="E5" i="7"/>
  <c r="H5" i="7"/>
  <c r="C6" i="7"/>
  <c r="E6" i="7"/>
  <c r="H6" i="7" s="1"/>
  <c r="C7" i="7"/>
  <c r="E7" i="7" s="1"/>
  <c r="H7" i="7" s="1"/>
  <c r="C8" i="7"/>
  <c r="B8" i="7" s="1"/>
  <c r="F8" i="7" s="1"/>
  <c r="G8" i="7"/>
  <c r="G9" i="7"/>
  <c r="G10" i="7"/>
  <c r="G11" i="7" s="1"/>
  <c r="G12" i="7" s="1"/>
  <c r="G13" i="7" s="1"/>
  <c r="G14" i="7" s="1"/>
  <c r="G15" i="7" s="1"/>
  <c r="G16" i="7" s="1"/>
  <c r="F17" i="7"/>
  <c r="C9" i="7" l="1"/>
  <c r="E8" i="7"/>
  <c r="C10" i="7" l="1"/>
  <c r="E9" i="7"/>
  <c r="B9" i="7"/>
  <c r="F9" i="7" s="1"/>
  <c r="E10" i="7" l="1"/>
  <c r="B10" i="7"/>
  <c r="F10" i="7" s="1"/>
  <c r="C11" i="7"/>
  <c r="B11" i="7" l="1"/>
  <c r="F11" i="7" s="1"/>
  <c r="E11" i="7"/>
  <c r="C12" i="7"/>
  <c r="B12" i="7" l="1"/>
  <c r="F12" i="7" s="1"/>
  <c r="C13" i="7"/>
  <c r="E12" i="7"/>
  <c r="E13" i="7" l="1"/>
  <c r="C14" i="7"/>
  <c r="B13" i="7"/>
  <c r="F13" i="7" s="1"/>
  <c r="C15" i="7" l="1"/>
  <c r="B14" i="7"/>
  <c r="F14" i="7" s="1"/>
  <c r="E14" i="7"/>
  <c r="B15" i="7" l="1"/>
  <c r="F15" i="7" s="1"/>
  <c r="E15" i="7"/>
  <c r="C16" i="7"/>
  <c r="B16" i="7" l="1"/>
  <c r="F16" i="7" s="1"/>
  <c r="E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<sst xmlns="http://schemas.openxmlformats.org/spreadsheetml/2006/main" count="157" uniqueCount="116">
  <si>
    <t>Sprint</t>
  </si>
  <si>
    <t>Estado</t>
  </si>
  <si>
    <t>Prioridad</t>
  </si>
  <si>
    <t>Comentarios</t>
  </si>
  <si>
    <t>Inicio</t>
  </si>
  <si>
    <t>Días</t>
  </si>
  <si>
    <t>Final</t>
  </si>
  <si>
    <t>Fecha Liberación</t>
  </si>
  <si>
    <t>Meta</t>
  </si>
  <si>
    <t>Terminado</t>
  </si>
  <si>
    <t>En Progreso</t>
  </si>
  <si>
    <t>Por Hacer</t>
  </si>
  <si>
    <t>Eliminado</t>
  </si>
  <si>
    <t>Planeado</t>
  </si>
  <si>
    <t>Historias sin Asignar</t>
  </si>
  <si>
    <t>Nombre del Proyecto:</t>
  </si>
  <si>
    <t>Estimación</t>
  </si>
  <si>
    <t>Como (Rol)…</t>
  </si>
  <si>
    <t>Deseo….</t>
  </si>
  <si>
    <t>Para….</t>
  </si>
  <si>
    <t>Criterios de Aceptación</t>
  </si>
  <si>
    <t>ID Historia de Usuario</t>
  </si>
  <si>
    <t>ID Epica</t>
  </si>
  <si>
    <t>Backlog del Producto</t>
  </si>
  <si>
    <t>Dueño del Producto</t>
  </si>
  <si>
    <t>Como (Rol)</t>
  </si>
  <si>
    <t>Deseo…</t>
  </si>
  <si>
    <t>Para…</t>
  </si>
  <si>
    <t>EPICA</t>
  </si>
  <si>
    <t>HISTORIA DE USUARIO</t>
  </si>
  <si>
    <t>OTROS DATOS DE LA EPICA O HISTORIA DE USUARIO</t>
  </si>
  <si>
    <t>EPIC01</t>
  </si>
  <si>
    <t>HU01</t>
  </si>
  <si>
    <t>HU02</t>
  </si>
  <si>
    <t>HU03</t>
  </si>
  <si>
    <t>HU04</t>
  </si>
  <si>
    <t>EPIC02</t>
  </si>
  <si>
    <t>EPIC03</t>
  </si>
  <si>
    <t>Dependencias</t>
  </si>
  <si>
    <t>Manejar momentos de ansiedad, estrés leve o bajo estado de ánimo</t>
  </si>
  <si>
    <t>Usuario</t>
  </si>
  <si>
    <t>Comprender los límites del chatbot y usarlo de forma responsable.</t>
  </si>
  <si>
    <t>Calmarme durante momentos de ansiedad.</t>
  </si>
  <si>
    <t>Manejo de ansiedad y técnicas grounding</t>
  </si>
  <si>
    <t>HU05</t>
  </si>
  <si>
    <t>HU06</t>
  </si>
  <si>
    <t>HU07</t>
  </si>
  <si>
    <t>HU08</t>
  </si>
  <si>
    <t>Chatbot Aiuda</t>
  </si>
  <si>
    <t>EPIC05</t>
  </si>
  <si>
    <t>EPIC04</t>
  </si>
  <si>
    <t>Obtener primeros auxilios emocionales y orientación inicial</t>
  </si>
  <si>
    <t>Que AIuda me dé la bienvenida y me informe que es una IA de apoyo emocional, no un profesional de salud</t>
  </si>
  <si>
    <t>Muestra mensaje inicial con límites, líneas de ayuda y tono empático</t>
  </si>
  <si>
    <t>Elegir entre ejercicios de respiración o grounding</t>
  </si>
  <si>
    <t>Aplicar la técnica que mejor se ajuste a mi estado emocional</t>
  </si>
  <si>
    <t>AIuda presenta opciones, explica brevemente cada una y guía paso a paso</t>
  </si>
  <si>
    <t>Recibir acompañamiento en una técnica de respiración guiada</t>
  </si>
  <si>
    <t>Guía de respiración con tiempos controlados, validación emocional y opción de repetir</t>
  </si>
  <si>
    <t>Reducir síntomas de ansiedad o pánico</t>
  </si>
  <si>
    <t>Practicar la técnica de grounding 5-4-3-2-1</t>
  </si>
  <si>
    <t>Recuperar control y volver al presente</t>
  </si>
  <si>
    <t>AIuda guía paso a paso y espera interacción entre fases</t>
  </si>
  <si>
    <t>Garantizar seguridad ante mensajes de crisis</t>
  </si>
  <si>
    <t>Ser redirigido a ayuda profesional si presento pensamientos autodestructivos</t>
  </si>
  <si>
    <t>Que AIuda detecte palabras de riesgo y active un protocolo de emergencia</t>
  </si>
  <si>
    <t>Obtener ayuda profesional inmediata</t>
  </si>
  <si>
    <t>Sistema detecta palabras clave (suicidio, morir, acabar con esto, etc.), interrumpe el flujo y muestra contactos de emergencia.</t>
  </si>
  <si>
    <t>Expresarme emocionalmente mediante escritura guiada</t>
  </si>
  <si>
    <t>Liberar carga emocional de forma segura</t>
  </si>
  <si>
    <t>Escribir mis pensamientos guiado por preguntas reflexivas</t>
  </si>
  <si>
    <t>Sentirme comprendido y procesar emociones</t>
  </si>
  <si>
    <t>AIuda plantea preguntas terapéuticas y permite cerrar o continuar la sesión</t>
  </si>
  <si>
    <t>EPIC06</t>
  </si>
  <si>
    <t>EPIC07</t>
  </si>
  <si>
    <t>EPIC08</t>
  </si>
  <si>
    <t>Practicar mindfulness con sesiones narradas</t>
  </si>
  <si>
    <t>Mejorar mi relajación y bienestar diario</t>
  </si>
  <si>
    <t>Escuchar sesiones cortas de mindfulness narradas</t>
  </si>
  <si>
    <t>Relajarme o concentrarme según el momento</t>
  </si>
  <si>
    <t>AIuda ofrece sesiones por duración/tema y finaliza con refuerzo positivo</t>
  </si>
  <si>
    <t>Garantizar la integridad del contenido</t>
  </si>
  <si>
    <t>Administrador</t>
  </si>
  <si>
    <t>Evitar información errónea o peligros</t>
  </si>
  <si>
    <t>Administrador del sistema</t>
  </si>
  <si>
    <t xml:space="preserve"> Que las respuestas de AIuda provengan solo de una base validada (RAG)</t>
  </si>
  <si>
    <t>Asegurar calidad y confianza en el contenido</t>
  </si>
  <si>
    <t>AIuda consulta exclusivamente el repositorio curado antes de responder</t>
  </si>
  <si>
    <t>Desarrollador / Usuario</t>
  </si>
  <si>
    <t>Proteger la privacidad y el anonimato del usuario</t>
  </si>
  <si>
    <t>Fomentar confianza en el uso del chatbot</t>
  </si>
  <si>
    <t>HU09</t>
  </si>
  <si>
    <t>Desarrollador</t>
  </si>
  <si>
    <t>Registrar métricas anónimas (tipo de interacción, duración, técnica usada)</t>
  </si>
  <si>
    <t>Analizar desempeño sin almacenar datos personales</t>
  </si>
  <si>
    <t>Sistema guarda solo estadísticas básicas y exporta JSON anónimo</t>
  </si>
  <si>
    <t>HU10</t>
  </si>
  <si>
    <t>Que las conversaciones sean privadas y no se guarden</t>
  </si>
  <si>
    <t>Sentirme seguro al usar el chatbot</t>
  </si>
  <si>
    <t>AIuda no almacena texto ni identificadores; informa sobre privacidad</t>
  </si>
  <si>
    <t>Implementar y mantener arquitectura técnica del chatbot</t>
  </si>
  <si>
    <t>Asegurar estabilidad, rendimiento y seguridad del sistema</t>
  </si>
  <si>
    <t>HU11</t>
  </si>
  <si>
    <t>HU12</t>
  </si>
  <si>
    <t>Integrar el modelo de lenguaje con RAG y detección de crisis</t>
  </si>
  <si>
    <t>Permitir que AIuda funcione con respuestas seguras y precisas</t>
  </si>
  <si>
    <t>Sistema conecta el modelo con base validada y módulo de crisis funcional</t>
  </si>
  <si>
    <t>Los datos se eliminan automáticamente al cerrar sesión</t>
  </si>
  <si>
    <t>Cumplir políticas de privacidad y confianza</t>
  </si>
  <si>
    <t>Implementar protocolo de eliminación automática de datos</t>
  </si>
  <si>
    <t>Capibara Rial</t>
  </si>
  <si>
    <t>Inicio del proyecto, definición de requisitos, bienvenida y flujo conversacional básico.</t>
  </si>
  <si>
    <t>Desarrollo del núcleo conversacional (MVP) con ejercicios de respiración y grounding.</t>
  </si>
  <si>
    <t>Implementar sistema de detección de crisis, protocolos éticos y seguridad emocional.</t>
  </si>
  <si>
    <t>Integración de la base RAG con contenido psicológico validado y funciones avanzadas.</t>
  </si>
  <si>
    <t>Pruebas piloto, validación con usuarios y entrega final del Release 1.0.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</si>
</sst>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1" fillId="0" borderId="1" xfId="0" applyFont="1" applyBorder="1" applyAlignment="1">
      <alignment wrapText="1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1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67"/>
  <sheetViews>
    <sheetView showGridLines="0" tabSelected="1" topLeftCell="H1" zoomScale="85" zoomScaleNormal="85" workbookViewId="0">
      <selection activeCell="L40" sqref="L40"/>
    </sheetView>
  </sheetViews>
  <sheetFormatPr baseColWidth="10" defaultColWidth="9.140625" defaultRowHeight="12.75" x14ac:dyDescent="0.2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 x14ac:dyDescent="0.2">
      <c r="B1" s="29" t="s">
        <v>23</v>
      </c>
      <c r="C1" s="29"/>
      <c r="D1" s="29"/>
      <c r="E1" s="29"/>
      <c r="R1" s="12"/>
      <c r="S1" s="10" t="s">
        <v>11</v>
      </c>
    </row>
    <row r="2" spans="2:19" customFormat="1" ht="18" customHeight="1" x14ac:dyDescent="0.2">
      <c r="B2" s="52" t="s">
        <v>15</v>
      </c>
      <c r="C2" s="52"/>
      <c r="D2" s="53" t="s">
        <v>48</v>
      </c>
      <c r="E2" s="53"/>
      <c r="F2" s="38"/>
      <c r="G2" s="38"/>
      <c r="H2" s="38"/>
      <c r="I2" s="33"/>
      <c r="J2" s="33"/>
      <c r="K2" s="33"/>
      <c r="L2" s="33"/>
      <c r="M2" s="33"/>
      <c r="N2" s="33"/>
      <c r="O2" s="5"/>
      <c r="P2" s="23"/>
      <c r="Q2" s="23"/>
      <c r="R2" s="13"/>
      <c r="S2" s="10" t="s">
        <v>10</v>
      </c>
    </row>
    <row r="3" spans="2:19" customFormat="1" ht="18" customHeight="1" x14ac:dyDescent="0.2">
      <c r="B3" s="52" t="s">
        <v>24</v>
      </c>
      <c r="C3" s="52"/>
      <c r="D3" s="53" t="s">
        <v>110</v>
      </c>
      <c r="E3" s="53"/>
      <c r="F3" s="38"/>
      <c r="G3" s="38"/>
      <c r="H3" s="38"/>
      <c r="I3" s="33"/>
      <c r="J3" s="33"/>
      <c r="K3" s="33"/>
      <c r="L3" s="33"/>
      <c r="M3" s="33"/>
      <c r="N3" s="33"/>
      <c r="O3" s="5"/>
      <c r="P3" s="23"/>
      <c r="Q3" s="23"/>
      <c r="R3" s="11"/>
      <c r="S3" s="10" t="s">
        <v>9</v>
      </c>
    </row>
    <row r="4" spans="2:19" customFormat="1" ht="18" x14ac:dyDescent="0.2">
      <c r="B4" s="28"/>
      <c r="C4" s="28"/>
      <c r="D4" s="28"/>
      <c r="E4" s="28"/>
      <c r="F4" s="28"/>
      <c r="G4" s="30"/>
      <c r="H4" s="30"/>
      <c r="I4" s="30"/>
      <c r="J4" s="30"/>
      <c r="K4" s="2"/>
      <c r="L4" s="2"/>
      <c r="M4" s="2"/>
      <c r="N4" s="23"/>
      <c r="O4" s="28"/>
      <c r="P4" s="23"/>
      <c r="Q4" s="23"/>
      <c r="R4" s="25"/>
      <c r="S4" s="10" t="s">
        <v>12</v>
      </c>
    </row>
    <row r="5" spans="2:19" x14ac:dyDescent="0.2">
      <c r="B5" s="43" t="s">
        <v>28</v>
      </c>
      <c r="C5" s="44"/>
      <c r="D5" s="44"/>
      <c r="E5" s="45"/>
      <c r="F5" s="46" t="s">
        <v>29</v>
      </c>
      <c r="G5" s="47"/>
      <c r="H5" s="47"/>
      <c r="I5" s="48"/>
      <c r="J5" s="49" t="s">
        <v>30</v>
      </c>
      <c r="K5" s="50"/>
      <c r="L5" s="50"/>
      <c r="M5" s="50"/>
      <c r="N5" s="50"/>
      <c r="O5" s="50"/>
      <c r="P5" s="51"/>
    </row>
    <row r="6" spans="2:19" ht="25.5" x14ac:dyDescent="0.2">
      <c r="B6" s="31" t="s">
        <v>22</v>
      </c>
      <c r="C6" s="31" t="s">
        <v>25</v>
      </c>
      <c r="D6" s="31" t="s">
        <v>26</v>
      </c>
      <c r="E6" s="31" t="s">
        <v>27</v>
      </c>
      <c r="F6" s="35" t="s">
        <v>21</v>
      </c>
      <c r="G6" s="35" t="s">
        <v>17</v>
      </c>
      <c r="H6" s="35" t="s">
        <v>18</v>
      </c>
      <c r="I6" s="35" t="s">
        <v>19</v>
      </c>
      <c r="J6" s="36" t="s">
        <v>20</v>
      </c>
      <c r="K6" s="37" t="s">
        <v>2</v>
      </c>
      <c r="L6" s="37" t="s">
        <v>16</v>
      </c>
      <c r="M6" s="37" t="s">
        <v>38</v>
      </c>
      <c r="N6" s="37" t="s">
        <v>0</v>
      </c>
      <c r="O6" s="37" t="s">
        <v>1</v>
      </c>
      <c r="P6" s="36" t="s">
        <v>3</v>
      </c>
    </row>
    <row r="7" spans="2:19" ht="38.25" x14ac:dyDescent="0.2">
      <c r="B7" s="39" t="s">
        <v>31</v>
      </c>
      <c r="C7" s="39" t="s">
        <v>40</v>
      </c>
      <c r="D7" s="39" t="s">
        <v>51</v>
      </c>
      <c r="E7" s="39" t="s">
        <v>39</v>
      </c>
      <c r="F7" s="40"/>
      <c r="G7" s="39"/>
      <c r="H7" s="41"/>
      <c r="I7" s="39"/>
      <c r="J7" s="32"/>
      <c r="K7" s="8"/>
      <c r="L7" s="8"/>
      <c r="M7" s="8"/>
      <c r="N7" s="8"/>
      <c r="O7" s="8"/>
      <c r="P7" s="9"/>
    </row>
    <row r="8" spans="2:19" ht="38.25" x14ac:dyDescent="0.2">
      <c r="B8" s="39"/>
      <c r="C8" s="39"/>
      <c r="D8" s="39"/>
      <c r="E8" s="39"/>
      <c r="F8" s="39" t="s">
        <v>32</v>
      </c>
      <c r="G8" s="39" t="s">
        <v>40</v>
      </c>
      <c r="H8" s="39" t="s">
        <v>52</v>
      </c>
      <c r="I8" s="39" t="s">
        <v>41</v>
      </c>
      <c r="J8" s="24" t="s">
        <v>53</v>
      </c>
      <c r="K8" s="8">
        <v>1</v>
      </c>
      <c r="L8" s="8">
        <v>5</v>
      </c>
      <c r="M8" s="8"/>
      <c r="N8" s="8">
        <v>1</v>
      </c>
      <c r="O8" s="8" t="s">
        <v>11</v>
      </c>
      <c r="P8" s="9"/>
    </row>
    <row r="9" spans="2:19" ht="38.25" x14ac:dyDescent="0.2">
      <c r="B9" s="39"/>
      <c r="C9" s="39"/>
      <c r="D9" s="39"/>
      <c r="E9" s="39"/>
      <c r="F9" s="39" t="s">
        <v>33</v>
      </c>
      <c r="G9" s="39" t="s">
        <v>40</v>
      </c>
      <c r="H9" s="39" t="s">
        <v>54</v>
      </c>
      <c r="I9" s="39" t="s">
        <v>55</v>
      </c>
      <c r="J9" s="24" t="s">
        <v>56</v>
      </c>
      <c r="K9" s="8">
        <v>2</v>
      </c>
      <c r="L9" s="8">
        <v>45</v>
      </c>
      <c r="M9" s="8" t="s">
        <v>32</v>
      </c>
      <c r="N9" s="8">
        <v>1</v>
      </c>
      <c r="O9" s="8" t="s">
        <v>11</v>
      </c>
      <c r="P9" s="9"/>
    </row>
    <row r="10" spans="2:19" ht="25.5" x14ac:dyDescent="0.2">
      <c r="B10" s="40"/>
      <c r="C10" s="40"/>
      <c r="D10" s="40"/>
      <c r="E10" s="40"/>
      <c r="F10" s="39" t="s">
        <v>34</v>
      </c>
      <c r="G10" s="39" t="s">
        <v>40</v>
      </c>
      <c r="H10" s="39" t="s">
        <v>57</v>
      </c>
      <c r="I10" s="39" t="s">
        <v>42</v>
      </c>
      <c r="J10" s="24" t="s">
        <v>58</v>
      </c>
      <c r="K10" s="8">
        <v>2</v>
      </c>
      <c r="L10" s="8">
        <v>5</v>
      </c>
      <c r="M10" s="8" t="s">
        <v>33</v>
      </c>
      <c r="N10" s="8">
        <v>2</v>
      </c>
      <c r="O10" s="8" t="s">
        <v>11</v>
      </c>
      <c r="P10" s="9"/>
    </row>
    <row r="11" spans="2:19" ht="25.5" x14ac:dyDescent="0.2">
      <c r="B11" s="40" t="s">
        <v>36</v>
      </c>
      <c r="C11" s="39" t="s">
        <v>40</v>
      </c>
      <c r="D11" s="40" t="s">
        <v>43</v>
      </c>
      <c r="E11" s="40" t="s">
        <v>59</v>
      </c>
      <c r="F11" s="40"/>
      <c r="G11" s="40"/>
      <c r="H11" s="40"/>
      <c r="I11" s="40"/>
      <c r="J11" s="9"/>
      <c r="K11" s="8"/>
      <c r="L11" s="8"/>
      <c r="M11" s="8"/>
      <c r="N11" s="8"/>
      <c r="O11" s="8"/>
      <c r="P11" s="9"/>
    </row>
    <row r="12" spans="2:19" ht="25.5" x14ac:dyDescent="0.2">
      <c r="B12" s="40"/>
      <c r="C12" s="40"/>
      <c r="D12" s="40"/>
      <c r="E12" s="40"/>
      <c r="F12" s="40" t="s">
        <v>35</v>
      </c>
      <c r="G12" s="40" t="s">
        <v>40</v>
      </c>
      <c r="H12" s="40" t="s">
        <v>60</v>
      </c>
      <c r="I12" s="40" t="s">
        <v>61</v>
      </c>
      <c r="J12" s="24" t="s">
        <v>62</v>
      </c>
      <c r="K12" s="8">
        <v>2</v>
      </c>
      <c r="L12" s="8">
        <v>52</v>
      </c>
      <c r="M12" s="8" t="s">
        <v>33</v>
      </c>
      <c r="N12" s="8">
        <v>2</v>
      </c>
      <c r="O12" s="8" t="s">
        <v>11</v>
      </c>
      <c r="P12" s="9"/>
    </row>
    <row r="13" spans="2:19" ht="51" x14ac:dyDescent="0.2">
      <c r="B13" s="40" t="s">
        <v>37</v>
      </c>
      <c r="C13" s="39" t="s">
        <v>40</v>
      </c>
      <c r="D13" s="39" t="s">
        <v>63</v>
      </c>
      <c r="E13" s="39" t="s">
        <v>64</v>
      </c>
      <c r="F13" s="40"/>
      <c r="G13" s="40"/>
      <c r="H13" s="40"/>
      <c r="I13" s="40"/>
      <c r="J13" s="9"/>
      <c r="K13" s="8"/>
      <c r="L13" s="8"/>
      <c r="M13" s="8"/>
      <c r="N13" s="8"/>
      <c r="O13" s="8"/>
      <c r="P13" s="9"/>
    </row>
    <row r="14" spans="2:19" ht="38.25" x14ac:dyDescent="0.2">
      <c r="B14" s="39"/>
      <c r="C14" s="39"/>
      <c r="D14" s="39"/>
      <c r="E14" s="39"/>
      <c r="F14" s="39" t="s">
        <v>44</v>
      </c>
      <c r="G14" s="39" t="s">
        <v>40</v>
      </c>
      <c r="H14" s="39" t="s">
        <v>65</v>
      </c>
      <c r="I14" s="39" t="s">
        <v>66</v>
      </c>
      <c r="J14" s="24" t="s">
        <v>67</v>
      </c>
      <c r="K14" s="8">
        <v>3</v>
      </c>
      <c r="L14" s="8">
        <v>20</v>
      </c>
      <c r="M14" s="8"/>
      <c r="N14" s="8">
        <v>3</v>
      </c>
      <c r="O14" s="8" t="s">
        <v>11</v>
      </c>
      <c r="P14" s="9"/>
    </row>
    <row r="15" spans="2:19" ht="25.5" x14ac:dyDescent="0.2">
      <c r="B15" s="40" t="s">
        <v>50</v>
      </c>
      <c r="C15" s="39" t="s">
        <v>40</v>
      </c>
      <c r="D15" s="39" t="s">
        <v>68</v>
      </c>
      <c r="E15" s="39" t="s">
        <v>69</v>
      </c>
      <c r="F15" s="40"/>
      <c r="G15" s="40"/>
      <c r="H15" s="40"/>
      <c r="I15" s="40"/>
      <c r="J15" s="9"/>
      <c r="K15" s="8"/>
      <c r="L15" s="8"/>
      <c r="M15" s="8"/>
      <c r="N15" s="8"/>
      <c r="O15" s="8"/>
      <c r="P15" s="9"/>
    </row>
    <row r="16" spans="2:19" ht="25.5" x14ac:dyDescent="0.2">
      <c r="B16" s="39"/>
      <c r="C16" s="39"/>
      <c r="D16" s="39"/>
      <c r="E16" s="39"/>
      <c r="F16" s="39" t="s">
        <v>45</v>
      </c>
      <c r="G16" s="39" t="s">
        <v>40</v>
      </c>
      <c r="H16" s="39" t="s">
        <v>70</v>
      </c>
      <c r="I16" s="39" t="s">
        <v>71</v>
      </c>
      <c r="J16" s="24" t="s">
        <v>72</v>
      </c>
      <c r="K16" s="8">
        <v>1</v>
      </c>
      <c r="L16" s="8">
        <v>15</v>
      </c>
      <c r="M16" s="8"/>
      <c r="N16" s="8">
        <v>3</v>
      </c>
      <c r="O16" s="8" t="s">
        <v>11</v>
      </c>
      <c r="P16" s="9"/>
    </row>
    <row r="17" spans="2:16" ht="25.5" x14ac:dyDescent="0.2">
      <c r="B17" s="40" t="s">
        <v>49</v>
      </c>
      <c r="C17" s="39" t="s">
        <v>40</v>
      </c>
      <c r="D17" s="39" t="s">
        <v>76</v>
      </c>
      <c r="E17" s="39" t="s">
        <v>77</v>
      </c>
      <c r="F17" s="40"/>
      <c r="G17" s="40"/>
      <c r="H17" s="40"/>
      <c r="I17" s="40"/>
      <c r="J17" s="9"/>
      <c r="K17" s="8"/>
      <c r="L17" s="8"/>
      <c r="M17" s="8"/>
      <c r="N17" s="8"/>
      <c r="O17" s="8"/>
      <c r="P17" s="9"/>
    </row>
    <row r="18" spans="2:16" ht="25.5" x14ac:dyDescent="0.2">
      <c r="B18" s="39"/>
      <c r="C18" s="39"/>
      <c r="D18" s="39"/>
      <c r="E18" s="39"/>
      <c r="F18" s="39" t="s">
        <v>46</v>
      </c>
      <c r="G18" s="39" t="s">
        <v>40</v>
      </c>
      <c r="H18" s="39" t="s">
        <v>78</v>
      </c>
      <c r="I18" s="39" t="s">
        <v>79</v>
      </c>
      <c r="J18" s="24" t="s">
        <v>80</v>
      </c>
      <c r="K18" s="8">
        <v>1</v>
      </c>
      <c r="L18" s="8">
        <v>3</v>
      </c>
      <c r="M18" s="8"/>
      <c r="N18" s="8">
        <v>2</v>
      </c>
      <c r="O18" s="8" t="s">
        <v>11</v>
      </c>
      <c r="P18" s="9"/>
    </row>
    <row r="19" spans="2:16" ht="25.5" x14ac:dyDescent="0.2">
      <c r="B19" s="40" t="s">
        <v>73</v>
      </c>
      <c r="C19" s="39" t="s">
        <v>82</v>
      </c>
      <c r="D19" s="39" t="s">
        <v>81</v>
      </c>
      <c r="E19" s="39" t="s">
        <v>83</v>
      </c>
      <c r="F19" s="40"/>
      <c r="G19" s="40"/>
      <c r="H19" s="40"/>
      <c r="I19" s="40"/>
      <c r="J19" s="9"/>
      <c r="K19" s="8"/>
      <c r="L19" s="8"/>
      <c r="M19" s="8"/>
      <c r="N19" s="8"/>
      <c r="O19" s="8"/>
      <c r="P19" s="9"/>
    </row>
    <row r="20" spans="2:16" ht="25.5" x14ac:dyDescent="0.2">
      <c r="B20" s="39"/>
      <c r="C20" s="39"/>
      <c r="D20" s="39"/>
      <c r="E20" s="39"/>
      <c r="F20" s="39" t="s">
        <v>47</v>
      </c>
      <c r="G20" s="39" t="s">
        <v>84</v>
      </c>
      <c r="H20" s="39" t="s">
        <v>85</v>
      </c>
      <c r="I20" s="39" t="s">
        <v>86</v>
      </c>
      <c r="J20" s="24" t="s">
        <v>87</v>
      </c>
      <c r="K20" s="8">
        <v>3</v>
      </c>
      <c r="L20" s="8">
        <v>40</v>
      </c>
      <c r="M20" s="8"/>
      <c r="N20" s="8">
        <v>4</v>
      </c>
      <c r="O20" s="8" t="s">
        <v>11</v>
      </c>
      <c r="P20" s="9"/>
    </row>
    <row r="21" spans="2:16" ht="25.5" x14ac:dyDescent="0.2">
      <c r="B21" s="40" t="s">
        <v>74</v>
      </c>
      <c r="C21" s="39" t="s">
        <v>88</v>
      </c>
      <c r="D21" s="39" t="s">
        <v>89</v>
      </c>
      <c r="E21" s="39" t="s">
        <v>90</v>
      </c>
      <c r="F21" s="40"/>
      <c r="G21" s="40"/>
      <c r="H21" s="40"/>
      <c r="I21" s="40"/>
      <c r="J21" s="9"/>
      <c r="K21" s="8"/>
      <c r="L21" s="8"/>
      <c r="M21" s="8"/>
      <c r="N21" s="8"/>
      <c r="O21" s="8"/>
      <c r="P21" s="9"/>
    </row>
    <row r="22" spans="2:16" ht="38.25" x14ac:dyDescent="0.2">
      <c r="B22" s="39"/>
      <c r="C22" s="39"/>
      <c r="D22" s="39"/>
      <c r="E22" s="39"/>
      <c r="F22" s="39" t="s">
        <v>91</v>
      </c>
      <c r="G22" s="39" t="s">
        <v>92</v>
      </c>
      <c r="H22" s="39" t="s">
        <v>93</v>
      </c>
      <c r="I22" s="39" t="s">
        <v>94</v>
      </c>
      <c r="J22" s="24" t="s">
        <v>95</v>
      </c>
      <c r="K22" s="8">
        <v>3</v>
      </c>
      <c r="L22" s="8">
        <v>5</v>
      </c>
      <c r="M22" s="8" t="s">
        <v>47</v>
      </c>
      <c r="N22" s="8">
        <v>4</v>
      </c>
      <c r="O22" s="8" t="s">
        <v>11</v>
      </c>
      <c r="P22" s="9"/>
    </row>
    <row r="23" spans="2:16" ht="25.5" x14ac:dyDescent="0.2">
      <c r="B23" s="40"/>
      <c r="C23" s="40"/>
      <c r="D23" s="40"/>
      <c r="E23" s="40"/>
      <c r="F23" s="40" t="s">
        <v>96</v>
      </c>
      <c r="G23" s="40" t="s">
        <v>40</v>
      </c>
      <c r="H23" s="40" t="s">
        <v>97</v>
      </c>
      <c r="I23" s="42" t="s">
        <v>98</v>
      </c>
      <c r="J23" s="9" t="s">
        <v>99</v>
      </c>
      <c r="K23" s="8">
        <v>3</v>
      </c>
      <c r="L23" s="8">
        <v>20</v>
      </c>
      <c r="M23" s="8" t="s">
        <v>91</v>
      </c>
      <c r="N23" s="8">
        <v>4</v>
      </c>
      <c r="O23" s="8" t="s">
        <v>11</v>
      </c>
      <c r="P23" s="9"/>
    </row>
    <row r="24" spans="2:16" ht="38.25" x14ac:dyDescent="0.2">
      <c r="B24" s="40" t="s">
        <v>75</v>
      </c>
      <c r="C24" s="39" t="s">
        <v>92</v>
      </c>
      <c r="D24" s="39" t="s">
        <v>100</v>
      </c>
      <c r="E24" s="39" t="s">
        <v>101</v>
      </c>
      <c r="F24" s="40"/>
      <c r="G24" s="40"/>
      <c r="H24" s="40"/>
      <c r="I24" s="40"/>
      <c r="J24" s="9"/>
      <c r="K24" s="8"/>
      <c r="L24" s="8"/>
      <c r="M24" s="8"/>
      <c r="N24" s="8"/>
      <c r="O24" s="8"/>
      <c r="P24" s="9"/>
    </row>
    <row r="25" spans="2:16" ht="37.5" customHeight="1" x14ac:dyDescent="0.2">
      <c r="B25" s="39"/>
      <c r="C25" s="39"/>
      <c r="D25" s="39"/>
      <c r="E25" s="39"/>
      <c r="F25" s="39" t="s">
        <v>102</v>
      </c>
      <c r="G25" s="39" t="s">
        <v>92</v>
      </c>
      <c r="H25" s="39" t="s">
        <v>104</v>
      </c>
      <c r="I25" s="39" t="s">
        <v>105</v>
      </c>
      <c r="J25" s="24" t="s">
        <v>106</v>
      </c>
      <c r="K25" s="8">
        <v>1</v>
      </c>
      <c r="L25" s="8">
        <v>5</v>
      </c>
      <c r="M25" s="8" t="s">
        <v>47</v>
      </c>
      <c r="N25" s="8">
        <v>3</v>
      </c>
      <c r="O25" s="8" t="s">
        <v>11</v>
      </c>
      <c r="P25" s="9"/>
    </row>
    <row r="26" spans="2:16" ht="37.5" customHeight="1" x14ac:dyDescent="0.2">
      <c r="B26" s="39"/>
      <c r="C26" s="39"/>
      <c r="D26" s="39"/>
      <c r="E26" s="39"/>
      <c r="F26" s="39" t="s">
        <v>103</v>
      </c>
      <c r="G26" s="39" t="s">
        <v>92</v>
      </c>
      <c r="H26" s="39" t="s">
        <v>109</v>
      </c>
      <c r="I26" s="39" t="s">
        <v>108</v>
      </c>
      <c r="J26" s="24" t="s">
        <v>107</v>
      </c>
      <c r="K26" s="8">
        <v>2</v>
      </c>
      <c r="L26" s="8">
        <v>5</v>
      </c>
      <c r="M26" s="8" t="s">
        <v>91</v>
      </c>
      <c r="N26" s="8">
        <v>4</v>
      </c>
      <c r="O26" s="8" t="s">
        <v>11</v>
      </c>
      <c r="P26" s="9"/>
    </row>
    <row r="27" spans="2:16" hidden="1" x14ac:dyDescent="0.2">
      <c r="B27" s="40"/>
      <c r="C27" s="40"/>
      <c r="D27" s="40"/>
      <c r="E27" s="40"/>
      <c r="F27" s="40"/>
      <c r="G27" s="40"/>
      <c r="H27" s="40"/>
      <c r="I27" s="40"/>
      <c r="J27" s="9"/>
      <c r="K27" s="8"/>
      <c r="L27" s="8"/>
      <c r="M27" s="8"/>
      <c r="N27" s="8"/>
      <c r="O27" s="8"/>
      <c r="P27" s="9"/>
    </row>
    <row r="28" spans="2:16" hidden="1" x14ac:dyDescent="0.2">
      <c r="B28" s="40"/>
      <c r="C28" s="40"/>
      <c r="D28" s="40"/>
      <c r="E28" s="40"/>
      <c r="F28" s="40"/>
      <c r="G28" s="40"/>
      <c r="H28" s="40"/>
      <c r="I28" s="40"/>
      <c r="J28" s="9"/>
      <c r="K28" s="8"/>
      <c r="L28" s="8"/>
      <c r="M28" s="8"/>
      <c r="N28" s="8"/>
      <c r="O28" s="8"/>
      <c r="P28" s="9"/>
    </row>
    <row r="29" spans="2:16" hidden="1" x14ac:dyDescent="0.2">
      <c r="B29" s="40"/>
      <c r="C29" s="40"/>
      <c r="D29" s="40"/>
      <c r="E29" s="40"/>
      <c r="F29" s="40"/>
      <c r="G29" s="40"/>
      <c r="H29" s="40"/>
      <c r="I29" s="40"/>
      <c r="J29" s="9"/>
      <c r="K29" s="8"/>
      <c r="L29" s="8"/>
      <c r="M29" s="8"/>
      <c r="N29" s="8"/>
      <c r="O29" s="8"/>
      <c r="P29" s="9"/>
    </row>
    <row r="30" spans="2:16" hidden="1" x14ac:dyDescent="0.2">
      <c r="B30" s="40"/>
      <c r="C30" s="40"/>
      <c r="D30" s="40"/>
      <c r="E30" s="40"/>
      <c r="F30" s="40"/>
      <c r="G30" s="40"/>
      <c r="H30" s="40"/>
      <c r="I30" s="40"/>
      <c r="J30" s="9"/>
      <c r="K30" s="8"/>
      <c r="L30" s="8"/>
      <c r="M30" s="8"/>
      <c r="N30" s="8"/>
      <c r="O30" s="8"/>
      <c r="P30" s="9"/>
    </row>
    <row r="31" spans="2:16" hidden="1" x14ac:dyDescent="0.2">
      <c r="B31" s="40"/>
      <c r="C31" s="40"/>
      <c r="D31" s="40"/>
      <c r="E31" s="40"/>
      <c r="F31" s="40"/>
      <c r="G31" s="40"/>
      <c r="H31" s="40"/>
      <c r="I31" s="40"/>
      <c r="J31" s="9"/>
      <c r="K31" s="8"/>
      <c r="L31" s="8"/>
      <c r="M31" s="8"/>
      <c r="N31" s="8"/>
      <c r="O31" s="8"/>
      <c r="P31" s="9"/>
    </row>
    <row r="32" spans="2:16" hidden="1" x14ac:dyDescent="0.2">
      <c r="B32" s="40"/>
      <c r="C32" s="40"/>
      <c r="D32" s="40"/>
      <c r="E32" s="40"/>
      <c r="F32" s="40"/>
      <c r="G32" s="40"/>
      <c r="H32" s="40"/>
      <c r="I32" s="40"/>
      <c r="J32" s="9"/>
      <c r="K32" s="8"/>
      <c r="L32" s="8"/>
      <c r="M32" s="8"/>
      <c r="N32" s="8"/>
      <c r="O32" s="8"/>
      <c r="P32" s="9"/>
    </row>
    <row r="33" spans="2:16" hidden="1" x14ac:dyDescent="0.2">
      <c r="B33" s="40"/>
      <c r="C33" s="40"/>
      <c r="D33" s="40"/>
      <c r="E33" s="40"/>
      <c r="F33" s="40"/>
      <c r="G33" s="40"/>
      <c r="H33" s="40"/>
      <c r="I33" s="40"/>
      <c r="J33" s="9"/>
      <c r="K33" s="8"/>
      <c r="L33" s="8"/>
      <c r="M33" s="8"/>
      <c r="N33" s="8"/>
      <c r="O33" s="8"/>
      <c r="P33" s="9"/>
    </row>
    <row r="34" spans="2:16" hidden="1" x14ac:dyDescent="0.2">
      <c r="B34" s="40"/>
      <c r="C34" s="40"/>
      <c r="D34" s="40"/>
      <c r="E34" s="40"/>
      <c r="F34" s="40"/>
      <c r="G34" s="40"/>
      <c r="H34" s="40"/>
      <c r="I34" s="40"/>
      <c r="J34" s="9"/>
      <c r="K34" s="8"/>
      <c r="L34" s="8"/>
      <c r="M34" s="8"/>
      <c r="N34" s="8"/>
      <c r="O34" s="8"/>
      <c r="P34" s="9"/>
    </row>
    <row r="35" spans="2:16" hidden="1" x14ac:dyDescent="0.2">
      <c r="B35" s="40"/>
      <c r="C35" s="40"/>
      <c r="D35" s="40"/>
      <c r="E35" s="40"/>
      <c r="F35" s="40"/>
      <c r="G35" s="40"/>
      <c r="H35" s="40"/>
      <c r="I35" s="40"/>
      <c r="J35" s="9"/>
      <c r="K35" s="8"/>
      <c r="L35" s="8"/>
      <c r="M35" s="8"/>
      <c r="N35" s="8"/>
      <c r="O35" s="8"/>
      <c r="P35" s="9"/>
    </row>
    <row r="36" spans="2:16" hidden="1" x14ac:dyDescent="0.2">
      <c r="B36" s="40"/>
      <c r="C36" s="40"/>
      <c r="D36" s="40"/>
      <c r="E36" s="40"/>
      <c r="F36" s="40"/>
      <c r="G36" s="40"/>
      <c r="H36" s="40"/>
      <c r="I36" s="40"/>
      <c r="J36" s="9"/>
      <c r="K36" s="8"/>
      <c r="L36" s="8"/>
      <c r="M36" s="8"/>
      <c r="N36" s="8"/>
      <c r="O36" s="8"/>
      <c r="P36" s="9"/>
    </row>
    <row r="37" spans="2:16" hidden="1" x14ac:dyDescent="0.2">
      <c r="B37" s="40"/>
      <c r="C37" s="40"/>
      <c r="D37" s="40"/>
      <c r="E37" s="40"/>
      <c r="F37" s="40"/>
      <c r="G37" s="40"/>
      <c r="H37" s="40"/>
      <c r="I37" s="40"/>
      <c r="J37" s="9"/>
      <c r="K37" s="8"/>
      <c r="L37" s="8"/>
      <c r="M37" s="8"/>
      <c r="N37" s="8"/>
      <c r="O37" s="8"/>
      <c r="P37" s="9"/>
    </row>
    <row r="38" spans="2:16" hidden="1" x14ac:dyDescent="0.2">
      <c r="B38" s="40"/>
      <c r="C38" s="40"/>
      <c r="D38" s="40"/>
      <c r="E38" s="40"/>
      <c r="F38" s="40"/>
      <c r="G38" s="40"/>
      <c r="H38" s="40"/>
      <c r="I38" s="40"/>
      <c r="J38" s="9"/>
      <c r="K38" s="8"/>
      <c r="L38" s="8"/>
      <c r="M38" s="8"/>
      <c r="N38" s="8"/>
      <c r="O38" s="8"/>
      <c r="P38" s="9"/>
    </row>
    <row r="43" spans="2:16" x14ac:dyDescent="0.2">
      <c r="G43" s="6"/>
      <c r="H43" s="6"/>
      <c r="I43" s="6"/>
      <c r="J43" s="6"/>
    </row>
    <row r="56" spans="16:16" x14ac:dyDescent="0.2">
      <c r="P56" s="7"/>
    </row>
    <row r="67" spans="2:15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B7:G7 I7 K7:P13 B8:J13 B14:P22 B23:H23 J23:P23 B24:P112">
    <cfRule type="expression" dxfId="23" priority="32" stopIfTrue="1">
      <formula>$O7="En Progreso"</formula>
    </cfRule>
    <cfRule type="expression" dxfId="22" priority="33" stopIfTrue="1">
      <formula>$O7="Eliminado"</formula>
    </cfRule>
  </conditionalFormatting>
  <conditionalFormatting sqref="B7:G7 I7 K7:P13 B8:J13 B14:P22 B23:H23 J23:P23 B24:P112">
    <cfRule type="expression" dxfId="21" priority="31" stopIfTrue="1">
      <formula>$O7="Terminado"</formula>
    </cfRule>
  </conditionalFormatting>
  <conditionalFormatting sqref="P56:P57">
    <cfRule type="expression" dxfId="20" priority="25" stopIfTrue="1">
      <formula>#REF!="Done"</formula>
    </cfRule>
    <cfRule type="expression" dxfId="19" priority="26" stopIfTrue="1">
      <formula>#REF!="Ongoing"</formula>
    </cfRule>
    <cfRule type="expression" dxfId="18" priority="27" stopIfTrue="1">
      <formula>#REF!="Removed"</formula>
    </cfRule>
  </conditionalFormatting>
  <conditionalFormatting sqref="P67">
    <cfRule type="expression" dxfId="17" priority="73" stopIfTrue="1">
      <formula>$O57="Done"</formula>
    </cfRule>
    <cfRule type="expression" dxfId="16" priority="74" stopIfTrue="1">
      <formula>$O57="Ongoing"</formula>
    </cfRule>
    <cfRule type="expression" dxfId="15" priority="75" stopIfTrue="1">
      <formula>$O57="Removed"</formula>
    </cfRule>
  </conditionalFormatting>
  <conditionalFormatting sqref="R1">
    <cfRule type="expression" dxfId="14" priority="82" stopIfTrue="1">
      <formula>$O9="Done"</formula>
    </cfRule>
    <cfRule type="expression" dxfId="13" priority="83" stopIfTrue="1">
      <formula>$O9="In Progress"</formula>
    </cfRule>
    <cfRule type="expression" dxfId="12" priority="84" stopIfTrue="1">
      <formula>$O9="Removed"</formula>
    </cfRule>
  </conditionalFormatting>
  <conditionalFormatting sqref="R3">
    <cfRule type="expression" dxfId="11" priority="97" stopIfTrue="1">
      <formula>#REF!="Done"</formula>
    </cfRule>
    <cfRule type="expression" dxfId="10" priority="98" stopIfTrue="1">
      <formula>#REF!="In Progress"</formula>
    </cfRule>
    <cfRule type="expression" dxfId="9" priority="99" stopIfTrue="1">
      <formula>#REF!="Removed"</formula>
    </cfRule>
  </conditionalFormatting>
  <dataValidations count="2">
    <dataValidation type="list" allowBlank="1" showInputMessage="1" sqref="O68:O177 O6:O66" xr:uid="{00000000-0002-0000-0000-000000000000}">
      <formula1>"Por Hacer,En Progreso,Terminado,Eliminado"</formula1>
    </dataValidation>
    <dataValidation type="list" allowBlank="1" showInputMessage="1" showErrorMessage="1" sqref="K7:K38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7"/>
  <sheetViews>
    <sheetView workbookViewId="0">
      <selection activeCell="B2" sqref="B2:I17"/>
    </sheetView>
  </sheetViews>
  <sheetFormatPr baseColWidth="10" defaultColWidth="9.140625" defaultRowHeight="12.75" x14ac:dyDescent="0.2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5" width="13.140625" customWidth="1"/>
    <col min="6" max="6" width="10.7109375" customWidth="1"/>
    <col min="7" max="7" width="9.140625" customWidth="1"/>
    <col min="8" max="8" width="22" style="2" customWidth="1"/>
    <col min="9" max="9" width="73.7109375" customWidth="1"/>
  </cols>
  <sheetData>
    <row r="1" spans="2:10" ht="18" x14ac:dyDescent="0.25">
      <c r="B1" s="3"/>
    </row>
    <row r="2" spans="2:10" x14ac:dyDescent="0.2">
      <c r="B2" s="26" t="s">
        <v>0</v>
      </c>
      <c r="C2" s="26" t="s">
        <v>4</v>
      </c>
      <c r="D2" s="26" t="s">
        <v>5</v>
      </c>
      <c r="E2" s="26" t="s">
        <v>6</v>
      </c>
      <c r="F2" s="26" t="s">
        <v>16</v>
      </c>
      <c r="G2" s="27" t="s">
        <v>1</v>
      </c>
      <c r="H2" s="26" t="s">
        <v>7</v>
      </c>
      <c r="I2" s="27" t="s">
        <v>8</v>
      </c>
      <c r="J2" s="1"/>
    </row>
    <row r="3" spans="2:10" x14ac:dyDescent="0.2">
      <c r="B3" s="17">
        <v>1</v>
      </c>
      <c r="C3" s="34">
        <v>45936</v>
      </c>
      <c r="D3" s="20">
        <v>4</v>
      </c>
      <c r="E3" s="21">
        <v>45939</v>
      </c>
      <c r="F3" s="17">
        <v>87</v>
      </c>
      <c r="G3" s="18" t="s">
        <v>13</v>
      </c>
      <c r="H3" s="54">
        <f>E3</f>
        <v>45939</v>
      </c>
      <c r="I3" s="15" t="s">
        <v>111</v>
      </c>
    </row>
    <row r="4" spans="2:10" x14ac:dyDescent="0.2">
      <c r="B4" s="17">
        <v>2</v>
      </c>
      <c r="C4" s="19">
        <f>IF(AND(C3&lt;&gt;"",D3&lt;&gt;"",D4&lt;&gt;""),C3+D3,"")</f>
        <v>45940</v>
      </c>
      <c r="D4" s="20">
        <v>7</v>
      </c>
      <c r="E4" s="21">
        <f>IF(AND(C4&lt;&gt;"",D4&lt;&gt;""),C4+D4-1,"")</f>
        <v>45946</v>
      </c>
      <c r="F4" s="17">
        <v>73</v>
      </c>
      <c r="G4" s="18" t="s">
        <v>13</v>
      </c>
      <c r="H4" s="54">
        <f t="shared" ref="H4:H7" si="0">E4</f>
        <v>45946</v>
      </c>
      <c r="I4" s="15" t="s">
        <v>112</v>
      </c>
    </row>
    <row r="5" spans="2:10" x14ac:dyDescent="0.2">
      <c r="B5" s="17">
        <v>3</v>
      </c>
      <c r="C5" s="19">
        <f>IF(AND(C4&lt;&gt;"",D4&lt;&gt;"",D5&lt;&gt;""),C4+D4,"")</f>
        <v>45947</v>
      </c>
      <c r="D5" s="20">
        <v>7</v>
      </c>
      <c r="E5" s="21">
        <f>IF(AND(C5&lt;&gt;"",D5&lt;&gt;""),C5+D5-1,"")</f>
        <v>45953</v>
      </c>
      <c r="F5" s="17">
        <v>62</v>
      </c>
      <c r="G5" s="18" t="s">
        <v>13</v>
      </c>
      <c r="H5" s="54">
        <f t="shared" si="0"/>
        <v>45953</v>
      </c>
      <c r="I5" s="15" t="s">
        <v>113</v>
      </c>
    </row>
    <row r="6" spans="2:10" x14ac:dyDescent="0.2">
      <c r="B6" s="17">
        <v>4</v>
      </c>
      <c r="C6" s="19">
        <f>IF(AND(C5&lt;&gt;"",D5&lt;&gt;"",D6&lt;&gt;""),C5+D5,"")</f>
        <v>45954</v>
      </c>
      <c r="D6" s="20">
        <v>7</v>
      </c>
      <c r="E6" s="21">
        <f>IF(AND(C6&lt;&gt;"",D6&lt;&gt;""),C6+D6-1,"")</f>
        <v>45960</v>
      </c>
      <c r="F6" s="17">
        <v>0</v>
      </c>
      <c r="G6" s="18" t="s">
        <v>13</v>
      </c>
      <c r="H6" s="54">
        <f t="shared" si="0"/>
        <v>45960</v>
      </c>
      <c r="I6" s="15" t="s">
        <v>114</v>
      </c>
    </row>
    <row r="7" spans="2:10" x14ac:dyDescent="0.2">
      <c r="B7" s="17">
        <v>5</v>
      </c>
      <c r="C7" s="19">
        <f>IF(AND(C6&lt;&gt;"",D6&lt;&gt;"",D7&lt;&gt;""),C6+D6,"")</f>
        <v>45961</v>
      </c>
      <c r="D7" s="20">
        <v>7</v>
      </c>
      <c r="E7" s="21">
        <f>IF(AND(C7&lt;&gt;"",D7&lt;&gt;""),C7+D7-1,"")</f>
        <v>45967</v>
      </c>
      <c r="F7" s="17">
        <v>0</v>
      </c>
      <c r="G7" s="18" t="s">
        <v>13</v>
      </c>
      <c r="H7" s="54">
        <f t="shared" si="0"/>
        <v>45967</v>
      </c>
      <c r="I7" s="15" t="s">
        <v>115</v>
      </c>
    </row>
    <row r="8" spans="2:10" hidden="1" x14ac:dyDescent="0.2">
      <c r="B8" s="17" t="str">
        <f t="shared" ref="B8:B16" si="1">IF(AND(C8&lt;&gt;"",D8&lt;&gt;""),B7+1,"")</f>
        <v/>
      </c>
      <c r="C8" s="19" t="str">
        <f t="shared" ref="C8:C16" si="2">IF(AND(C7&lt;&gt;"",D7&lt;&gt;"",D8&lt;&gt;""),C7+D7,"")</f>
        <v/>
      </c>
      <c r="D8" s="20"/>
      <c r="E8" s="21" t="str">
        <f t="shared" ref="E8:E16" si="3">IF(AND(C8&lt;&gt;"",D8&lt;&gt;""),C8+D8-1,"")</f>
        <v/>
      </c>
      <c r="F8" s="17" t="str">
        <f>IF(B8="","",SUMIF('Backlog del Producto'!N$8:N$117,Sprints!B8,'Backlog del Producto'!L$8:L$117))</f>
        <v/>
      </c>
      <c r="G8" s="18" t="str">
        <f t="shared" ref="G8:G16" si="4">IF(AND(OR(G7="Planned",G7="Ongoing"),D8&lt;&gt;""),"Planned","Unplanned")</f>
        <v>Unplanned</v>
      </c>
      <c r="H8" s="20"/>
      <c r="I8" s="15"/>
    </row>
    <row r="9" spans="2:10" hidden="1" x14ac:dyDescent="0.2">
      <c r="B9" s="17" t="str">
        <f t="shared" si="1"/>
        <v/>
      </c>
      <c r="C9" s="19" t="str">
        <f t="shared" si="2"/>
        <v/>
      </c>
      <c r="D9" s="20"/>
      <c r="E9" s="21" t="str">
        <f t="shared" si="3"/>
        <v/>
      </c>
      <c r="F9" s="17" t="str">
        <f>IF(B9="","",SUMIF('Backlog del Producto'!N$8:N$117,Sprints!B9,'Backlog del Producto'!L$8:L$117))</f>
        <v/>
      </c>
      <c r="G9" s="18" t="str">
        <f t="shared" si="4"/>
        <v>Unplanned</v>
      </c>
      <c r="H9" s="20"/>
      <c r="I9" s="15"/>
    </row>
    <row r="10" spans="2:10" hidden="1" x14ac:dyDescent="0.2">
      <c r="B10" s="17" t="str">
        <f t="shared" si="1"/>
        <v/>
      </c>
      <c r="C10" s="19" t="str">
        <f t="shared" si="2"/>
        <v/>
      </c>
      <c r="D10" s="20"/>
      <c r="E10" s="21" t="str">
        <f t="shared" si="3"/>
        <v/>
      </c>
      <c r="F10" s="17" t="str">
        <f>IF(B10="","",SUMIF('Backlog del Producto'!N$8:N$117,Sprints!B10,'Backlog del Producto'!L$8:L$117))</f>
        <v/>
      </c>
      <c r="G10" s="18" t="str">
        <f t="shared" si="4"/>
        <v>Unplanned</v>
      </c>
      <c r="H10" s="20"/>
      <c r="I10" s="15"/>
    </row>
    <row r="11" spans="2:10" hidden="1" x14ac:dyDescent="0.2">
      <c r="B11" s="17" t="str">
        <f t="shared" si="1"/>
        <v/>
      </c>
      <c r="C11" s="19" t="str">
        <f t="shared" si="2"/>
        <v/>
      </c>
      <c r="D11" s="20"/>
      <c r="E11" s="21" t="str">
        <f t="shared" si="3"/>
        <v/>
      </c>
      <c r="F11" s="17" t="str">
        <f>IF(B11="","",SUMIF('Backlog del Producto'!N$8:N$117,Sprints!B11,'Backlog del Producto'!L$8:L$117))</f>
        <v/>
      </c>
      <c r="G11" s="18" t="str">
        <f t="shared" si="4"/>
        <v>Unplanned</v>
      </c>
      <c r="H11" s="20"/>
      <c r="I11" s="15"/>
    </row>
    <row r="12" spans="2:10" hidden="1" x14ac:dyDescent="0.2">
      <c r="B12" s="17" t="str">
        <f t="shared" si="1"/>
        <v/>
      </c>
      <c r="C12" s="19" t="str">
        <f t="shared" si="2"/>
        <v/>
      </c>
      <c r="D12" s="20"/>
      <c r="E12" s="21" t="str">
        <f t="shared" si="3"/>
        <v/>
      </c>
      <c r="F12" s="17" t="str">
        <f>IF(B12="","",SUMIF('Backlog del Producto'!N$8:N$117,Sprints!B12,'Backlog del Producto'!L$8:L$117))</f>
        <v/>
      </c>
      <c r="G12" s="18" t="str">
        <f t="shared" si="4"/>
        <v>Unplanned</v>
      </c>
      <c r="H12" s="20"/>
      <c r="I12" s="15"/>
    </row>
    <row r="13" spans="2:10" hidden="1" x14ac:dyDescent="0.2">
      <c r="B13" s="17" t="str">
        <f t="shared" si="1"/>
        <v/>
      </c>
      <c r="C13" s="19" t="str">
        <f t="shared" si="2"/>
        <v/>
      </c>
      <c r="D13" s="20"/>
      <c r="E13" s="21" t="str">
        <f t="shared" si="3"/>
        <v/>
      </c>
      <c r="F13" s="17" t="str">
        <f>IF(B13="","",SUMIF('Backlog del Producto'!N$8:N$117,Sprints!B13,'Backlog del Producto'!L$8:L$117))</f>
        <v/>
      </c>
      <c r="G13" s="18" t="str">
        <f t="shared" si="4"/>
        <v>Unplanned</v>
      </c>
      <c r="H13" s="20"/>
      <c r="I13" s="15"/>
    </row>
    <row r="14" spans="2:10" hidden="1" x14ac:dyDescent="0.2">
      <c r="B14" s="17" t="str">
        <f t="shared" si="1"/>
        <v/>
      </c>
      <c r="C14" s="19" t="str">
        <f t="shared" si="2"/>
        <v/>
      </c>
      <c r="D14" s="20"/>
      <c r="E14" s="21" t="str">
        <f t="shared" si="3"/>
        <v/>
      </c>
      <c r="F14" s="17" t="str">
        <f>IF(B14="","",SUMIF('Backlog del Producto'!N$8:N$117,Sprints!B14,'Backlog del Producto'!L$8:L$117))</f>
        <v/>
      </c>
      <c r="G14" s="18" t="str">
        <f t="shared" si="4"/>
        <v>Unplanned</v>
      </c>
      <c r="H14" s="20"/>
      <c r="I14" s="15"/>
    </row>
    <row r="15" spans="2:10" hidden="1" x14ac:dyDescent="0.2">
      <c r="B15" s="17" t="str">
        <f t="shared" si="1"/>
        <v/>
      </c>
      <c r="C15" s="19" t="str">
        <f t="shared" si="2"/>
        <v/>
      </c>
      <c r="D15" s="20"/>
      <c r="E15" s="21" t="str">
        <f t="shared" si="3"/>
        <v/>
      </c>
      <c r="F15" s="17" t="str">
        <f>IF(B15="","",SUMIF('Backlog del Producto'!N$8:N$117,Sprints!B15,'Backlog del Producto'!L$8:L$117))</f>
        <v/>
      </c>
      <c r="G15" s="18" t="str">
        <f t="shared" si="4"/>
        <v>Unplanned</v>
      </c>
      <c r="H15" s="20"/>
      <c r="I15" s="15"/>
    </row>
    <row r="16" spans="2:10" hidden="1" x14ac:dyDescent="0.2">
      <c r="B16" s="17" t="str">
        <f t="shared" si="1"/>
        <v/>
      </c>
      <c r="C16" s="19" t="str">
        <f t="shared" si="2"/>
        <v/>
      </c>
      <c r="D16" s="20"/>
      <c r="E16" s="21" t="str">
        <f t="shared" si="3"/>
        <v/>
      </c>
      <c r="F16" s="17" t="str">
        <f>IF(B16="","",SUMIF('Backlog del Producto'!N$8:N$117,Sprints!B16,'Backlog del Producto'!L$8:L$117))</f>
        <v/>
      </c>
      <c r="G16" s="18" t="str">
        <f t="shared" si="4"/>
        <v>Unplanned</v>
      </c>
      <c r="H16" s="20"/>
      <c r="I16" s="15"/>
    </row>
    <row r="17" spans="2:9" x14ac:dyDescent="0.2">
      <c r="B17" s="18"/>
      <c r="C17" s="18"/>
      <c r="D17" s="14"/>
      <c r="E17" s="22" t="s">
        <v>14</v>
      </c>
      <c r="F17" s="17">
        <f>SUMIF('Backlog del Producto'!N$8:N$117,"",'Backlog del Producto'!L$8:L$117)-SUMIF('Backlog del Producto'!O$8:O$117,"Eliminado",'Backlog del Producto'!L$8:L$117)</f>
        <v>0</v>
      </c>
      <c r="G17" s="18"/>
      <c r="H17" s="20"/>
      <c r="I17" s="16"/>
    </row>
  </sheetData>
  <phoneticPr fontId="2" type="noConversion"/>
  <conditionalFormatting sqref="B3:F16 H8:I16 H3:H7">
    <cfRule type="expression" dxfId="8" priority="8" stopIfTrue="1">
      <formula>OR($G3="Planned",$G3="Unplanned")</formula>
    </cfRule>
    <cfRule type="expression" dxfId="7" priority="9" stopIfTrue="1">
      <formula>$G3="Ongoing"</formula>
    </cfRule>
  </conditionalFormatting>
  <conditionalFormatting sqref="F17">
    <cfRule type="expression" dxfId="6" priority="3" stopIfTrue="1">
      <formula>$G17="Planned"</formula>
    </cfRule>
    <cfRule type="expression" dxfId="5" priority="4" stopIfTrue="1">
      <formula>$G17="Ongoing"</formula>
    </cfRule>
  </conditionalFormatting>
  <conditionalFormatting sqref="G3:G16">
    <cfRule type="expression" dxfId="4" priority="5" stopIfTrue="1">
      <formula>$G3="Planned"</formula>
    </cfRule>
    <cfRule type="expression" dxfId="3" priority="6" stopIfTrue="1">
      <formula>$G3="Ongoing"</formula>
    </cfRule>
    <cfRule type="cellIs" dxfId="2" priority="7" stopIfTrue="1" operator="equal">
      <formula>"Unplanned"</formula>
    </cfRule>
  </conditionalFormatting>
  <conditionalFormatting sqref="I3:I7">
    <cfRule type="expression" dxfId="1" priority="1" stopIfTrue="1">
      <formula>OR($G3="Planned",$G3="Unplanned")</formula>
    </cfRule>
    <cfRule type="expression" dxfId="0" priority="2" stopIfTrue="1">
      <formula>$G3="Ongoing"</formula>
    </cfRule>
  </conditionalFormatting>
  <dataValidations count="1">
    <dataValidation type="list" allowBlank="1" showInputMessage="1" showErrorMessage="1" sqref="G3:G16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36E817-ADB2-4FBD-A97A-810F82FD54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7ABD26-2811-4761-B5CB-14D562108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9A1246-53BD-4D90-8F0D-F04270C7DF7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2926A6BD-B9D6-43A1-AC24-40D994CC1A5B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49A0D1E8-B670-4184-80F1-6022252F7605}">
  <ds:schemaRefs>
    <ds:schemaRef ds:uri="http://purl.org/dc/elements/1.1/"/>
    <ds:schemaRef ds:uri="http://purl.org/dc/dcmitype/"/>
    <ds:schemaRef ds:uri="01eb4bd6-a8ff-4439-b7eb-fe0a650fbd8a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Backlog del Producto</vt:lpstr>
      <vt:lpstr>Sprints</vt:lpstr>
      <vt:lpstr>'Backlog del Producto'!Área_de_impresión</vt:lpstr>
      <vt:lpstr>ProductBacklog</vt:lpstr>
      <vt:lpstr>Sprint</vt:lpstr>
      <vt:lpstr>Status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dc:description>Template versio 1.0 Approval</dc:description>
  <cp:lastModifiedBy>KATHERINE VANESSA QUISPE SUYO</cp:lastModifiedBy>
  <cp:revision>1</cp:revision>
  <cp:lastPrinted>2006-09-01T14:59:00Z</cp:lastPrinted>
  <dcterms:created xsi:type="dcterms:W3CDTF">1998-06-05T11:20:44Z</dcterms:created>
  <dcterms:modified xsi:type="dcterms:W3CDTF">2025-10-08T18:50:18Z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