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jiuming\Desktop\学习内容整理\"/>
    </mc:Choice>
  </mc:AlternateContent>
  <bookViews>
    <workbookView xWindow="-105" yWindow="-105" windowWidth="23250" windowHeight="12570"/>
  </bookViews>
  <sheets>
    <sheet name="作业2" sheetId="2" r:id="rId1"/>
  </sheets>
  <calcPr calcId="162913"/>
</workbook>
</file>

<file path=xl/calcChain.xml><?xml version="1.0" encoding="utf-8"?>
<calcChain xmlns="http://schemas.openxmlformats.org/spreadsheetml/2006/main">
  <c r="C21" i="2" l="1"/>
  <c r="C25" i="2"/>
  <c r="C24" i="2"/>
  <c r="B1" i="2"/>
  <c r="B3" i="2"/>
  <c r="C28" i="2"/>
  <c r="C27" i="2"/>
  <c r="F16" i="2"/>
  <c r="F15" i="2"/>
  <c r="K14" i="2"/>
  <c r="F17" i="2" s="1"/>
  <c r="C29" i="2" l="1"/>
  <c r="F18" i="2"/>
  <c r="F19" i="2" s="1"/>
</calcChain>
</file>

<file path=xl/sharedStrings.xml><?xml version="1.0" encoding="utf-8"?>
<sst xmlns="http://schemas.openxmlformats.org/spreadsheetml/2006/main" count="19" uniqueCount="18">
  <si>
    <t>答：对于一个有暂时的高增长率的公司来说，用多阶段股利贴现模型进行估值是非常重要的。</t>
  </si>
  <si>
    <t>这些公司往往处于其声明周期的早期阶段，此时他们有无数的再投资机会，从而导致了相对快速的增长和相对较低的股息(或者没有股息)</t>
  </si>
  <si>
    <t>当这些企业成熟时，具有吸引力的投资机会将大量减少，从而使得增长率变慢。</t>
  </si>
  <si>
    <t>由 v0=d1/(k-g)得</t>
  </si>
  <si>
    <t>d5/d1=</t>
  </si>
  <si>
    <t xml:space="preserve">v0_1/d1 = </t>
  </si>
  <si>
    <t>v0_2/d1=</t>
  </si>
  <si>
    <t>v0_3/d1=</t>
  </si>
  <si>
    <t>v0/d1=</t>
  </si>
  <si>
    <t>d1=</t>
  </si>
  <si>
    <t>P=</t>
  </si>
  <si>
    <t>P0=</t>
  </si>
  <si>
    <t>P1=</t>
  </si>
  <si>
    <t>e5=</t>
  </si>
  <si>
    <t>pe_average=</t>
  </si>
  <si>
    <t>k=d1/v0+g=1.22*(1+5%)/32.03+5%=9%</t>
    <phoneticPr fontId="1" type="noConversion"/>
  </si>
  <si>
    <t>故 d5 =1.9046875*d1</t>
    <phoneticPr fontId="1" type="noConversion"/>
  </si>
  <si>
    <t>大于借款年复利率9%，应当投资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</si>
</sst>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000%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0" fontId="0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171450</xdr:rowOff>
        </xdr:from>
        <xdr:to>
          <xdr:col>7</xdr:col>
          <xdr:colOff>542925</xdr:colOff>
          <xdr:row>13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6"/>
  <sheetViews>
    <sheetView tabSelected="1" workbookViewId="0">
      <selection activeCell="I9" sqref="I9"/>
    </sheetView>
  </sheetViews>
  <sheetFormatPr defaultColWidth="9" defaultRowHeight="14.25" x14ac:dyDescent="0.2"/>
  <cols>
    <col min="3" max="3" width="12.75"/>
    <col min="6" max="6" width="12.75"/>
    <col min="8" max="8" width="19.875" bestFit="1" customWidth="1"/>
    <col min="10" max="11" width="10.5"/>
  </cols>
  <sheetData>
    <row r="1" spans="1:12" s="1" customFormat="1" x14ac:dyDescent="0.2">
      <c r="A1" s="3">
        <v>1</v>
      </c>
      <c r="B1" s="3">
        <f>YIELD(DATE(2023,1,1), DATE(2026,1,1), 8%, 90, 100, 1)</f>
        <v>0.12176094290757521</v>
      </c>
      <c r="C1" s="3" t="s">
        <v>17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1" customFormat="1" x14ac:dyDescent="0.2">
      <c r="A3" s="3">
        <v>2</v>
      </c>
      <c r="B3" s="3">
        <f>YIELD(DATE(2023,1,1), DATE(2039,1,1), 3.4%, 105.43, 100, 2)</f>
        <v>2.9711236390142903E-2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1" customForma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s="2" customFormat="1" x14ac:dyDescent="0.2">
      <c r="A5" s="3">
        <v>3</v>
      </c>
      <c r="B5" s="3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s="2" customFormat="1" x14ac:dyDescent="0.2">
      <c r="A6" s="3"/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s="2" customFormat="1" x14ac:dyDescent="0.2">
      <c r="A7" s="3"/>
      <c r="B7" s="3" t="s">
        <v>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s="2" customForma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s="2" customFormat="1" x14ac:dyDescent="0.2">
      <c r="A9" s="3">
        <v>4</v>
      </c>
      <c r="B9" s="3" t="s">
        <v>3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s="2" customFormat="1" x14ac:dyDescent="0.2">
      <c r="A10" s="3"/>
      <c r="B10" s="3" t="s">
        <v>15</v>
      </c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12" s="2" customForma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s="2" customFormat="1" x14ac:dyDescent="0.2">
      <c r="A12" s="3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s="2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s="2" customFormat="1" x14ac:dyDescent="0.2">
      <c r="A14" s="3"/>
      <c r="B14" s="3"/>
      <c r="C14" s="3"/>
      <c r="D14" s="3"/>
      <c r="E14" s="3"/>
      <c r="F14" s="3"/>
      <c r="G14" s="3"/>
      <c r="H14" s="3"/>
      <c r="I14" s="3"/>
      <c r="J14" s="3" t="s">
        <v>4</v>
      </c>
      <c r="K14" s="3">
        <f>1.25*1.25*1.15*1.06</f>
        <v>1.9046874999999999</v>
      </c>
      <c r="L14" s="3"/>
    </row>
    <row r="15" spans="1:12" s="2" customFormat="1" x14ac:dyDescent="0.2">
      <c r="A15" s="3"/>
      <c r="B15" s="3" t="s">
        <v>16</v>
      </c>
      <c r="C15" s="3"/>
      <c r="D15" s="3"/>
      <c r="E15" s="3" t="s">
        <v>5</v>
      </c>
      <c r="F15" s="3">
        <f>((1.25/1.1)^3-1)/0.15</f>
        <v>3.1160781367392896</v>
      </c>
      <c r="G15" s="3"/>
      <c r="H15" s="3"/>
      <c r="I15" s="3"/>
      <c r="J15" s="3"/>
      <c r="K15" s="3"/>
      <c r="L15" s="3"/>
    </row>
    <row r="16" spans="1:12" s="2" customFormat="1" x14ac:dyDescent="0.2">
      <c r="A16" s="3"/>
      <c r="B16" s="3"/>
      <c r="C16" s="3"/>
      <c r="D16" s="3"/>
      <c r="E16" s="3" t="s">
        <v>6</v>
      </c>
      <c r="F16" s="3">
        <f>1.25*1.25*1.15/1.1^3</f>
        <v>1.3500187828700219</v>
      </c>
      <c r="G16" s="3"/>
      <c r="H16" s="3"/>
      <c r="I16" s="3"/>
      <c r="J16" s="3"/>
      <c r="K16" s="3"/>
      <c r="L16" s="3"/>
    </row>
    <row r="17" spans="1:12" s="2" customFormat="1" x14ac:dyDescent="0.2">
      <c r="A17" s="3"/>
      <c r="B17" s="3"/>
      <c r="C17" s="3"/>
      <c r="D17" s="3"/>
      <c r="E17" s="3" t="s">
        <v>7</v>
      </c>
      <c r="F17" s="3">
        <f>K14/(1.1^4*0.04)</f>
        <v>32.523179769141443</v>
      </c>
      <c r="G17" s="3"/>
      <c r="H17" s="3"/>
      <c r="I17" s="3"/>
      <c r="J17" s="3"/>
      <c r="K17" s="3"/>
      <c r="L17" s="3"/>
    </row>
    <row r="18" spans="1:12" s="2" customFormat="1" x14ac:dyDescent="0.2">
      <c r="A18" s="3"/>
      <c r="B18" s="3"/>
      <c r="C18" s="3"/>
      <c r="D18" s="3"/>
      <c r="E18" s="3" t="s">
        <v>8</v>
      </c>
      <c r="F18" s="3">
        <f>F15+F16+F17</f>
        <v>36.989276688750756</v>
      </c>
      <c r="G18" s="3"/>
      <c r="H18" s="3"/>
      <c r="I18" s="3"/>
      <c r="J18" s="3"/>
      <c r="K18" s="3"/>
      <c r="L18" s="3"/>
    </row>
    <row r="19" spans="1:12" s="2" customFormat="1" x14ac:dyDescent="0.2">
      <c r="A19" s="3"/>
      <c r="B19" s="3"/>
      <c r="C19" s="3"/>
      <c r="D19" s="3"/>
      <c r="E19" s="3" t="s">
        <v>9</v>
      </c>
      <c r="F19" s="3">
        <f>79/F18</f>
        <v>2.1357541177339545</v>
      </c>
      <c r="G19" s="3"/>
      <c r="H19" s="3"/>
      <c r="I19" s="3"/>
      <c r="J19" s="3"/>
      <c r="K19" s="3"/>
      <c r="L19" s="3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3">
        <v>6</v>
      </c>
      <c r="B21" s="3" t="s">
        <v>10</v>
      </c>
      <c r="C21" s="3">
        <f>13/1.1075+9/1.1075^2+6/1.1075^3+2.75/1.1075^4+2.75*1.05/0.0575/(1.1075^4)</f>
        <v>58.700066073490405</v>
      </c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3">
        <v>7</v>
      </c>
      <c r="B24" s="3" t="s">
        <v>11</v>
      </c>
      <c r="C24" s="3">
        <f>3.76*21</f>
        <v>78.959999999999994</v>
      </c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3"/>
      <c r="B25" s="3" t="s">
        <v>12</v>
      </c>
      <c r="C25" s="3">
        <f>3.76*(1+5.1%)*21</f>
        <v>82.986959999999996</v>
      </c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s="2" customFormat="1" ht="15.75" x14ac:dyDescent="0.2">
      <c r="A27" s="3">
        <v>8</v>
      </c>
      <c r="B27" s="3" t="s">
        <v>13</v>
      </c>
      <c r="C27" s="3">
        <f>56.32/3.04*(1+11%)</f>
        <v>20.564210526315794</v>
      </c>
      <c r="D27" s="3"/>
      <c r="E27" s="6">
        <v>2.35</v>
      </c>
      <c r="F27" s="7">
        <v>2.4700000000000002</v>
      </c>
      <c r="G27" s="7">
        <v>2.78</v>
      </c>
      <c r="H27" s="7">
        <v>3.04</v>
      </c>
      <c r="I27" s="3"/>
      <c r="J27" s="3"/>
      <c r="K27" s="3"/>
      <c r="L27" s="3"/>
    </row>
    <row r="28" spans="1:12" s="2" customFormat="1" x14ac:dyDescent="0.2">
      <c r="A28" s="3"/>
      <c r="B28" s="3" t="s">
        <v>14</v>
      </c>
      <c r="C28" s="3">
        <f>SUM(E27:H27)/4</f>
        <v>2.66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 s="2" customFormat="1" x14ac:dyDescent="0.2">
      <c r="A29" s="3"/>
      <c r="B29" s="3" t="s">
        <v>10</v>
      </c>
      <c r="C29" s="3">
        <f>C27*C28</f>
        <v>54.700800000000015</v>
      </c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s="1" customForma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s="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="1" customFormat="1" x14ac:dyDescent="0.2"/>
    <row r="34" s="1" customFormat="1" x14ac:dyDescent="0.2"/>
    <row r="35" s="1" customFormat="1" x14ac:dyDescent="0.2"/>
    <row r="36" s="1" customFormat="1" x14ac:dyDescent="0.2"/>
  </sheetData>
  <phoneticPr fontId="1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KSEE3" shapeId="1025" r:id="rId3">
          <objectPr defaultSize="0" altText="" r:id="rId4">
            <anchor moveWithCells="1">
              <from>
                <xdr:col>1</xdr:col>
                <xdr:colOff>0</xdr:colOff>
                <xdr:row>10</xdr:row>
                <xdr:rowOff>171450</xdr:rowOff>
              </from>
              <to>
                <xdr:col>7</xdr:col>
                <xdr:colOff>542925</xdr:colOff>
                <xdr:row>13</xdr:row>
                <xdr:rowOff>104775</xdr:rowOff>
              </to>
            </anchor>
          </objectPr>
        </oleObject>
      </mc:Choice>
      <mc:Fallback>
        <oleObject progId="Equation.KSEE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作业2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gariemasan Zhou</dc:creator>
  <cp:lastModifiedBy>林九鸣</cp:lastModifiedBy>
  <dcterms:created xsi:type="dcterms:W3CDTF">2015-06-05T18:19:00Z</dcterms:created>
  <dcterms:modified xsi:type="dcterms:W3CDTF">2023-12-23T14:32:04Z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C9696D3A7F8A4EA2978E66ACC58E7178</vt:lpwstr>
  </property>
</Properties>
</file>