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!CFI Drive\Courses - thinkific\24. Budgeting and Forecasting\Attachments\"/>
    </mc:Choice>
  </mc:AlternateContent>
  <xr:revisionPtr revIDLastSave="0" documentId="13_ncr:1_{C922688D-5103-4C93-B953-FFB2AC8A1501}" xr6:coauthVersionLast="40" xr6:coauthVersionMax="40" xr10:uidLastSave="{00000000-0000-0000-0000-000000000000}"/>
  <bookViews>
    <workbookView xWindow="0" yWindow="0" windowWidth="25560" windowHeight="10608" xr2:uid="{00000000-000D-0000-FFFF-FFFF00000000}"/>
  </bookViews>
  <sheets>
    <sheet name="Cover Page" sheetId="2" r:id="rId1"/>
    <sheet name="Operating Budget Template" sheetId="1" r:id="rId2"/>
  </sheets>
  <externalReferences>
    <externalReference r:id="rId3"/>
  </externalReferences>
  <definedNames>
    <definedName name="__123Graph_A" hidden="1">[1]Graphs!$C$8:$C$18</definedName>
    <definedName name="__123Graph_AGRAPH1" hidden="1">[1]Graphs!$C$8:$C$18</definedName>
    <definedName name="__123Graph_AGRAPH2" hidden="1">[1]Summary!#REF!</definedName>
    <definedName name="__123Graph_AGRAPH3" hidden="1">[1]Summary!#REF!</definedName>
    <definedName name="__123Graph_B" hidden="1">[1]Graphs!$E$8:$E$18</definedName>
    <definedName name="__123Graph_BGRAPH1" hidden="1">[1]Graphs!$E$8:$E$18</definedName>
    <definedName name="__123Graph_C" hidden="1">[1]Graphs!$G$8:$G$18</definedName>
    <definedName name="__123Graph_CGRAPH1" hidden="1">[1]Graphs!$G$8:$G$18</definedName>
    <definedName name="__123Graph_D" hidden="1">[1]Graphs!$I$8:$I$18</definedName>
    <definedName name="__123Graph_DGRAPH1" hidden="1">[1]Graphs!$I$8:$I$18</definedName>
    <definedName name="__123Graph_E" hidden="1">[1]Graphs!$K$8:$K$18</definedName>
    <definedName name="__123Graph_EGRAPH1" hidden="1">[1]Graphs!$K$8:$K$18</definedName>
    <definedName name="__123Graph_X" hidden="1">[1]Graphs!$B$8:$B$18</definedName>
    <definedName name="__123Graph_XGRAPH1" hidden="1">[1]Graphs!$B$8:$B$18</definedName>
    <definedName name="__123Graph_XGRAPH3" hidden="1">[1]Summary!#REF!</definedName>
    <definedName name="_Fill" localSheetId="1" hidden="1">#REF!</definedName>
    <definedName name="_Fill" hidden="1">#REF!</definedName>
    <definedName name="_Sort" hidden="1">[1]Summary!$E$63:$W$92</definedName>
    <definedName name="_Table1_In1" hidden="1">[1]Graphs!$K$5</definedName>
    <definedName name="_Table1_Out" hidden="1">[1]Graphs!$J$7:$K$18</definedName>
    <definedName name="CIQWBGuid" hidden="1">"2cd8126d-26c3-430c-b7fa-a069e3a1fc62"</definedName>
    <definedName name="FormulaChecker.Colour.19" hidden="1">12648447</definedName>
    <definedName name="FormulaChecker.Colour.41" hidden="1">16737843</definedName>
    <definedName name="FormulaChecker.Colour.48" hidden="1">9868950</definedName>
    <definedName name="FormulaChecker.Colour.6" hidden="1">65535</definedName>
    <definedName name="hashpass.admin" hidden="1">"Wuu"</definedName>
    <definedName name="hashpass.corporate" hidden="1">"[ˆC"</definedName>
    <definedName name="hashpass.region" hidden="1">"A"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  <definedName name="q" localSheetId="1" hidden="1">[1]Summary!#REF!</definedName>
    <definedName name="q" hidden="1">[1]Summary!#REF!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N31" i="1" l="1"/>
  <c r="Q31" i="1" s="1"/>
  <c r="R36" i="1"/>
  <c r="R31" i="1"/>
  <c r="O20" i="1"/>
  <c r="O23" i="1" s="1"/>
  <c r="O43" i="1" s="1"/>
  <c r="O19" i="1"/>
  <c r="O18" i="1"/>
  <c r="Q53" i="1"/>
  <c r="N91" i="1"/>
  <c r="R91" i="1" s="1"/>
  <c r="O88" i="1"/>
  <c r="M88" i="1"/>
  <c r="L88" i="1"/>
  <c r="K88" i="1"/>
  <c r="J88" i="1"/>
  <c r="I88" i="1"/>
  <c r="H88" i="1"/>
  <c r="G88" i="1"/>
  <c r="F88" i="1"/>
  <c r="E88" i="1"/>
  <c r="D88" i="1"/>
  <c r="C88" i="1"/>
  <c r="B88" i="1"/>
  <c r="N86" i="1"/>
  <c r="R86" i="1" s="1"/>
  <c r="N85" i="1"/>
  <c r="R85" i="1" s="1"/>
  <c r="N84" i="1"/>
  <c r="R84" i="1" s="1"/>
  <c r="R88" i="1" s="1"/>
  <c r="O80" i="1"/>
  <c r="M80" i="1"/>
  <c r="L80" i="1"/>
  <c r="K80" i="1"/>
  <c r="J80" i="1"/>
  <c r="I80" i="1"/>
  <c r="H80" i="1"/>
  <c r="G80" i="1"/>
  <c r="F80" i="1"/>
  <c r="E80" i="1"/>
  <c r="D80" i="1"/>
  <c r="C80" i="1"/>
  <c r="B80" i="1"/>
  <c r="N78" i="1"/>
  <c r="R78" i="1" s="1"/>
  <c r="N77" i="1"/>
  <c r="Q77" i="1" s="1"/>
  <c r="N76" i="1"/>
  <c r="Q76" i="1" s="1"/>
  <c r="N75" i="1"/>
  <c r="N74" i="1"/>
  <c r="R74" i="1" s="1"/>
  <c r="N71" i="1"/>
  <c r="R71" i="1" s="1"/>
  <c r="N70" i="1"/>
  <c r="R70" i="1" s="1"/>
  <c r="O66" i="1"/>
  <c r="M66" i="1"/>
  <c r="L66" i="1"/>
  <c r="K66" i="1"/>
  <c r="J66" i="1"/>
  <c r="I66" i="1"/>
  <c r="H66" i="1"/>
  <c r="G66" i="1"/>
  <c r="F66" i="1"/>
  <c r="E66" i="1"/>
  <c r="D66" i="1"/>
  <c r="C66" i="1"/>
  <c r="B66" i="1"/>
  <c r="N64" i="1"/>
  <c r="Q64" i="1" s="1"/>
  <c r="N63" i="1"/>
  <c r="Q63" i="1" s="1"/>
  <c r="N62" i="1"/>
  <c r="Q62" i="1" s="1"/>
  <c r="N61" i="1"/>
  <c r="Q61" i="1" s="1"/>
  <c r="N60" i="1"/>
  <c r="R60" i="1" s="1"/>
  <c r="N57" i="1"/>
  <c r="R57" i="1" s="1"/>
  <c r="N56" i="1"/>
  <c r="R56" i="1" s="1"/>
  <c r="N55" i="1"/>
  <c r="R55" i="1" s="1"/>
  <c r="N54" i="1"/>
  <c r="R54" i="1" s="1"/>
  <c r="N53" i="1"/>
  <c r="R53" i="1" s="1"/>
  <c r="N50" i="1"/>
  <c r="R50" i="1" s="1"/>
  <c r="N49" i="1"/>
  <c r="R49" i="1" s="1"/>
  <c r="N48" i="1"/>
  <c r="N47" i="1"/>
  <c r="R47" i="1" s="1"/>
  <c r="N46" i="1"/>
  <c r="R46" i="1" s="1"/>
  <c r="O42" i="1"/>
  <c r="M42" i="1"/>
  <c r="L42" i="1"/>
  <c r="K42" i="1"/>
  <c r="J42" i="1"/>
  <c r="I42" i="1"/>
  <c r="H42" i="1"/>
  <c r="G42" i="1"/>
  <c r="F42" i="1"/>
  <c r="E42" i="1"/>
  <c r="D42" i="1"/>
  <c r="C42" i="1"/>
  <c r="B42" i="1"/>
  <c r="N40" i="1"/>
  <c r="Q40" i="1" s="1"/>
  <c r="N39" i="1"/>
  <c r="Q39" i="1" s="1"/>
  <c r="N38" i="1"/>
  <c r="Q38" i="1" s="1"/>
  <c r="N37" i="1"/>
  <c r="Q37" i="1" s="1"/>
  <c r="N36" i="1"/>
  <c r="Q36" i="1" s="1"/>
  <c r="N35" i="1"/>
  <c r="R35" i="1" s="1"/>
  <c r="N34" i="1"/>
  <c r="R34" i="1" s="1"/>
  <c r="N33" i="1"/>
  <c r="R33" i="1" s="1"/>
  <c r="N32" i="1"/>
  <c r="Q32" i="1" s="1"/>
  <c r="N30" i="1"/>
  <c r="Q30" i="1" s="1"/>
  <c r="N29" i="1"/>
  <c r="Q29" i="1" s="1"/>
  <c r="N28" i="1"/>
  <c r="Q28" i="1" s="1"/>
  <c r="N27" i="1"/>
  <c r="R27" i="1" s="1"/>
  <c r="N26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M23" i="1" s="1"/>
  <c r="M43" i="1" s="1"/>
  <c r="L18" i="1"/>
  <c r="K18" i="1"/>
  <c r="K23" i="1" s="1"/>
  <c r="K43" i="1" s="1"/>
  <c r="K67" i="1" s="1"/>
  <c r="K81" i="1" s="1"/>
  <c r="K89" i="1" s="1"/>
  <c r="K93" i="1" s="1"/>
  <c r="J18" i="1"/>
  <c r="I18" i="1"/>
  <c r="H18" i="1"/>
  <c r="G18" i="1"/>
  <c r="F18" i="1"/>
  <c r="E18" i="1"/>
  <c r="E23" i="1" s="1"/>
  <c r="E43" i="1" s="1"/>
  <c r="D18" i="1"/>
  <c r="C18" i="1"/>
  <c r="C23" i="1" s="1"/>
  <c r="C43" i="1" s="1"/>
  <c r="C67" i="1" s="1"/>
  <c r="C81" i="1" s="1"/>
  <c r="C89" i="1" s="1"/>
  <c r="C93" i="1" s="1"/>
  <c r="B18" i="1"/>
  <c r="N10" i="1"/>
  <c r="R10" i="1" s="1"/>
  <c r="N9" i="1"/>
  <c r="R9" i="1" s="1"/>
  <c r="N8" i="1"/>
  <c r="R8" i="1" s="1"/>
  <c r="Q49" i="1" l="1"/>
  <c r="G23" i="1"/>
  <c r="G43" i="1" s="1"/>
  <c r="G67" i="1" s="1"/>
  <c r="G81" i="1" s="1"/>
  <c r="G89" i="1" s="1"/>
  <c r="G93" i="1" s="1"/>
  <c r="Q8" i="1"/>
  <c r="R61" i="1"/>
  <c r="N66" i="1"/>
  <c r="Q66" i="1" s="1"/>
  <c r="F23" i="1"/>
  <c r="F43" i="1" s="1"/>
  <c r="F67" i="1" s="1"/>
  <c r="R76" i="1"/>
  <c r="R28" i="1"/>
  <c r="Q84" i="1"/>
  <c r="Q78" i="1"/>
  <c r="Q85" i="1"/>
  <c r="Q70" i="1"/>
  <c r="Q54" i="1"/>
  <c r="Q50" i="1"/>
  <c r="Q34" i="1"/>
  <c r="Q9" i="1"/>
  <c r="R29" i="1"/>
  <c r="R37" i="1"/>
  <c r="R62" i="1"/>
  <c r="R77" i="1"/>
  <c r="Q33" i="1"/>
  <c r="N42" i="1"/>
  <c r="Q42" i="1" s="1"/>
  <c r="Q86" i="1"/>
  <c r="Q71" i="1"/>
  <c r="Q55" i="1"/>
  <c r="Q26" i="1"/>
  <c r="Q35" i="1"/>
  <c r="Q10" i="1"/>
  <c r="R30" i="1"/>
  <c r="R38" i="1"/>
  <c r="R63" i="1"/>
  <c r="R66" i="1" s="1"/>
  <c r="I23" i="1"/>
  <c r="I43" i="1" s="1"/>
  <c r="I67" i="1" s="1"/>
  <c r="I81" i="1" s="1"/>
  <c r="Q91" i="1"/>
  <c r="Q60" i="1"/>
  <c r="Q56" i="1"/>
  <c r="Q27" i="1"/>
  <c r="R39" i="1"/>
  <c r="R64" i="1"/>
  <c r="J23" i="1"/>
  <c r="J43" i="1" s="1"/>
  <c r="J67" i="1" s="1"/>
  <c r="J81" i="1" s="1"/>
  <c r="J89" i="1" s="1"/>
  <c r="J93" i="1" s="1"/>
  <c r="Q74" i="1"/>
  <c r="Q57" i="1"/>
  <c r="R32" i="1"/>
  <c r="R40" i="1"/>
  <c r="N80" i="1"/>
  <c r="Q80" i="1"/>
  <c r="Q88" i="1"/>
  <c r="Q75" i="1"/>
  <c r="Q46" i="1"/>
  <c r="B23" i="1"/>
  <c r="B43" i="1" s="1"/>
  <c r="B67" i="1" s="1"/>
  <c r="B81" i="1" s="1"/>
  <c r="B89" i="1" s="1"/>
  <c r="B93" i="1" s="1"/>
  <c r="N88" i="1"/>
  <c r="Q47" i="1"/>
  <c r="R26" i="1"/>
  <c r="E67" i="1"/>
  <c r="E81" i="1" s="1"/>
  <c r="E89" i="1" s="1"/>
  <c r="E93" i="1" s="1"/>
  <c r="M67" i="1"/>
  <c r="M81" i="1" s="1"/>
  <c r="M89" i="1" s="1"/>
  <c r="M93" i="1" s="1"/>
  <c r="Q48" i="1"/>
  <c r="R48" i="1"/>
  <c r="R75" i="1"/>
  <c r="O67" i="1"/>
  <c r="O81" i="1" s="1"/>
  <c r="O89" i="1" s="1"/>
  <c r="O93" i="1" s="1"/>
  <c r="D23" i="1"/>
  <c r="D43" i="1" s="1"/>
  <c r="D67" i="1" s="1"/>
  <c r="D81" i="1" s="1"/>
  <c r="D89" i="1" s="1"/>
  <c r="D93" i="1" s="1"/>
  <c r="L23" i="1"/>
  <c r="L43" i="1" s="1"/>
  <c r="L67" i="1" s="1"/>
  <c r="L81" i="1" s="1"/>
  <c r="L89" i="1" s="1"/>
  <c r="L93" i="1" s="1"/>
  <c r="I89" i="1"/>
  <c r="I93" i="1" s="1"/>
  <c r="H23" i="1"/>
  <c r="H43" i="1" s="1"/>
  <c r="H67" i="1" s="1"/>
  <c r="H81" i="1" s="1"/>
  <c r="H89" i="1" s="1"/>
  <c r="H93" i="1" s="1"/>
  <c r="F81" i="1"/>
  <c r="F89" i="1" s="1"/>
  <c r="F93" i="1" s="1"/>
  <c r="N19" i="1"/>
  <c r="R19" i="1" s="1"/>
  <c r="N20" i="1"/>
  <c r="R20" i="1" s="1"/>
  <c r="N18" i="1"/>
  <c r="Q18" i="1" s="1"/>
  <c r="R80" i="1" l="1"/>
  <c r="R42" i="1"/>
  <c r="R18" i="1"/>
  <c r="R23" i="1" s="1"/>
  <c r="N15" i="1"/>
  <c r="Q20" i="1"/>
  <c r="N14" i="1"/>
  <c r="Q19" i="1"/>
  <c r="N23" i="1"/>
  <c r="N13" i="1"/>
  <c r="Q13" i="1" l="1"/>
  <c r="R13" i="1"/>
  <c r="Q14" i="1"/>
  <c r="R14" i="1"/>
  <c r="Q15" i="1"/>
  <c r="R15" i="1"/>
  <c r="R43" i="1"/>
  <c r="R67" i="1" s="1"/>
  <c r="R81" i="1" s="1"/>
  <c r="R89" i="1" s="1"/>
  <c r="R93" i="1" s="1"/>
  <c r="N43" i="1"/>
  <c r="Q23" i="1"/>
  <c r="N67" i="1" l="1"/>
  <c r="Q43" i="1"/>
  <c r="N81" i="1" l="1"/>
  <c r="Q67" i="1"/>
  <c r="N89" i="1" l="1"/>
  <c r="Q81" i="1"/>
  <c r="N93" i="1" l="1"/>
  <c r="Q93" i="1" s="1"/>
  <c r="Q89" i="1"/>
</calcChain>
</file>

<file path=xl/sharedStrings.xml><?xml version="1.0" encoding="utf-8"?>
<sst xmlns="http://schemas.openxmlformats.org/spreadsheetml/2006/main" count="126" uniqueCount="100">
  <si>
    <t>Budget</t>
  </si>
  <si>
    <t>Actual</t>
  </si>
  <si>
    <t>Variance</t>
  </si>
  <si>
    <t>Total</t>
  </si>
  <si>
    <t>Actual vs Budget</t>
  </si>
  <si>
    <t>ACCOUNT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</si>
  <si>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</si>
  <si>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</si>
  <si>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</si>
  <si>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</si>
  <si>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</si>
  <si>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</si>
  <si>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</si>
  <si>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</si>
  <si>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</si>
  <si>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</si>
  <si>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</si>
  <si>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</si>
  <si>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Jan - Dec</t>
  </si>
  <si>
    <t>%</t>
  </si>
  <si>
    <t>$</t>
  </si>
  <si>
    <t>Volume</t>
  </si>
  <si>
    <t>[Product 1]</t>
  </si>
  <si>
    <t>[Product 2]</t>
  </si>
  <si>
    <t>[Product 3]</t>
  </si>
  <si>
    <t>Price per Unit</t>
  </si>
  <si>
    <t>Revenue</t>
  </si>
  <si>
    <t>Total Revenue</t>
  </si>
  <si>
    <t>Less Variable Costs:</t>
  </si>
  <si>
    <t>[Variable Cost 1]</t>
  </si>
  <si>
    <t>[Variable Cost 2]</t>
  </si>
  <si>
    <t>[Variable Cost 3]</t>
  </si>
  <si>
    <t>[Variable Cost 4]</t>
  </si>
  <si>
    <t>[Variable Cost 5]</t>
  </si>
  <si>
    <t>[Variable Cost 6]</t>
  </si>
  <si>
    <t>[Variable Cost 7]</t>
  </si>
  <si>
    <t>[Variable Cost 8]</t>
  </si>
  <si>
    <t>[Variable Cost 9]</t>
  </si>
  <si>
    <t>[Variable Cost 10]</t>
  </si>
  <si>
    <t>[Variable Cost 11]</t>
  </si>
  <si>
    <t>[Variable Cost 12]</t>
  </si>
  <si>
    <t>[Variable Cost 13]</t>
  </si>
  <si>
    <t>[Variable Cost 14]</t>
  </si>
  <si>
    <t>[Variable Cost 15]</t>
  </si>
  <si>
    <t>Total Variable Costs</t>
  </si>
  <si>
    <t>Contribution Margin</t>
  </si>
  <si>
    <t>Less Fixed Costs Group 1:</t>
  </si>
  <si>
    <t>[Fixed Cost 1]</t>
  </si>
  <si>
    <t>[Fixed Cost 2]</t>
  </si>
  <si>
    <t>[Fixed Cost 3]</t>
  </si>
  <si>
    <t>[Fixed Cost 4]</t>
  </si>
  <si>
    <t>[Fixed Cost 5]</t>
  </si>
  <si>
    <t/>
  </si>
  <si>
    <t>Less Fixed Costs Group 2:</t>
  </si>
  <si>
    <t>[Fixed Cost 6]</t>
  </si>
  <si>
    <t>[Fixed Cost 7]</t>
  </si>
  <si>
    <t>[Fixed Cost 8]</t>
  </si>
  <si>
    <t>[Fixed Cost 9]</t>
  </si>
  <si>
    <t>[Fixed Cost 10]</t>
  </si>
  <si>
    <t>Less Fixed Costs Group 3:</t>
  </si>
  <si>
    <t>[Fixed Cost 11]</t>
  </si>
  <si>
    <t>[Fixed Cost 12]</t>
  </si>
  <si>
    <t>[Fixed Cost 13]</t>
  </si>
  <si>
    <t>[Fixed Cost 14]</t>
  </si>
  <si>
    <t>[Fixed Cost 15]</t>
  </si>
  <si>
    <t>Total Fixed Costs</t>
  </si>
  <si>
    <t>Net Operating Margin</t>
  </si>
  <si>
    <t>Depreciation &amp; Amortisation</t>
  </si>
  <si>
    <t>[Depreciation]</t>
  </si>
  <si>
    <t>[Amortisation]</t>
  </si>
  <si>
    <t>Other Expenses</t>
  </si>
  <si>
    <t>[Other Cost 1]</t>
  </si>
  <si>
    <t>[Other Cost 2]</t>
  </si>
  <si>
    <t>[Other Cost 3]</t>
  </si>
  <si>
    <t>[Other Cost 4]</t>
  </si>
  <si>
    <t>[Other Cost 5]</t>
  </si>
  <si>
    <t>Depreciation and Other Expenses</t>
  </si>
  <si>
    <t>EBIT</t>
  </si>
  <si>
    <t>Interest Expenses</t>
  </si>
  <si>
    <t>[Interest Expense 1]</t>
  </si>
  <si>
    <t>[Interest Expense 2]</t>
  </si>
  <si>
    <t>[Interest Expense 3]</t>
  </si>
  <si>
    <t>Total Interest Expense</t>
  </si>
  <si>
    <t>EBT</t>
  </si>
  <si>
    <t>Income Tax</t>
  </si>
  <si>
    <t>Net Income</t>
  </si>
  <si>
    <t>FY 2019</t>
  </si>
  <si>
    <t xml:space="preserve">© Corporate Finance Institute. All rights reserved.  </t>
  </si>
  <si>
    <t>Operating Budget Template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</si>
  <si>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</si>
  <si>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</si>
  <si>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</si>
  <si>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</si>
  <si>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</si>
  <si>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</si>
  <si>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</si>
  <si>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</si>
  <si>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</si>
  <si>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</si>
  <si>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Appendix A. Operating Budget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</si>
</sst>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0.0%"/>
    <numFmt numFmtId="166" formatCode="#,##0.0;\(#,##0.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  <font>
      <b/>
      <sz val="14"/>
      <color theme="0"/>
      <name val="Arial Narrow"/>
      <family val="2"/>
    </font>
    <font>
      <sz val="11"/>
      <color theme="1"/>
      <name val="Calibri"/>
      <family val="2"/>
      <scheme val="minor"/>
    </font>
    <font>
      <sz val="8"/>
      <color theme="0"/>
      <name val="Arial Narrow"/>
      <family val="2"/>
    </font>
    <font>
      <b/>
      <sz val="14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1"/>
      <color rgb="FF00206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/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medium">
        <color auto="1"/>
      </top>
      <bottom style="medium">
        <color auto="1"/>
      </bottom>
      <diagonal/>
    </border>
    <border>
      <left style="mediumDashDot">
        <color rgb="FFFF0000"/>
      </left>
      <right style="mediumDashDot">
        <color rgb="FFFF0000"/>
      </right>
      <top/>
      <bottom style="medium">
        <color auto="1"/>
      </bottom>
      <diagonal/>
    </border>
    <border>
      <left style="mediumDashDot">
        <color rgb="FFFF0000"/>
      </left>
      <right style="mediumDashDot">
        <color rgb="FFFF0000"/>
      </right>
      <top style="medium">
        <color auto="1"/>
      </top>
      <bottom style="mediumDashDot">
        <color rgb="FFFF0000"/>
      </bottom>
      <diagonal/>
    </border>
    <border>
      <left/>
      <right/>
      <top/>
      <bottom style="mediumDashDot">
        <color rgb="FFFF0000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0" fillId="0" borderId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2" applyFont="1" applyFill="1" applyBorder="1"/>
    <xf numFmtId="0" fontId="4" fillId="0" borderId="0" xfId="2" applyFont="1" applyBorder="1"/>
    <xf numFmtId="0" fontId="3" fillId="2" borderId="3" xfId="2" applyFont="1" applyFill="1" applyBorder="1"/>
    <xf numFmtId="0" fontId="3" fillId="2" borderId="1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164" fontId="4" fillId="5" borderId="17" xfId="2" applyNumberFormat="1" applyFont="1" applyFill="1" applyBorder="1" applyAlignment="1">
      <alignment horizontal="right" indent="1"/>
    </xf>
    <xf numFmtId="164" fontId="4" fillId="5" borderId="13" xfId="2" applyNumberFormat="1" applyFont="1" applyFill="1" applyBorder="1" applyAlignment="1">
      <alignment horizontal="right" indent="1"/>
    </xf>
    <xf numFmtId="164" fontId="4" fillId="5" borderId="8" xfId="2" applyNumberFormat="1" applyFont="1" applyFill="1" applyBorder="1" applyAlignment="1">
      <alignment horizontal="right" indent="1"/>
    </xf>
    <xf numFmtId="0" fontId="5" fillId="2" borderId="3" xfId="2" applyFont="1" applyFill="1" applyBorder="1" applyAlignment="1">
      <alignment horizontal="left"/>
    </xf>
    <xf numFmtId="164" fontId="4" fillId="0" borderId="1" xfId="2" applyNumberFormat="1" applyFont="1" applyFill="1" applyBorder="1" applyAlignment="1">
      <alignment horizontal="right" indent="1"/>
    </xf>
    <xf numFmtId="164" fontId="4" fillId="0" borderId="6" xfId="2" applyNumberFormat="1" applyFont="1" applyFill="1" applyBorder="1" applyAlignment="1">
      <alignment horizontal="right" indent="1"/>
    </xf>
    <xf numFmtId="0" fontId="4" fillId="2" borderId="3" xfId="2" applyFont="1" applyFill="1" applyBorder="1" applyAlignment="1">
      <alignment horizontal="left" indent="1"/>
    </xf>
    <xf numFmtId="164" fontId="6" fillId="0" borderId="1" xfId="2" applyNumberFormat="1" applyFont="1" applyFill="1" applyBorder="1" applyAlignment="1">
      <alignment horizontal="right" indent="1"/>
    </xf>
    <xf numFmtId="164" fontId="6" fillId="0" borderId="6" xfId="2" applyNumberFormat="1" applyFont="1" applyFill="1" applyBorder="1" applyAlignment="1">
      <alignment horizontal="right" indent="1"/>
    </xf>
    <xf numFmtId="164" fontId="6" fillId="5" borderId="13" xfId="2" applyNumberFormat="1" applyFont="1" applyFill="1" applyBorder="1" applyAlignment="1">
      <alignment horizontal="right" indent="1"/>
    </xf>
    <xf numFmtId="165" fontId="4" fillId="5" borderId="8" xfId="1" applyNumberFormat="1" applyFont="1" applyFill="1" applyBorder="1" applyAlignment="1">
      <alignment horizontal="right" indent="1"/>
    </xf>
    <xf numFmtId="166" fontId="6" fillId="0" borderId="1" xfId="2" applyNumberFormat="1" applyFont="1" applyFill="1" applyBorder="1" applyAlignment="1">
      <alignment horizontal="right" indent="1"/>
    </xf>
    <xf numFmtId="166" fontId="6" fillId="0" borderId="6" xfId="2" applyNumberFormat="1" applyFont="1" applyFill="1" applyBorder="1" applyAlignment="1">
      <alignment horizontal="right" indent="1"/>
    </xf>
    <xf numFmtId="166" fontId="4" fillId="5" borderId="17" xfId="2" applyNumberFormat="1" applyFont="1" applyFill="1" applyBorder="1" applyAlignment="1">
      <alignment horizontal="right" indent="1"/>
    </xf>
    <xf numFmtId="166" fontId="6" fillId="5" borderId="13" xfId="2" applyNumberFormat="1" applyFont="1" applyFill="1" applyBorder="1" applyAlignment="1">
      <alignment horizontal="right" indent="1"/>
    </xf>
    <xf numFmtId="166" fontId="4" fillId="0" borderId="0" xfId="2" applyNumberFormat="1" applyFont="1" applyBorder="1"/>
    <xf numFmtId="166" fontId="4" fillId="5" borderId="8" xfId="1" applyNumberFormat="1" applyFont="1" applyFill="1" applyBorder="1" applyAlignment="1">
      <alignment horizontal="right" indent="1"/>
    </xf>
    <xf numFmtId="166" fontId="4" fillId="5" borderId="8" xfId="2" applyNumberFormat="1" applyFont="1" applyFill="1" applyBorder="1" applyAlignment="1">
      <alignment horizontal="right" indent="1"/>
    </xf>
    <xf numFmtId="3" fontId="7" fillId="0" borderId="6" xfId="0" applyNumberFormat="1" applyFont="1" applyBorder="1"/>
    <xf numFmtId="164" fontId="5" fillId="3" borderId="10" xfId="2" applyNumberFormat="1" applyFont="1" applyFill="1" applyBorder="1"/>
    <xf numFmtId="164" fontId="5" fillId="3" borderId="11" xfId="2" applyNumberFormat="1" applyFont="1" applyFill="1" applyBorder="1" applyAlignment="1">
      <alignment horizontal="right" indent="1"/>
    </xf>
    <xf numFmtId="164" fontId="5" fillId="3" borderId="12" xfId="2" applyNumberFormat="1" applyFont="1" applyFill="1" applyBorder="1" applyAlignment="1">
      <alignment horizontal="right" indent="1"/>
    </xf>
    <xf numFmtId="164" fontId="5" fillId="3" borderId="18" xfId="2" applyNumberFormat="1" applyFont="1" applyFill="1" applyBorder="1" applyAlignment="1">
      <alignment horizontal="right" indent="1"/>
    </xf>
    <xf numFmtId="164" fontId="5" fillId="3" borderId="14" xfId="2" applyNumberFormat="1" applyFont="1" applyFill="1" applyBorder="1" applyAlignment="1">
      <alignment horizontal="right" indent="1"/>
    </xf>
    <xf numFmtId="9" fontId="5" fillId="3" borderId="2" xfId="1" applyFont="1" applyFill="1" applyBorder="1" applyAlignment="1">
      <alignment horizontal="right" indent="1"/>
    </xf>
    <xf numFmtId="164" fontId="5" fillId="3" borderId="2" xfId="2" applyNumberFormat="1" applyFont="1" applyFill="1" applyBorder="1" applyAlignment="1">
      <alignment horizontal="right" indent="1"/>
    </xf>
    <xf numFmtId="0" fontId="5" fillId="2" borderId="3" xfId="2" applyFont="1" applyFill="1" applyBorder="1"/>
    <xf numFmtId="164" fontId="4" fillId="0" borderId="0" xfId="2" applyNumberFormat="1" applyFont="1" applyBorder="1"/>
    <xf numFmtId="164" fontId="4" fillId="0" borderId="0" xfId="2" applyNumberFormat="1" applyFont="1" applyFill="1" applyBorder="1"/>
    <xf numFmtId="0" fontId="5" fillId="4" borderId="4" xfId="2" applyFont="1" applyFill="1" applyBorder="1"/>
    <xf numFmtId="164" fontId="5" fillId="4" borderId="5" xfId="2" applyNumberFormat="1" applyFont="1" applyFill="1" applyBorder="1" applyAlignment="1">
      <alignment horizontal="right" indent="1"/>
    </xf>
    <xf numFmtId="164" fontId="5" fillId="4" borderId="7" xfId="2" applyNumberFormat="1" applyFont="1" applyFill="1" applyBorder="1" applyAlignment="1">
      <alignment horizontal="right" indent="1"/>
    </xf>
    <xf numFmtId="164" fontId="5" fillId="4" borderId="19" xfId="2" applyNumberFormat="1" applyFont="1" applyFill="1" applyBorder="1" applyAlignment="1">
      <alignment horizontal="right" indent="1"/>
    </xf>
    <xf numFmtId="164" fontId="5" fillId="4" borderId="15" xfId="2" applyNumberFormat="1" applyFont="1" applyFill="1" applyBorder="1" applyAlignment="1">
      <alignment horizontal="right" indent="1"/>
    </xf>
    <xf numFmtId="9" fontId="5" fillId="4" borderId="9" xfId="1" applyFont="1" applyFill="1" applyBorder="1" applyAlignment="1">
      <alignment horizontal="right" indent="1"/>
    </xf>
    <xf numFmtId="164" fontId="5" fillId="4" borderId="9" xfId="2" applyNumberFormat="1" applyFont="1" applyFill="1" applyBorder="1" applyAlignment="1">
      <alignment horizontal="right" indent="1"/>
    </xf>
    <xf numFmtId="0" fontId="4" fillId="2" borderId="3" xfId="2" applyFont="1" applyFill="1" applyBorder="1"/>
    <xf numFmtId="0" fontId="5" fillId="2" borderId="3" xfId="2" applyFont="1" applyFill="1" applyBorder="1" applyAlignment="1"/>
    <xf numFmtId="164" fontId="6" fillId="5" borderId="8" xfId="2" applyNumberFormat="1" applyFont="1" applyFill="1" applyBorder="1" applyAlignment="1">
      <alignment horizontal="right" indent="1"/>
    </xf>
    <xf numFmtId="164" fontId="4" fillId="0" borderId="0" xfId="2" applyNumberFormat="1" applyFont="1" applyBorder="1" applyAlignment="1">
      <alignment vertical="center"/>
    </xf>
    <xf numFmtId="0" fontId="4" fillId="2" borderId="0" xfId="2" applyFont="1" applyFill="1" applyBorder="1"/>
    <xf numFmtId="0" fontId="4" fillId="2" borderId="3" xfId="2" applyFont="1" applyFill="1" applyBorder="1" applyAlignment="1"/>
    <xf numFmtId="0" fontId="5" fillId="4" borderId="10" xfId="2" applyFont="1" applyFill="1" applyBorder="1"/>
    <xf numFmtId="164" fontId="5" fillId="4" borderId="11" xfId="2" applyNumberFormat="1" applyFont="1" applyFill="1" applyBorder="1" applyAlignment="1">
      <alignment horizontal="right" indent="1"/>
    </xf>
    <xf numFmtId="164" fontId="5" fillId="4" borderId="12" xfId="2" applyNumberFormat="1" applyFont="1" applyFill="1" applyBorder="1" applyAlignment="1">
      <alignment horizontal="right" indent="1"/>
    </xf>
    <xf numFmtId="164" fontId="5" fillId="4" borderId="20" xfId="2" applyNumberFormat="1" applyFont="1" applyFill="1" applyBorder="1" applyAlignment="1">
      <alignment horizontal="right" indent="1"/>
    </xf>
    <xf numFmtId="164" fontId="5" fillId="4" borderId="14" xfId="2" applyNumberFormat="1" applyFont="1" applyFill="1" applyBorder="1" applyAlignment="1">
      <alignment horizontal="right" indent="1"/>
    </xf>
    <xf numFmtId="9" fontId="5" fillId="4" borderId="2" xfId="1" applyFont="1" applyFill="1" applyBorder="1" applyAlignment="1">
      <alignment horizontal="right" indent="1"/>
    </xf>
    <xf numFmtId="164" fontId="5" fillId="4" borderId="2" xfId="2" applyNumberFormat="1" applyFont="1" applyFill="1" applyBorder="1" applyAlignment="1">
      <alignment horizontal="right" indent="1"/>
    </xf>
    <xf numFmtId="0" fontId="8" fillId="6" borderId="3" xfId="2" applyFont="1" applyFill="1" applyBorder="1"/>
    <xf numFmtId="0" fontId="8" fillId="6" borderId="16" xfId="2" applyFont="1" applyFill="1" applyBorder="1" applyAlignment="1">
      <alignment horizontal="center"/>
    </xf>
    <xf numFmtId="0" fontId="8" fillId="6" borderId="13" xfId="2" applyFont="1" applyFill="1" applyBorder="1" applyAlignment="1">
      <alignment horizontal="center"/>
    </xf>
    <xf numFmtId="0" fontId="8" fillId="6" borderId="17" xfId="2" applyFont="1" applyFill="1" applyBorder="1" applyAlignment="1">
      <alignment horizontal="center"/>
    </xf>
    <xf numFmtId="0" fontId="8" fillId="6" borderId="8" xfId="2" applyFont="1" applyFill="1" applyBorder="1" applyAlignment="1">
      <alignment horizontal="center"/>
    </xf>
    <xf numFmtId="0" fontId="8" fillId="6" borderId="0" xfId="2" applyFont="1" applyFill="1" applyBorder="1" applyAlignment="1">
      <alignment horizontal="center"/>
    </xf>
    <xf numFmtId="0" fontId="11" fillId="6" borderId="0" xfId="0" applyFont="1" applyFill="1"/>
    <xf numFmtId="0" fontId="12" fillId="6" borderId="0" xfId="0" applyFont="1" applyFill="1" applyBorder="1" applyAlignment="1">
      <alignment horizontal="left" vertical="center" readingOrder="1"/>
    </xf>
    <xf numFmtId="0" fontId="9" fillId="6" borderId="0" xfId="2" applyFont="1" applyFill="1" applyBorder="1" applyAlignment="1">
      <alignment horizontal="centerContinuous"/>
    </xf>
    <xf numFmtId="0" fontId="8" fillId="6" borderId="0" xfId="2" applyFont="1" applyFill="1" applyBorder="1" applyAlignment="1">
      <alignment horizontal="centerContinuous"/>
    </xf>
    <xf numFmtId="0" fontId="8" fillId="6" borderId="21" xfId="2" applyFont="1" applyFill="1" applyBorder="1" applyAlignment="1">
      <alignment horizontal="centerContinuous"/>
    </xf>
    <xf numFmtId="0" fontId="8" fillId="6" borderId="13" xfId="2" applyFont="1" applyFill="1" applyBorder="1" applyAlignment="1">
      <alignment horizontal="centerContinuous"/>
    </xf>
    <xf numFmtId="0" fontId="8" fillId="6" borderId="8" xfId="2" applyFont="1" applyFill="1" applyBorder="1" applyAlignment="1">
      <alignment horizontal="centerContinuous"/>
    </xf>
    <xf numFmtId="0" fontId="11" fillId="6" borderId="0" xfId="0" applyFont="1" applyFill="1" applyBorder="1"/>
    <xf numFmtId="0" fontId="11" fillId="0" borderId="0" xfId="0" applyFont="1" applyFill="1" applyBorder="1"/>
    <xf numFmtId="0" fontId="1" fillId="7" borderId="0" xfId="4" applyFont="1" applyFill="1"/>
    <xf numFmtId="0" fontId="1" fillId="0" borderId="0" xfId="4" applyFont="1" applyFill="1" applyBorder="1"/>
    <xf numFmtId="0" fontId="14" fillId="0" borderId="0" xfId="4" applyFont="1" applyFill="1" applyBorder="1" applyProtection="1">
      <protection locked="0"/>
    </xf>
    <xf numFmtId="0" fontId="15" fillId="0" borderId="0" xfId="4" applyFont="1" applyFill="1" applyBorder="1" applyAlignment="1">
      <alignment horizontal="right"/>
    </xf>
    <xf numFmtId="0" fontId="1" fillId="0" borderId="0" xfId="4" applyFont="1" applyFill="1" applyBorder="1" applyProtection="1">
      <protection locked="0"/>
    </xf>
    <xf numFmtId="0" fontId="15" fillId="0" borderId="0" xfId="4" applyFont="1" applyFill="1" applyBorder="1" applyProtection="1">
      <protection locked="0"/>
    </xf>
    <xf numFmtId="0" fontId="10" fillId="0" borderId="0" xfId="4"/>
    <xf numFmtId="0" fontId="1" fillId="0" borderId="22" xfId="4" applyFont="1" applyFill="1" applyBorder="1"/>
    <xf numFmtId="0" fontId="19" fillId="0" borderId="0" xfId="6" applyFont="1" applyFill="1" applyBorder="1"/>
    <xf numFmtId="0" fontId="20" fillId="6" borderId="0" xfId="4" applyFont="1" applyFill="1" applyBorder="1"/>
    <xf numFmtId="0" fontId="1" fillId="6" borderId="0" xfId="4" applyFont="1" applyFill="1" applyBorder="1"/>
    <xf numFmtId="0" fontId="1" fillId="8" borderId="0" xfId="4" applyFont="1" applyFill="1"/>
    <xf numFmtId="0" fontId="20" fillId="6" borderId="0" xfId="4" applyFont="1" applyFill="1"/>
    <xf numFmtId="0" fontId="17" fillId="0" borderId="22" xfId="3" applyFont="1" applyFill="1" applyBorder="1" applyProtection="1">
      <protection locked="0"/>
    </xf>
  </cellXfs>
  <cellStyles count="7">
    <cellStyle name="Hyperlink" xfId="3" builtinId="8"/>
    <cellStyle name="Hyperlink 2" xfId="5" xr:uid="{09AB4DE9-E7AB-4BF5-B3C9-9D68EE0AC3BC}"/>
    <cellStyle name="Hyperlink 2 2" xfId="6" xr:uid="{F095C95D-80E0-488A-9AC0-147F57D28601}"/>
    <cellStyle name="Normal" xfId="0" builtinId="0"/>
    <cellStyle name="Normal 2 2" xfId="4" xr:uid="{A06859D3-5D2B-43EE-AE0E-6D5F24713E09}"/>
    <cellStyle name="Normal 27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4BB98-BC7F-4EAB-ABFC-8D743B982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r\CElliott\mining\Open%20Pit\Fairyland\work_march01\Economics\Lev_anl385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Filters"/>
      <sheetName val="Calc"/>
      <sheetName val="Input_Data"/>
      <sheetName val="Grade_Tonnes"/>
      <sheetName val="Graphs"/>
      <sheetName val="Module1"/>
      <sheetName val="Module2"/>
      <sheetName val="21Jan05-13Apr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K5">
            <v>1</v>
          </cell>
        </row>
        <row r="7">
          <cell r="K7">
            <v>0.23253563289931251</v>
          </cell>
        </row>
        <row r="8">
          <cell r="B8">
            <v>0.5</v>
          </cell>
          <cell r="C8">
            <v>0.69156301080363158</v>
          </cell>
          <cell r="E8">
            <v>0.74268335588123258</v>
          </cell>
          <cell r="G8">
            <v>0.55478524232601945</v>
          </cell>
          <cell r="I8">
            <v>-0.22260737883699033</v>
          </cell>
          <cell r="J8">
            <v>0.5</v>
          </cell>
          <cell r="K8">
            <v>-0.38373218355034378</v>
          </cell>
        </row>
        <row r="9">
          <cell r="B9">
            <v>0.6</v>
          </cell>
          <cell r="C9">
            <v>0.57430111680409934</v>
          </cell>
          <cell r="E9">
            <v>0.60945255368848328</v>
          </cell>
          <cell r="G9">
            <v>0.47752471537047358</v>
          </cell>
          <cell r="I9">
            <v>-0.11348517077771592</v>
          </cell>
          <cell r="J9">
            <v>0.6</v>
          </cell>
          <cell r="K9">
            <v>-0.26047862026041241</v>
          </cell>
        </row>
        <row r="10">
          <cell r="B10">
            <v>0.7</v>
          </cell>
          <cell r="C10">
            <v>0.47224285224138551</v>
          </cell>
          <cell r="E10">
            <v>0.49514633455996993</v>
          </cell>
          <cell r="G10">
            <v>0.40757916589632054</v>
          </cell>
          <cell r="I10">
            <v>-1.469458387257579E-2</v>
          </cell>
          <cell r="J10">
            <v>0.7</v>
          </cell>
          <cell r="K10">
            <v>-0.13722505697048129</v>
          </cell>
        </row>
        <row r="11">
          <cell r="B11">
            <v>0.8</v>
          </cell>
          <cell r="C11">
            <v>0.38261138527509175</v>
          </cell>
          <cell r="E11">
            <v>0.39599990685645164</v>
          </cell>
          <cell r="G11">
            <v>0.34395668446733252</v>
          </cell>
          <cell r="I11">
            <v>7.5165347573866143E-2</v>
          </cell>
          <cell r="J11">
            <v>0.8</v>
          </cell>
          <cell r="K11">
            <v>-1.3971493680549877E-2</v>
          </cell>
        </row>
        <row r="12">
          <cell r="B12">
            <v>0.9</v>
          </cell>
          <cell r="C12">
            <v>0.30326730157866993</v>
          </cell>
          <cell r="E12">
            <v>0.30918498357802143</v>
          </cell>
          <cell r="G12">
            <v>0.28583694312912827</v>
          </cell>
          <cell r="I12">
            <v>0.15725324881621544</v>
          </cell>
          <cell r="J12">
            <v>0.9</v>
          </cell>
          <cell r="K12">
            <v>0.10928206960938136</v>
          </cell>
        </row>
        <row r="13">
          <cell r="B13">
            <v>1</v>
          </cell>
          <cell r="C13">
            <v>0.23253563289931251</v>
          </cell>
          <cell r="E13">
            <v>0.23253563289931251</v>
          </cell>
          <cell r="G13">
            <v>0.23253563289931251</v>
          </cell>
          <cell r="I13">
            <v>0.23253563289931251</v>
          </cell>
          <cell r="J13">
            <v>1</v>
          </cell>
          <cell r="K13">
            <v>0.23253563289931251</v>
          </cell>
        </row>
        <row r="14">
          <cell r="B14">
            <v>1.1000000000000001</v>
          </cell>
          <cell r="C14">
            <v>0.16908631167794011</v>
          </cell>
          <cell r="E14">
            <v>0.16436510658544895</v>
          </cell>
          <cell r="G14">
            <v>0.18347739415982106</v>
          </cell>
          <cell r="I14">
            <v>0.30182513357580337</v>
          </cell>
          <cell r="J14">
            <v>1.1000000000000001</v>
          </cell>
          <cell r="K14">
            <v>0.35578919618924393</v>
          </cell>
        </row>
        <row r="15">
          <cell r="B15">
            <v>1.2</v>
          </cell>
          <cell r="C15">
            <v>0.11184974215658187</v>
          </cell>
          <cell r="E15">
            <v>0.10334026898074083</v>
          </cell>
          <cell r="G15">
            <v>0.1381749642478852</v>
          </cell>
          <cell r="I15">
            <v>0.36580995709746222</v>
          </cell>
          <cell r="J15">
            <v>1.2</v>
          </cell>
          <cell r="K15">
            <v>0.47904275947917502</v>
          </cell>
        </row>
        <row r="16">
          <cell r="B16">
            <v>1.3</v>
          </cell>
          <cell r="C16">
            <v>5.9956014949915475E-2</v>
          </cell>
          <cell r="E16">
            <v>4.8393546872797483E-2</v>
          </cell>
          <cell r="G16">
            <v>9.6212937743819518E-2</v>
          </cell>
          <cell r="I16">
            <v>0.42507681906696521</v>
          </cell>
          <cell r="J16">
            <v>1.3</v>
          </cell>
          <cell r="K16">
            <v>0.60229632276910638</v>
          </cell>
        </row>
        <row r="17">
          <cell r="B17">
            <v>1.4</v>
          </cell>
          <cell r="C17">
            <v>1.2690384904341417E-2</v>
          </cell>
          <cell r="E17">
            <v>-1.3400591531465011E-3</v>
          </cell>
          <cell r="G17">
            <v>5.7234991362869012E-2</v>
          </cell>
          <cell r="I17">
            <v>0.48012898790801661</v>
          </cell>
          <cell r="J17">
            <v>1.4</v>
          </cell>
          <cell r="K17">
            <v>0.72554988605903736</v>
          </cell>
        </row>
        <row r="18">
          <cell r="B18">
            <v>1.5</v>
          </cell>
          <cell r="C18">
            <v>-3.0539847542743345E-2</v>
          </cell>
          <cell r="E18">
            <v>-4.6568847022441372E-2</v>
          </cell>
          <cell r="G18">
            <v>2.0933740725908173E-2</v>
          </cell>
          <cell r="I18">
            <v>0.53140061108886238</v>
          </cell>
          <cell r="J18">
            <v>1.5</v>
          </cell>
          <cell r="K18">
            <v>0.84880344934896912</v>
          </cell>
        </row>
      </sheetData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F942-808A-4FAB-B9CA-7808CAD8FB01}">
  <dimension ref="B1:O46"/>
  <sheetViews>
    <sheetView showGridLines="0" tabSelected="1" zoomScaleNormal="100" workbookViewId="0"/>
  </sheetViews>
  <sheetFormatPr defaultColWidth="9.109375" defaultRowHeight="13.8" x14ac:dyDescent="0.25"/>
  <cols>
    <col min="1" max="2" width="11" style="70" customWidth="1"/>
    <col min="3" max="3" width="33.109375" style="70" customWidth="1"/>
    <col min="4" max="22" width="11" style="70" customWidth="1"/>
    <col min="23" max="25" width="9.109375" style="70"/>
    <col min="26" max="26" width="9.109375" style="70" customWidth="1"/>
    <col min="27" max="16384" width="9.109375" style="70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2:15" ht="19.5" customHeight="1" x14ac:dyDescent="0.25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2:15" ht="19.5" customHeight="1" x14ac:dyDescent="0.25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</row>
    <row r="6" spans="2:15" ht="19.5" customHeight="1" x14ac:dyDescent="0.25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ht="19.5" customHeight="1" x14ac:dyDescent="0.25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ht="19.5" customHeight="1" x14ac:dyDescent="0.25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2:15" ht="19.5" customHeight="1" x14ac:dyDescent="0.2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spans="2:15" ht="19.5" customHeight="1" x14ac:dyDescent="0.25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2:15" ht="19.5" customHeight="1" x14ac:dyDescent="0.25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</row>
    <row r="12" spans="2:15" ht="28.2" x14ac:dyDescent="0.5">
      <c r="B12" s="71"/>
      <c r="C12" s="72" t="s">
        <v>99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3" t="s">
        <v>89</v>
      </c>
      <c r="O12" s="71"/>
    </row>
    <row r="13" spans="2:15" ht="19.5" customHeight="1" x14ac:dyDescent="0.25">
      <c r="B13" s="71"/>
      <c r="C13" s="74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2:15" ht="19.5" customHeight="1" x14ac:dyDescent="0.25">
      <c r="B14" s="71"/>
      <c r="C14" s="75" t="s">
        <v>90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</row>
    <row r="15" spans="2:15" ht="19.5" customHeight="1" x14ac:dyDescent="0.25">
      <c r="B15" s="71"/>
      <c r="C15" s="83" t="str">
        <f ca="1">RIGHT(CELL("filename",'Operating Budget Template'!A1),LEN(CELL("filename",'Operating Budget Template'!A1))-FIND("]",CELL("filename",'Operating Budget Template'!A1)))</f>
        <v>Operating Budget Template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</row>
    <row r="16" spans="2:15" ht="19.5" customHeight="1" x14ac:dyDescent="0.3">
      <c r="B16" s="71"/>
      <c r="C16" s="76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</row>
    <row r="17" spans="2:15" ht="19.5" customHeight="1" x14ac:dyDescent="0.3">
      <c r="B17" s="71"/>
      <c r="C17" s="76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</row>
    <row r="18" spans="2:15" ht="19.5" customHeight="1" x14ac:dyDescent="0.25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</row>
    <row r="19" spans="2:15" ht="19.5" customHeight="1" x14ac:dyDescent="0.25">
      <c r="B19" s="71"/>
      <c r="C19" s="71" t="s">
        <v>91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</row>
    <row r="20" spans="2:15" ht="19.5" customHeight="1" x14ac:dyDescent="0.25">
      <c r="B20" s="71"/>
      <c r="C20" s="77" t="s">
        <v>92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1"/>
    </row>
    <row r="21" spans="2:15" ht="19.5" customHeight="1" x14ac:dyDescent="0.25">
      <c r="B21" s="71"/>
      <c r="C21" s="71" t="s">
        <v>93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</row>
    <row r="22" spans="2:15" ht="19.5" customHeight="1" x14ac:dyDescent="0.25">
      <c r="B22" s="71"/>
      <c r="C22" s="78" t="s">
        <v>94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</row>
    <row r="23" spans="2:15" ht="19.5" customHeight="1" x14ac:dyDescent="0.25">
      <c r="B23" s="71"/>
      <c r="C23" s="78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</row>
    <row r="24" spans="2:15" ht="19.5" customHeight="1" x14ac:dyDescent="0.25">
      <c r="B24" s="71"/>
      <c r="C24" s="79" t="s">
        <v>95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71"/>
    </row>
    <row r="25" spans="2:15" ht="19.5" customHeight="1" x14ac:dyDescent="0.25">
      <c r="B25" s="81"/>
      <c r="C25" s="82" t="s">
        <v>96</v>
      </c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1"/>
    </row>
    <row r="26" spans="2:15" ht="19.5" customHeight="1" x14ac:dyDescent="0.25">
      <c r="B26" s="81"/>
      <c r="C26" s="82" t="s">
        <v>97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1"/>
    </row>
    <row r="27" spans="2:15" ht="19.5" customHeight="1" x14ac:dyDescent="0.25">
      <c r="B27" s="81"/>
      <c r="C27" s="82" t="s">
        <v>98</v>
      </c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1"/>
    </row>
    <row r="28" spans="2:15" ht="19.5" customHeight="1" x14ac:dyDescent="0.25"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1"/>
    </row>
    <row r="29" spans="2:15" ht="19.5" customHeight="1" x14ac:dyDescent="0.25"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15" location="'Operating Budget Template'!A1" display="'Operating Budget Template'!A1" xr:uid="{05E6B605-FBD5-4CA3-88A2-297617B412DD}"/>
    <hyperlink ref="C22" r:id="rId1" xr:uid="{53E40A70-531C-4C32-AC44-E682877D440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3"/>
  <sheetViews>
    <sheetView showGridLines="0" showOutlineSymbols="0" zoomScaleNormal="100" workbookViewId="0">
      <pane ySplit="5" topLeftCell="A6" activePane="bottomLeft" state="frozen"/>
      <selection pane="bottomLeft" activeCell="A6" sqref="A6"/>
    </sheetView>
  </sheetViews>
  <sheetFormatPr defaultColWidth="9.21875" defaultRowHeight="13.8" x14ac:dyDescent="0.3"/>
  <cols>
    <col min="1" max="1" width="29.33203125" style="2" bestFit="1" customWidth="1"/>
    <col min="2" max="13" width="11.5546875" style="2" customWidth="1"/>
    <col min="14" max="15" width="13.44140625" style="2" customWidth="1"/>
    <col min="16" max="16" width="2.5546875" style="2" customWidth="1"/>
    <col min="17" max="18" width="13.44140625" style="2" customWidth="1"/>
    <col min="19" max="19" width="15.21875" style="2" customWidth="1"/>
    <col min="20" max="16384" width="9.21875" style="2"/>
  </cols>
  <sheetData>
    <row r="1" spans="1:19" x14ac:dyDescent="0.3">
      <c r="A1" s="61" t="s">
        <v>87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9"/>
      <c r="Q1" s="67"/>
      <c r="R1" s="68"/>
    </row>
    <row r="2" spans="1:19" ht="18.600000000000001" thickBot="1" x14ac:dyDescent="0.4">
      <c r="A2" s="62" t="s">
        <v>88</v>
      </c>
      <c r="B2" s="63" t="s">
        <v>86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  <c r="O2" s="66"/>
      <c r="Q2" s="67"/>
      <c r="R2" s="67"/>
      <c r="S2" s="1"/>
    </row>
    <row r="3" spans="1:19" ht="15.75" customHeight="1" x14ac:dyDescent="0.3">
      <c r="A3" s="55"/>
      <c r="B3" s="60" t="s">
        <v>0</v>
      </c>
      <c r="C3" s="60" t="s">
        <v>0</v>
      </c>
      <c r="D3" s="60" t="s">
        <v>0</v>
      </c>
      <c r="E3" s="60" t="s">
        <v>0</v>
      </c>
      <c r="F3" s="60" t="s">
        <v>0</v>
      </c>
      <c r="G3" s="60" t="s">
        <v>0</v>
      </c>
      <c r="H3" s="60" t="s">
        <v>0</v>
      </c>
      <c r="I3" s="60" t="s">
        <v>0</v>
      </c>
      <c r="J3" s="60" t="s">
        <v>0</v>
      </c>
      <c r="K3" s="60" t="s">
        <v>0</v>
      </c>
      <c r="L3" s="60" t="s">
        <v>0</v>
      </c>
      <c r="M3" s="60" t="s">
        <v>0</v>
      </c>
      <c r="N3" s="56" t="s">
        <v>0</v>
      </c>
      <c r="O3" s="57" t="s">
        <v>1</v>
      </c>
      <c r="Q3" s="59" t="s">
        <v>2</v>
      </c>
      <c r="R3" s="59" t="s">
        <v>2</v>
      </c>
      <c r="S3" s="1"/>
    </row>
    <row r="4" spans="1:19" ht="13.05" x14ac:dyDescent="0.3">
      <c r="A4" s="55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58" t="s">
        <v>3</v>
      </c>
      <c r="O4" s="57" t="s">
        <v>3</v>
      </c>
      <c r="Q4" s="59" t="s">
        <v>4</v>
      </c>
      <c r="R4" s="59" t="s">
        <v>4</v>
      </c>
      <c r="S4" s="1"/>
    </row>
    <row r="5" spans="1:19" ht="13.05" x14ac:dyDescent="0.3">
      <c r="A5" s="55" t="s">
        <v>5</v>
      </c>
      <c r="B5" s="60" t="s">
        <v>6</v>
      </c>
      <c r="C5" s="60" t="s">
        <v>7</v>
      </c>
      <c r="D5" s="60" t="s">
        <v>8</v>
      </c>
      <c r="E5" s="60" t="s">
        <v>9</v>
      </c>
      <c r="F5" s="60" t="s">
        <v>10</v>
      </c>
      <c r="G5" s="60" t="s">
        <v>11</v>
      </c>
      <c r="H5" s="60" t="s">
        <v>12</v>
      </c>
      <c r="I5" s="60" t="s">
        <v>13</v>
      </c>
      <c r="J5" s="60" t="s">
        <v>14</v>
      </c>
      <c r="K5" s="60" t="s">
        <v>15</v>
      </c>
      <c r="L5" s="60" t="s">
        <v>16</v>
      </c>
      <c r="M5" s="60" t="s">
        <v>17</v>
      </c>
      <c r="N5" s="58" t="s">
        <v>18</v>
      </c>
      <c r="O5" s="57" t="s">
        <v>18</v>
      </c>
      <c r="Q5" s="59" t="s">
        <v>19</v>
      </c>
      <c r="R5" s="59" t="s">
        <v>20</v>
      </c>
    </row>
    <row r="6" spans="1:19" ht="13.05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7"/>
      <c r="Q6" s="8"/>
      <c r="R6" s="8"/>
    </row>
    <row r="7" spans="1:19" ht="13.05" x14ac:dyDescent="0.3">
      <c r="A7" s="9" t="s">
        <v>21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6"/>
      <c r="O7" s="7"/>
      <c r="Q7" s="8"/>
      <c r="R7" s="8"/>
    </row>
    <row r="8" spans="1:19" ht="13.05" x14ac:dyDescent="0.3">
      <c r="A8" s="12" t="s">
        <v>22</v>
      </c>
      <c r="B8" s="13">
        <v>500000</v>
      </c>
      <c r="C8" s="13">
        <v>500000</v>
      </c>
      <c r="D8" s="13">
        <v>500000</v>
      </c>
      <c r="E8" s="13">
        <v>500000</v>
      </c>
      <c r="F8" s="13">
        <v>500000</v>
      </c>
      <c r="G8" s="13">
        <v>500000</v>
      </c>
      <c r="H8" s="13">
        <v>500000</v>
      </c>
      <c r="I8" s="13">
        <v>500000</v>
      </c>
      <c r="J8" s="13">
        <v>500000</v>
      </c>
      <c r="K8" s="13">
        <v>500000</v>
      </c>
      <c r="L8" s="13">
        <v>500000</v>
      </c>
      <c r="M8" s="14">
        <v>500000</v>
      </c>
      <c r="N8" s="6">
        <f>SUM(B8:M8)</f>
        <v>6000000</v>
      </c>
      <c r="O8" s="15">
        <v>5000000</v>
      </c>
      <c r="Q8" s="16">
        <f t="shared" ref="Q8:Q10" si="0">IFERROR(O8/N8-1,"na")</f>
        <v>-0.16666666666666663</v>
      </c>
      <c r="R8" s="8">
        <f>O8-N8</f>
        <v>-1000000</v>
      </c>
    </row>
    <row r="9" spans="1:19" ht="13.05" x14ac:dyDescent="0.3">
      <c r="A9" s="12" t="s">
        <v>23</v>
      </c>
      <c r="B9" s="13">
        <v>750000</v>
      </c>
      <c r="C9" s="13">
        <v>750000</v>
      </c>
      <c r="D9" s="13">
        <v>750000</v>
      </c>
      <c r="E9" s="13">
        <v>750000</v>
      </c>
      <c r="F9" s="13">
        <v>750000</v>
      </c>
      <c r="G9" s="13">
        <v>750000</v>
      </c>
      <c r="H9" s="13">
        <v>750000</v>
      </c>
      <c r="I9" s="13">
        <v>750000</v>
      </c>
      <c r="J9" s="13">
        <v>750000</v>
      </c>
      <c r="K9" s="13">
        <v>750000</v>
      </c>
      <c r="L9" s="13">
        <v>750000</v>
      </c>
      <c r="M9" s="14">
        <v>750000</v>
      </c>
      <c r="N9" s="6">
        <f t="shared" ref="N9:N10" si="1">SUM(B9:M9)</f>
        <v>9000000</v>
      </c>
      <c r="O9" s="15">
        <v>10000000</v>
      </c>
      <c r="Q9" s="16">
        <f t="shared" si="0"/>
        <v>0.11111111111111116</v>
      </c>
      <c r="R9" s="8">
        <f t="shared" ref="R9:R10" si="2">O9-N9</f>
        <v>1000000</v>
      </c>
    </row>
    <row r="10" spans="1:19" ht="13.05" x14ac:dyDescent="0.3">
      <c r="A10" s="12" t="s">
        <v>24</v>
      </c>
      <c r="B10" s="13">
        <v>300000</v>
      </c>
      <c r="C10" s="13">
        <v>300000</v>
      </c>
      <c r="D10" s="13">
        <v>300000</v>
      </c>
      <c r="E10" s="13">
        <v>300000</v>
      </c>
      <c r="F10" s="13">
        <v>300000</v>
      </c>
      <c r="G10" s="13">
        <v>300000</v>
      </c>
      <c r="H10" s="13">
        <v>300000</v>
      </c>
      <c r="I10" s="13">
        <v>300000</v>
      </c>
      <c r="J10" s="13">
        <v>300000</v>
      </c>
      <c r="K10" s="13">
        <v>300000</v>
      </c>
      <c r="L10" s="13">
        <v>300000</v>
      </c>
      <c r="M10" s="14">
        <v>300000</v>
      </c>
      <c r="N10" s="6">
        <f t="shared" si="1"/>
        <v>3600000</v>
      </c>
      <c r="O10" s="15">
        <v>4000000</v>
      </c>
      <c r="Q10" s="16">
        <f t="shared" si="0"/>
        <v>0.11111111111111116</v>
      </c>
      <c r="R10" s="8">
        <f t="shared" si="2"/>
        <v>400000</v>
      </c>
    </row>
    <row r="11" spans="1:19" ht="13.05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7"/>
      <c r="Q11" s="8"/>
      <c r="R11" s="8"/>
    </row>
    <row r="12" spans="1:19" ht="13.05" x14ac:dyDescent="0.3">
      <c r="A12" s="9" t="s">
        <v>25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6"/>
      <c r="O12" s="7"/>
      <c r="Q12" s="8"/>
      <c r="R12" s="8"/>
    </row>
    <row r="13" spans="1:19" ht="13.05" x14ac:dyDescent="0.3">
      <c r="A13" s="12" t="s">
        <v>22</v>
      </c>
      <c r="B13" s="17">
        <v>25</v>
      </c>
      <c r="C13" s="17">
        <v>25</v>
      </c>
      <c r="D13" s="17">
        <v>25</v>
      </c>
      <c r="E13" s="17">
        <v>25</v>
      </c>
      <c r="F13" s="17">
        <v>25</v>
      </c>
      <c r="G13" s="17">
        <v>25</v>
      </c>
      <c r="H13" s="17">
        <v>25</v>
      </c>
      <c r="I13" s="17">
        <v>25</v>
      </c>
      <c r="J13" s="17">
        <v>25</v>
      </c>
      <c r="K13" s="17">
        <v>25</v>
      </c>
      <c r="L13" s="17">
        <v>25</v>
      </c>
      <c r="M13" s="18">
        <v>25</v>
      </c>
      <c r="N13" s="19">
        <f>N18/N8</f>
        <v>25</v>
      </c>
      <c r="O13" s="20">
        <v>24.5</v>
      </c>
      <c r="P13" s="21"/>
      <c r="Q13" s="22">
        <f t="shared" ref="Q13:Q15" si="3">IFERROR(O13/N13-1,"na")</f>
        <v>-2.0000000000000018E-2</v>
      </c>
      <c r="R13" s="23">
        <f t="shared" ref="R13:R15" si="4">O13-N13</f>
        <v>-0.5</v>
      </c>
    </row>
    <row r="14" spans="1:19" ht="13.05" x14ac:dyDescent="0.3">
      <c r="A14" s="12" t="s">
        <v>23</v>
      </c>
      <c r="B14" s="17">
        <v>12</v>
      </c>
      <c r="C14" s="17">
        <v>12</v>
      </c>
      <c r="D14" s="17">
        <v>12</v>
      </c>
      <c r="E14" s="17">
        <v>12</v>
      </c>
      <c r="F14" s="17">
        <v>12</v>
      </c>
      <c r="G14" s="17">
        <v>12</v>
      </c>
      <c r="H14" s="17">
        <v>12</v>
      </c>
      <c r="I14" s="17">
        <v>12</v>
      </c>
      <c r="J14" s="17">
        <v>12</v>
      </c>
      <c r="K14" s="17">
        <v>12</v>
      </c>
      <c r="L14" s="17">
        <v>12</v>
      </c>
      <c r="M14" s="18">
        <v>12</v>
      </c>
      <c r="N14" s="19">
        <f t="shared" ref="N14:N15" si="5">N19/N9</f>
        <v>12</v>
      </c>
      <c r="O14" s="20">
        <v>13</v>
      </c>
      <c r="P14" s="21"/>
      <c r="Q14" s="22">
        <f t="shared" si="3"/>
        <v>8.3333333333333259E-2</v>
      </c>
      <c r="R14" s="23">
        <f t="shared" si="4"/>
        <v>1</v>
      </c>
    </row>
    <row r="15" spans="1:19" ht="13.05" x14ac:dyDescent="0.3">
      <c r="A15" s="12" t="s">
        <v>24</v>
      </c>
      <c r="B15" s="17">
        <v>18</v>
      </c>
      <c r="C15" s="17">
        <v>18</v>
      </c>
      <c r="D15" s="17">
        <v>18</v>
      </c>
      <c r="E15" s="17">
        <v>18</v>
      </c>
      <c r="F15" s="17">
        <v>18</v>
      </c>
      <c r="G15" s="17">
        <v>18</v>
      </c>
      <c r="H15" s="17">
        <v>18</v>
      </c>
      <c r="I15" s="17">
        <v>18</v>
      </c>
      <c r="J15" s="17">
        <v>18</v>
      </c>
      <c r="K15" s="17">
        <v>18</v>
      </c>
      <c r="L15" s="17">
        <v>18</v>
      </c>
      <c r="M15" s="18">
        <v>18</v>
      </c>
      <c r="N15" s="19">
        <f t="shared" si="5"/>
        <v>18</v>
      </c>
      <c r="O15" s="20">
        <v>19.75</v>
      </c>
      <c r="P15" s="21"/>
      <c r="Q15" s="22">
        <f t="shared" si="3"/>
        <v>9.7222222222222321E-2</v>
      </c>
      <c r="R15" s="23">
        <f t="shared" si="4"/>
        <v>1.75</v>
      </c>
    </row>
    <row r="16" spans="1:19" ht="13.05" x14ac:dyDescent="0.3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/>
      <c r="N16" s="6"/>
      <c r="O16" s="7"/>
      <c r="Q16" s="8"/>
      <c r="R16" s="8"/>
    </row>
    <row r="17" spans="1:18" ht="13.05" x14ac:dyDescent="0.3">
      <c r="A17" s="9" t="s">
        <v>26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6"/>
      <c r="O17" s="7"/>
      <c r="Q17" s="8"/>
      <c r="R17" s="8"/>
    </row>
    <row r="18" spans="1:18" ht="13.05" x14ac:dyDescent="0.3">
      <c r="A18" s="12" t="s">
        <v>22</v>
      </c>
      <c r="B18" s="10">
        <f>B8*B13</f>
        <v>12500000</v>
      </c>
      <c r="C18" s="10">
        <f t="shared" ref="C18:M18" si="6">C8*C13</f>
        <v>12500000</v>
      </c>
      <c r="D18" s="10">
        <f t="shared" si="6"/>
        <v>12500000</v>
      </c>
      <c r="E18" s="10">
        <f t="shared" si="6"/>
        <v>12500000</v>
      </c>
      <c r="F18" s="10">
        <f t="shared" si="6"/>
        <v>12500000</v>
      </c>
      <c r="G18" s="10">
        <f t="shared" si="6"/>
        <v>12500000</v>
      </c>
      <c r="H18" s="10">
        <f t="shared" si="6"/>
        <v>12500000</v>
      </c>
      <c r="I18" s="10">
        <f t="shared" si="6"/>
        <v>12500000</v>
      </c>
      <c r="J18" s="10">
        <f t="shared" si="6"/>
        <v>12500000</v>
      </c>
      <c r="K18" s="10">
        <f t="shared" si="6"/>
        <v>12500000</v>
      </c>
      <c r="L18" s="10">
        <f t="shared" si="6"/>
        <v>12500000</v>
      </c>
      <c r="M18" s="11">
        <f t="shared" si="6"/>
        <v>12500000</v>
      </c>
      <c r="N18" s="6">
        <f t="shared" ref="N18:N20" si="7">SUM(B18:M18)</f>
        <v>150000000</v>
      </c>
      <c r="O18" s="7">
        <f t="shared" ref="O18" si="8">O8*O13</f>
        <v>122500000</v>
      </c>
      <c r="Q18" s="16">
        <f t="shared" ref="Q18:Q20" si="9">IFERROR(O18/N18-1,"na")</f>
        <v>-0.18333333333333335</v>
      </c>
      <c r="R18" s="8">
        <f t="shared" ref="R18:R20" si="10">O18-N18</f>
        <v>-27500000</v>
      </c>
    </row>
    <row r="19" spans="1:18" ht="13.05" x14ac:dyDescent="0.3">
      <c r="A19" s="12" t="s">
        <v>23</v>
      </c>
      <c r="B19" s="10">
        <f t="shared" ref="B19:M20" si="11">B9*B14</f>
        <v>9000000</v>
      </c>
      <c r="C19" s="10">
        <f t="shared" si="11"/>
        <v>9000000</v>
      </c>
      <c r="D19" s="10">
        <f t="shared" si="11"/>
        <v>9000000</v>
      </c>
      <c r="E19" s="10">
        <f t="shared" si="11"/>
        <v>9000000</v>
      </c>
      <c r="F19" s="10">
        <f t="shared" si="11"/>
        <v>9000000</v>
      </c>
      <c r="G19" s="10">
        <f t="shared" si="11"/>
        <v>9000000</v>
      </c>
      <c r="H19" s="10">
        <f t="shared" si="11"/>
        <v>9000000</v>
      </c>
      <c r="I19" s="10">
        <f t="shared" si="11"/>
        <v>9000000</v>
      </c>
      <c r="J19" s="10">
        <f t="shared" si="11"/>
        <v>9000000</v>
      </c>
      <c r="K19" s="10">
        <f t="shared" si="11"/>
        <v>9000000</v>
      </c>
      <c r="L19" s="10">
        <f t="shared" si="11"/>
        <v>9000000</v>
      </c>
      <c r="M19" s="11">
        <f t="shared" si="11"/>
        <v>9000000</v>
      </c>
      <c r="N19" s="6">
        <f t="shared" si="7"/>
        <v>108000000</v>
      </c>
      <c r="O19" s="7">
        <f t="shared" ref="O19" si="12">O9*O14</f>
        <v>130000000</v>
      </c>
      <c r="Q19" s="16">
        <f t="shared" si="9"/>
        <v>0.20370370370370372</v>
      </c>
      <c r="R19" s="8">
        <f t="shared" si="10"/>
        <v>22000000</v>
      </c>
    </row>
    <row r="20" spans="1:18" ht="13.05" x14ac:dyDescent="0.3">
      <c r="A20" s="12" t="s">
        <v>24</v>
      </c>
      <c r="B20" s="10">
        <f t="shared" si="11"/>
        <v>5400000</v>
      </c>
      <c r="C20" s="10">
        <f t="shared" si="11"/>
        <v>5400000</v>
      </c>
      <c r="D20" s="10">
        <f t="shared" si="11"/>
        <v>5400000</v>
      </c>
      <c r="E20" s="10">
        <f t="shared" si="11"/>
        <v>5400000</v>
      </c>
      <c r="F20" s="10">
        <f t="shared" si="11"/>
        <v>5400000</v>
      </c>
      <c r="G20" s="10">
        <f t="shared" si="11"/>
        <v>5400000</v>
      </c>
      <c r="H20" s="10">
        <f t="shared" si="11"/>
        <v>5400000</v>
      </c>
      <c r="I20" s="10">
        <f t="shared" si="11"/>
        <v>5400000</v>
      </c>
      <c r="J20" s="10">
        <f t="shared" si="11"/>
        <v>5400000</v>
      </c>
      <c r="K20" s="10">
        <f t="shared" si="11"/>
        <v>5400000</v>
      </c>
      <c r="L20" s="10">
        <f t="shared" si="11"/>
        <v>5400000</v>
      </c>
      <c r="M20" s="11">
        <f t="shared" si="11"/>
        <v>5400000</v>
      </c>
      <c r="N20" s="6">
        <f t="shared" si="7"/>
        <v>64800000</v>
      </c>
      <c r="O20" s="7">
        <f t="shared" ref="O20" si="13">O10*O15</f>
        <v>79000000</v>
      </c>
      <c r="Q20" s="16">
        <f t="shared" si="9"/>
        <v>0.21913580246913589</v>
      </c>
      <c r="R20" s="8">
        <f t="shared" si="10"/>
        <v>14200000</v>
      </c>
    </row>
    <row r="21" spans="1:18" ht="13.05" x14ac:dyDescent="0.3">
      <c r="A21" s="1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6"/>
      <c r="O21" s="7"/>
      <c r="Q21" s="8"/>
      <c r="R21" s="8"/>
    </row>
    <row r="22" spans="1:18" ht="13.5" thickBot="1" x14ac:dyDescent="0.35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4"/>
      <c r="N22" s="6"/>
      <c r="O22" s="7"/>
      <c r="Q22" s="8"/>
      <c r="R22" s="8"/>
    </row>
    <row r="23" spans="1:18" ht="13.5" thickBot="1" x14ac:dyDescent="0.35">
      <c r="A23" s="25" t="s">
        <v>27</v>
      </c>
      <c r="B23" s="26">
        <f>SUM(B18:B20)</f>
        <v>26900000</v>
      </c>
      <c r="C23" s="26">
        <f t="shared" ref="C23:R23" si="14">SUM(C18:C20)</f>
        <v>26900000</v>
      </c>
      <c r="D23" s="26">
        <f t="shared" si="14"/>
        <v>26900000</v>
      </c>
      <c r="E23" s="26">
        <f t="shared" si="14"/>
        <v>26900000</v>
      </c>
      <c r="F23" s="26">
        <f t="shared" si="14"/>
        <v>26900000</v>
      </c>
      <c r="G23" s="26">
        <f t="shared" si="14"/>
        <v>26900000</v>
      </c>
      <c r="H23" s="26">
        <f t="shared" si="14"/>
        <v>26900000</v>
      </c>
      <c r="I23" s="26">
        <f t="shared" si="14"/>
        <v>26900000</v>
      </c>
      <c r="J23" s="26">
        <f t="shared" si="14"/>
        <v>26900000</v>
      </c>
      <c r="K23" s="26">
        <f t="shared" si="14"/>
        <v>26900000</v>
      </c>
      <c r="L23" s="26">
        <f t="shared" si="14"/>
        <v>26900000</v>
      </c>
      <c r="M23" s="27">
        <f t="shared" si="14"/>
        <v>26900000</v>
      </c>
      <c r="N23" s="28">
        <f t="shared" si="14"/>
        <v>322800000</v>
      </c>
      <c r="O23" s="29">
        <f t="shared" si="14"/>
        <v>331500000</v>
      </c>
      <c r="Q23" s="30">
        <f t="shared" ref="Q23" si="15">IFERROR(O23/N23-1,"na")</f>
        <v>2.695167286245348E-2</v>
      </c>
      <c r="R23" s="31">
        <f t="shared" si="14"/>
        <v>8700000</v>
      </c>
    </row>
    <row r="24" spans="1:18" ht="13.05" x14ac:dyDescent="0.3">
      <c r="A24" s="1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  <c r="N24" s="6"/>
      <c r="O24" s="7"/>
      <c r="Q24" s="8"/>
      <c r="R24" s="8"/>
    </row>
    <row r="25" spans="1:18" ht="13.05" x14ac:dyDescent="0.3">
      <c r="A25" s="32" t="s">
        <v>28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/>
      <c r="N25" s="6"/>
      <c r="O25" s="7"/>
      <c r="Q25" s="8"/>
      <c r="R25" s="8"/>
    </row>
    <row r="26" spans="1:18" ht="13.05" x14ac:dyDescent="0.3">
      <c r="A26" s="12" t="s">
        <v>29</v>
      </c>
      <c r="B26" s="13">
        <v>250000</v>
      </c>
      <c r="C26" s="13">
        <v>250000</v>
      </c>
      <c r="D26" s="13">
        <v>250000</v>
      </c>
      <c r="E26" s="13">
        <v>250000</v>
      </c>
      <c r="F26" s="13">
        <v>250000</v>
      </c>
      <c r="G26" s="13">
        <v>250000</v>
      </c>
      <c r="H26" s="13">
        <v>250000</v>
      </c>
      <c r="I26" s="13">
        <v>250000</v>
      </c>
      <c r="J26" s="13">
        <v>250000</v>
      </c>
      <c r="K26" s="13">
        <v>250000</v>
      </c>
      <c r="L26" s="13">
        <v>250000</v>
      </c>
      <c r="M26" s="14">
        <v>250000</v>
      </c>
      <c r="N26" s="6">
        <f t="shared" ref="N26:N40" si="16">SUM(B26:M26)</f>
        <v>3000000</v>
      </c>
      <c r="O26" s="15">
        <v>2750000</v>
      </c>
      <c r="Q26" s="16">
        <f t="shared" ref="Q26:Q40" si="17">IFERROR(O26/N26-1,"na")</f>
        <v>-8.333333333333337E-2</v>
      </c>
      <c r="R26" s="8">
        <f t="shared" ref="R26:R40" si="18">O26-N26</f>
        <v>-250000</v>
      </c>
    </row>
    <row r="27" spans="1:18" ht="13.05" x14ac:dyDescent="0.3">
      <c r="A27" s="12" t="s">
        <v>30</v>
      </c>
      <c r="B27" s="13">
        <v>250000</v>
      </c>
      <c r="C27" s="13">
        <v>250000</v>
      </c>
      <c r="D27" s="13">
        <v>250000</v>
      </c>
      <c r="E27" s="13">
        <v>250000</v>
      </c>
      <c r="F27" s="13">
        <v>250000</v>
      </c>
      <c r="G27" s="13">
        <v>250000</v>
      </c>
      <c r="H27" s="13">
        <v>250000</v>
      </c>
      <c r="I27" s="13">
        <v>250000</v>
      </c>
      <c r="J27" s="13">
        <v>250000</v>
      </c>
      <c r="K27" s="13">
        <v>250000</v>
      </c>
      <c r="L27" s="13">
        <v>250000</v>
      </c>
      <c r="M27" s="14">
        <v>250000</v>
      </c>
      <c r="N27" s="6">
        <f t="shared" si="16"/>
        <v>3000000</v>
      </c>
      <c r="O27" s="15">
        <v>2750000</v>
      </c>
      <c r="Q27" s="16">
        <f t="shared" si="17"/>
        <v>-8.333333333333337E-2</v>
      </c>
      <c r="R27" s="8">
        <f t="shared" si="18"/>
        <v>-250000</v>
      </c>
    </row>
    <row r="28" spans="1:18" ht="13.05" x14ac:dyDescent="0.3">
      <c r="A28" s="12" t="s">
        <v>31</v>
      </c>
      <c r="B28" s="13">
        <v>250000</v>
      </c>
      <c r="C28" s="13">
        <v>250000</v>
      </c>
      <c r="D28" s="13">
        <v>250000</v>
      </c>
      <c r="E28" s="13">
        <v>250000</v>
      </c>
      <c r="F28" s="13">
        <v>250000</v>
      </c>
      <c r="G28" s="13">
        <v>250000</v>
      </c>
      <c r="H28" s="13">
        <v>250000</v>
      </c>
      <c r="I28" s="13">
        <v>250000</v>
      </c>
      <c r="J28" s="13">
        <v>250000</v>
      </c>
      <c r="K28" s="13">
        <v>250000</v>
      </c>
      <c r="L28" s="13">
        <v>250000</v>
      </c>
      <c r="M28" s="14">
        <v>250000</v>
      </c>
      <c r="N28" s="6">
        <f t="shared" si="16"/>
        <v>3000000</v>
      </c>
      <c r="O28" s="15">
        <v>2750000</v>
      </c>
      <c r="Q28" s="16">
        <f t="shared" si="17"/>
        <v>-8.333333333333337E-2</v>
      </c>
      <c r="R28" s="8">
        <f t="shared" si="18"/>
        <v>-250000</v>
      </c>
    </row>
    <row r="29" spans="1:18" ht="13.05" x14ac:dyDescent="0.3">
      <c r="A29" s="12" t="s">
        <v>32</v>
      </c>
      <c r="B29" s="13">
        <v>250000</v>
      </c>
      <c r="C29" s="13">
        <v>250000</v>
      </c>
      <c r="D29" s="13">
        <v>250000</v>
      </c>
      <c r="E29" s="13">
        <v>250000</v>
      </c>
      <c r="F29" s="13">
        <v>250000</v>
      </c>
      <c r="G29" s="13">
        <v>250000</v>
      </c>
      <c r="H29" s="13">
        <v>250000</v>
      </c>
      <c r="I29" s="13">
        <v>250000</v>
      </c>
      <c r="J29" s="13">
        <v>250000</v>
      </c>
      <c r="K29" s="13">
        <v>250000</v>
      </c>
      <c r="L29" s="13">
        <v>250000</v>
      </c>
      <c r="M29" s="14">
        <v>250000</v>
      </c>
      <c r="N29" s="6">
        <f t="shared" si="16"/>
        <v>3000000</v>
      </c>
      <c r="O29" s="15">
        <v>2750000</v>
      </c>
      <c r="Q29" s="16">
        <f t="shared" si="17"/>
        <v>-8.333333333333337E-2</v>
      </c>
      <c r="R29" s="8">
        <f t="shared" si="18"/>
        <v>-250000</v>
      </c>
    </row>
    <row r="30" spans="1:18" ht="13.05" x14ac:dyDescent="0.3">
      <c r="A30" s="12" t="s">
        <v>33</v>
      </c>
      <c r="B30" s="13">
        <v>250000</v>
      </c>
      <c r="C30" s="13">
        <v>250000</v>
      </c>
      <c r="D30" s="13">
        <v>250000</v>
      </c>
      <c r="E30" s="13">
        <v>250000</v>
      </c>
      <c r="F30" s="13">
        <v>250000</v>
      </c>
      <c r="G30" s="13">
        <v>250000</v>
      </c>
      <c r="H30" s="13">
        <v>250000</v>
      </c>
      <c r="I30" s="13">
        <v>250000</v>
      </c>
      <c r="J30" s="13">
        <v>250000</v>
      </c>
      <c r="K30" s="13">
        <v>250000</v>
      </c>
      <c r="L30" s="13">
        <v>250000</v>
      </c>
      <c r="M30" s="14">
        <v>250000</v>
      </c>
      <c r="N30" s="6">
        <f t="shared" si="16"/>
        <v>3000000</v>
      </c>
      <c r="O30" s="15">
        <v>2750000</v>
      </c>
      <c r="Q30" s="16">
        <f t="shared" si="17"/>
        <v>-8.333333333333337E-2</v>
      </c>
      <c r="R30" s="8">
        <f t="shared" si="18"/>
        <v>-250000</v>
      </c>
    </row>
    <row r="31" spans="1:18" ht="13.05" x14ac:dyDescent="0.3">
      <c r="A31" s="12" t="s">
        <v>34</v>
      </c>
      <c r="B31" s="13">
        <v>250000</v>
      </c>
      <c r="C31" s="13">
        <v>250000</v>
      </c>
      <c r="D31" s="13">
        <v>250000</v>
      </c>
      <c r="E31" s="13">
        <v>250000</v>
      </c>
      <c r="F31" s="13">
        <v>250000</v>
      </c>
      <c r="G31" s="13">
        <v>250000</v>
      </c>
      <c r="H31" s="13">
        <v>250000</v>
      </c>
      <c r="I31" s="13">
        <v>250000</v>
      </c>
      <c r="J31" s="13">
        <v>250000</v>
      </c>
      <c r="K31" s="13">
        <v>250000</v>
      </c>
      <c r="L31" s="13">
        <v>250000</v>
      </c>
      <c r="M31" s="14">
        <v>250000</v>
      </c>
      <c r="N31" s="6">
        <f>SUM(B31:M31)</f>
        <v>3000000</v>
      </c>
      <c r="O31" s="15">
        <v>2750000</v>
      </c>
      <c r="Q31" s="16">
        <f t="shared" si="17"/>
        <v>-8.333333333333337E-2</v>
      </c>
      <c r="R31" s="8">
        <f t="shared" si="18"/>
        <v>-250000</v>
      </c>
    </row>
    <row r="32" spans="1:18" ht="13.05" x14ac:dyDescent="0.3">
      <c r="A32" s="12" t="s">
        <v>35</v>
      </c>
      <c r="B32" s="13">
        <v>250000</v>
      </c>
      <c r="C32" s="13">
        <v>250000</v>
      </c>
      <c r="D32" s="13">
        <v>250000</v>
      </c>
      <c r="E32" s="13">
        <v>250000</v>
      </c>
      <c r="F32" s="13">
        <v>250000</v>
      </c>
      <c r="G32" s="13">
        <v>250000</v>
      </c>
      <c r="H32" s="13">
        <v>250000</v>
      </c>
      <c r="I32" s="13">
        <v>250000</v>
      </c>
      <c r="J32" s="13">
        <v>250000</v>
      </c>
      <c r="K32" s="13">
        <v>250000</v>
      </c>
      <c r="L32" s="13">
        <v>250000</v>
      </c>
      <c r="M32" s="14">
        <v>250000</v>
      </c>
      <c r="N32" s="6">
        <f t="shared" si="16"/>
        <v>3000000</v>
      </c>
      <c r="O32" s="15">
        <v>2750000</v>
      </c>
      <c r="Q32" s="16">
        <f t="shared" si="17"/>
        <v>-8.333333333333337E-2</v>
      </c>
      <c r="R32" s="8">
        <f t="shared" si="18"/>
        <v>-250000</v>
      </c>
    </row>
    <row r="33" spans="1:19" ht="13.05" x14ac:dyDescent="0.3">
      <c r="A33" s="12" t="s">
        <v>36</v>
      </c>
      <c r="B33" s="13">
        <v>250000</v>
      </c>
      <c r="C33" s="13">
        <v>250000</v>
      </c>
      <c r="D33" s="13">
        <v>250000</v>
      </c>
      <c r="E33" s="13">
        <v>250000</v>
      </c>
      <c r="F33" s="13">
        <v>250000</v>
      </c>
      <c r="G33" s="13">
        <v>250000</v>
      </c>
      <c r="H33" s="13">
        <v>250000</v>
      </c>
      <c r="I33" s="13">
        <v>250000</v>
      </c>
      <c r="J33" s="13">
        <v>250000</v>
      </c>
      <c r="K33" s="13">
        <v>250000</v>
      </c>
      <c r="L33" s="13">
        <v>250000</v>
      </c>
      <c r="M33" s="14">
        <v>250000</v>
      </c>
      <c r="N33" s="6">
        <f t="shared" si="16"/>
        <v>3000000</v>
      </c>
      <c r="O33" s="15">
        <v>2750000</v>
      </c>
      <c r="Q33" s="16">
        <f t="shared" si="17"/>
        <v>-8.333333333333337E-2</v>
      </c>
      <c r="R33" s="8">
        <f t="shared" si="18"/>
        <v>-250000</v>
      </c>
    </row>
    <row r="34" spans="1:19" ht="13.05" x14ac:dyDescent="0.3">
      <c r="A34" s="12" t="s">
        <v>37</v>
      </c>
      <c r="B34" s="13">
        <v>250000</v>
      </c>
      <c r="C34" s="13">
        <v>250000</v>
      </c>
      <c r="D34" s="13">
        <v>250000</v>
      </c>
      <c r="E34" s="13">
        <v>250000</v>
      </c>
      <c r="F34" s="13">
        <v>250000</v>
      </c>
      <c r="G34" s="13">
        <v>250000</v>
      </c>
      <c r="H34" s="13">
        <v>250000</v>
      </c>
      <c r="I34" s="13">
        <v>250000</v>
      </c>
      <c r="J34" s="13">
        <v>250000</v>
      </c>
      <c r="K34" s="13">
        <v>250000</v>
      </c>
      <c r="L34" s="13">
        <v>250000</v>
      </c>
      <c r="M34" s="14">
        <v>250000</v>
      </c>
      <c r="N34" s="6">
        <f t="shared" si="16"/>
        <v>3000000</v>
      </c>
      <c r="O34" s="15">
        <v>2750000</v>
      </c>
      <c r="Q34" s="16">
        <f t="shared" si="17"/>
        <v>-8.333333333333337E-2</v>
      </c>
      <c r="R34" s="8">
        <f t="shared" si="18"/>
        <v>-250000</v>
      </c>
    </row>
    <row r="35" spans="1:19" ht="13.05" x14ac:dyDescent="0.3">
      <c r="A35" s="12" t="s">
        <v>38</v>
      </c>
      <c r="B35" s="13">
        <v>250000</v>
      </c>
      <c r="C35" s="13">
        <v>250000</v>
      </c>
      <c r="D35" s="13">
        <v>250000</v>
      </c>
      <c r="E35" s="13">
        <v>250000</v>
      </c>
      <c r="F35" s="13">
        <v>250000</v>
      </c>
      <c r="G35" s="13">
        <v>250000</v>
      </c>
      <c r="H35" s="13">
        <v>250000</v>
      </c>
      <c r="I35" s="13">
        <v>250000</v>
      </c>
      <c r="J35" s="13">
        <v>250000</v>
      </c>
      <c r="K35" s="13">
        <v>250000</v>
      </c>
      <c r="L35" s="13">
        <v>250000</v>
      </c>
      <c r="M35" s="14">
        <v>250000</v>
      </c>
      <c r="N35" s="6">
        <f t="shared" si="16"/>
        <v>3000000</v>
      </c>
      <c r="O35" s="15">
        <v>2750000</v>
      </c>
      <c r="Q35" s="16">
        <f t="shared" si="17"/>
        <v>-8.333333333333337E-2</v>
      </c>
      <c r="R35" s="8">
        <f t="shared" si="18"/>
        <v>-250000</v>
      </c>
    </row>
    <row r="36" spans="1:19" ht="13.05" x14ac:dyDescent="0.3">
      <c r="A36" s="12" t="s">
        <v>39</v>
      </c>
      <c r="B36" s="13">
        <v>250000</v>
      </c>
      <c r="C36" s="13">
        <v>250000</v>
      </c>
      <c r="D36" s="13">
        <v>250000</v>
      </c>
      <c r="E36" s="13">
        <v>250000</v>
      </c>
      <c r="F36" s="13">
        <v>250000</v>
      </c>
      <c r="G36" s="13">
        <v>250000</v>
      </c>
      <c r="H36" s="13">
        <v>250000</v>
      </c>
      <c r="I36" s="13">
        <v>250000</v>
      </c>
      <c r="J36" s="13">
        <v>250000</v>
      </c>
      <c r="K36" s="13">
        <v>250000</v>
      </c>
      <c r="L36" s="13">
        <v>250000</v>
      </c>
      <c r="M36" s="14">
        <v>250000</v>
      </c>
      <c r="N36" s="6">
        <f t="shared" si="16"/>
        <v>3000000</v>
      </c>
      <c r="O36" s="15">
        <v>2750000</v>
      </c>
      <c r="Q36" s="16">
        <f t="shared" si="17"/>
        <v>-8.333333333333337E-2</v>
      </c>
      <c r="R36" s="8">
        <f t="shared" si="18"/>
        <v>-250000</v>
      </c>
      <c r="S36" s="33"/>
    </row>
    <row r="37" spans="1:19" ht="13.05" x14ac:dyDescent="0.3">
      <c r="A37" s="12" t="s">
        <v>40</v>
      </c>
      <c r="B37" s="13">
        <v>250000</v>
      </c>
      <c r="C37" s="13">
        <v>250000</v>
      </c>
      <c r="D37" s="13">
        <v>250000</v>
      </c>
      <c r="E37" s="13">
        <v>250000</v>
      </c>
      <c r="F37" s="13">
        <v>250000</v>
      </c>
      <c r="G37" s="13">
        <v>250000</v>
      </c>
      <c r="H37" s="13">
        <v>250000</v>
      </c>
      <c r="I37" s="13">
        <v>250000</v>
      </c>
      <c r="J37" s="13">
        <v>250000</v>
      </c>
      <c r="K37" s="13">
        <v>250000</v>
      </c>
      <c r="L37" s="13">
        <v>250000</v>
      </c>
      <c r="M37" s="14">
        <v>250000</v>
      </c>
      <c r="N37" s="6">
        <f t="shared" si="16"/>
        <v>3000000</v>
      </c>
      <c r="O37" s="15">
        <v>2750000</v>
      </c>
      <c r="Q37" s="16">
        <f t="shared" si="17"/>
        <v>-8.333333333333337E-2</v>
      </c>
      <c r="R37" s="8">
        <f t="shared" si="18"/>
        <v>-250000</v>
      </c>
    </row>
    <row r="38" spans="1:19" ht="13.05" x14ac:dyDescent="0.3">
      <c r="A38" s="12" t="s">
        <v>41</v>
      </c>
      <c r="B38" s="13">
        <v>250000</v>
      </c>
      <c r="C38" s="13">
        <v>250000</v>
      </c>
      <c r="D38" s="13">
        <v>250000</v>
      </c>
      <c r="E38" s="13">
        <v>250000</v>
      </c>
      <c r="F38" s="13">
        <v>250000</v>
      </c>
      <c r="G38" s="13">
        <v>250000</v>
      </c>
      <c r="H38" s="13">
        <v>250000</v>
      </c>
      <c r="I38" s="13">
        <v>250000</v>
      </c>
      <c r="J38" s="13">
        <v>250000</v>
      </c>
      <c r="K38" s="13">
        <v>250000</v>
      </c>
      <c r="L38" s="13">
        <v>250000</v>
      </c>
      <c r="M38" s="14">
        <v>250000</v>
      </c>
      <c r="N38" s="6">
        <f t="shared" si="16"/>
        <v>3000000</v>
      </c>
      <c r="O38" s="15">
        <v>2750000</v>
      </c>
      <c r="Q38" s="16">
        <f t="shared" si="17"/>
        <v>-8.333333333333337E-2</v>
      </c>
      <c r="R38" s="8">
        <f t="shared" si="18"/>
        <v>-250000</v>
      </c>
      <c r="S38" s="33"/>
    </row>
    <row r="39" spans="1:19" ht="13.05" x14ac:dyDescent="0.3">
      <c r="A39" s="12" t="s">
        <v>42</v>
      </c>
      <c r="B39" s="13">
        <v>250000</v>
      </c>
      <c r="C39" s="13">
        <v>250000</v>
      </c>
      <c r="D39" s="13">
        <v>250000</v>
      </c>
      <c r="E39" s="13">
        <v>250000</v>
      </c>
      <c r="F39" s="13">
        <v>250000</v>
      </c>
      <c r="G39" s="13">
        <v>250000</v>
      </c>
      <c r="H39" s="13">
        <v>250000</v>
      </c>
      <c r="I39" s="13">
        <v>250000</v>
      </c>
      <c r="J39" s="13">
        <v>250000</v>
      </c>
      <c r="K39" s="13">
        <v>250000</v>
      </c>
      <c r="L39" s="13">
        <v>250000</v>
      </c>
      <c r="M39" s="14">
        <v>250000</v>
      </c>
      <c r="N39" s="6">
        <f t="shared" si="16"/>
        <v>3000000</v>
      </c>
      <c r="O39" s="15">
        <v>2750000</v>
      </c>
      <c r="Q39" s="16">
        <f t="shared" si="17"/>
        <v>-8.333333333333337E-2</v>
      </c>
      <c r="R39" s="8">
        <f t="shared" si="18"/>
        <v>-250000</v>
      </c>
      <c r="S39" s="33"/>
    </row>
    <row r="40" spans="1:19" ht="13.05" x14ac:dyDescent="0.3">
      <c r="A40" s="12" t="s">
        <v>43</v>
      </c>
      <c r="B40" s="13">
        <v>250000</v>
      </c>
      <c r="C40" s="13">
        <v>250000</v>
      </c>
      <c r="D40" s="13">
        <v>250000</v>
      </c>
      <c r="E40" s="13">
        <v>250000</v>
      </c>
      <c r="F40" s="13">
        <v>250000</v>
      </c>
      <c r="G40" s="13">
        <v>250000</v>
      </c>
      <c r="H40" s="13">
        <v>250000</v>
      </c>
      <c r="I40" s="13">
        <v>250000</v>
      </c>
      <c r="J40" s="13">
        <v>250000</v>
      </c>
      <c r="K40" s="13">
        <v>250000</v>
      </c>
      <c r="L40" s="13">
        <v>250000</v>
      </c>
      <c r="M40" s="14">
        <v>250000</v>
      </c>
      <c r="N40" s="6">
        <f t="shared" si="16"/>
        <v>3000000</v>
      </c>
      <c r="O40" s="15">
        <v>2750000</v>
      </c>
      <c r="Q40" s="16">
        <f t="shared" si="17"/>
        <v>-8.333333333333337E-2</v>
      </c>
      <c r="R40" s="8">
        <f t="shared" si="18"/>
        <v>-250000</v>
      </c>
      <c r="S40" s="33"/>
    </row>
    <row r="41" spans="1:19" ht="13.5" thickBot="1" x14ac:dyDescent="0.35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/>
      <c r="N41" s="6"/>
      <c r="O41" s="7"/>
      <c r="Q41" s="8"/>
      <c r="R41" s="8"/>
      <c r="S41" s="1"/>
    </row>
    <row r="42" spans="1:19" ht="13.5" thickBot="1" x14ac:dyDescent="0.35">
      <c r="A42" s="25" t="s">
        <v>44</v>
      </c>
      <c r="B42" s="26">
        <f>SUM(B26:B40)</f>
        <v>3750000</v>
      </c>
      <c r="C42" s="26">
        <f t="shared" ref="C42:R42" si="19">SUM(C26:C40)</f>
        <v>3750000</v>
      </c>
      <c r="D42" s="26">
        <f t="shared" si="19"/>
        <v>3750000</v>
      </c>
      <c r="E42" s="26">
        <f t="shared" si="19"/>
        <v>3750000</v>
      </c>
      <c r="F42" s="26">
        <f t="shared" si="19"/>
        <v>3750000</v>
      </c>
      <c r="G42" s="26">
        <f t="shared" si="19"/>
        <v>3750000</v>
      </c>
      <c r="H42" s="26">
        <f t="shared" si="19"/>
        <v>3750000</v>
      </c>
      <c r="I42" s="26">
        <f t="shared" si="19"/>
        <v>3750000</v>
      </c>
      <c r="J42" s="26">
        <f t="shared" si="19"/>
        <v>3750000</v>
      </c>
      <c r="K42" s="26">
        <f t="shared" si="19"/>
        <v>3750000</v>
      </c>
      <c r="L42" s="26">
        <f t="shared" si="19"/>
        <v>3750000</v>
      </c>
      <c r="M42" s="27">
        <f t="shared" si="19"/>
        <v>3750000</v>
      </c>
      <c r="N42" s="28">
        <f t="shared" si="19"/>
        <v>45000000</v>
      </c>
      <c r="O42" s="29">
        <f t="shared" si="19"/>
        <v>41250000</v>
      </c>
      <c r="Q42" s="30">
        <f t="shared" ref="Q42:Q43" si="20">IFERROR(O42/N42-1,"na")</f>
        <v>-8.333333333333337E-2</v>
      </c>
      <c r="R42" s="31">
        <f t="shared" si="19"/>
        <v>-3750000</v>
      </c>
      <c r="S42" s="34"/>
    </row>
    <row r="43" spans="1:19" ht="13.5" thickBot="1" x14ac:dyDescent="0.35">
      <c r="A43" s="35" t="s">
        <v>45</v>
      </c>
      <c r="B43" s="36">
        <f>B23-B42</f>
        <v>23150000</v>
      </c>
      <c r="C43" s="36">
        <f t="shared" ref="C43:R43" si="21">C23-C42</f>
        <v>23150000</v>
      </c>
      <c r="D43" s="36">
        <f t="shared" si="21"/>
        <v>23150000</v>
      </c>
      <c r="E43" s="36">
        <f t="shared" si="21"/>
        <v>23150000</v>
      </c>
      <c r="F43" s="36">
        <f t="shared" si="21"/>
        <v>23150000</v>
      </c>
      <c r="G43" s="36">
        <f t="shared" si="21"/>
        <v>23150000</v>
      </c>
      <c r="H43" s="36">
        <f t="shared" si="21"/>
        <v>23150000</v>
      </c>
      <c r="I43" s="36">
        <f t="shared" si="21"/>
        <v>23150000</v>
      </c>
      <c r="J43" s="36">
        <f t="shared" si="21"/>
        <v>23150000</v>
      </c>
      <c r="K43" s="36">
        <f t="shared" si="21"/>
        <v>23150000</v>
      </c>
      <c r="L43" s="36">
        <f t="shared" si="21"/>
        <v>23150000</v>
      </c>
      <c r="M43" s="37">
        <f t="shared" si="21"/>
        <v>23150000</v>
      </c>
      <c r="N43" s="38">
        <f t="shared" si="21"/>
        <v>277800000</v>
      </c>
      <c r="O43" s="39">
        <f t="shared" si="21"/>
        <v>290250000</v>
      </c>
      <c r="Q43" s="40">
        <f t="shared" si="20"/>
        <v>4.4816414686825068E-2</v>
      </c>
      <c r="R43" s="41">
        <f t="shared" si="21"/>
        <v>12450000</v>
      </c>
      <c r="S43" s="1"/>
    </row>
    <row r="44" spans="1:19" ht="13.05" x14ac:dyDescent="0.3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6"/>
      <c r="O44" s="7"/>
      <c r="Q44" s="8"/>
      <c r="R44" s="8"/>
    </row>
    <row r="45" spans="1:19" ht="13.05" x14ac:dyDescent="0.3">
      <c r="A45" s="32" t="s">
        <v>46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  <c r="N45" s="6"/>
      <c r="O45" s="7"/>
      <c r="Q45" s="8"/>
      <c r="R45" s="8"/>
      <c r="S45" s="1"/>
    </row>
    <row r="46" spans="1:19" ht="13.05" x14ac:dyDescent="0.3">
      <c r="A46" s="12" t="s">
        <v>47</v>
      </c>
      <c r="B46" s="13">
        <v>1000000</v>
      </c>
      <c r="C46" s="13">
        <v>1000000</v>
      </c>
      <c r="D46" s="13">
        <v>1000000</v>
      </c>
      <c r="E46" s="13">
        <v>1000000</v>
      </c>
      <c r="F46" s="13">
        <v>1000000</v>
      </c>
      <c r="G46" s="13">
        <v>1000000</v>
      </c>
      <c r="H46" s="13">
        <v>1000000</v>
      </c>
      <c r="I46" s="13">
        <v>1000000</v>
      </c>
      <c r="J46" s="13">
        <v>1000000</v>
      </c>
      <c r="K46" s="13">
        <v>1000000</v>
      </c>
      <c r="L46" s="13">
        <v>1000000</v>
      </c>
      <c r="M46" s="14">
        <v>1000000</v>
      </c>
      <c r="N46" s="6">
        <f t="shared" ref="N46:N50" si="22">SUM(B46:M46)</f>
        <v>12000000</v>
      </c>
      <c r="O46" s="15">
        <v>12500000</v>
      </c>
      <c r="Q46" s="16">
        <f t="shared" ref="Q46:Q50" si="23">IFERROR(O46/N46-1,"na")</f>
        <v>4.1666666666666741E-2</v>
      </c>
      <c r="R46" s="8">
        <f t="shared" ref="R46:R50" si="24">O46-N46</f>
        <v>500000</v>
      </c>
      <c r="S46" s="1"/>
    </row>
    <row r="47" spans="1:19" ht="13.05" x14ac:dyDescent="0.3">
      <c r="A47" s="12" t="s">
        <v>48</v>
      </c>
      <c r="B47" s="13">
        <v>1000000</v>
      </c>
      <c r="C47" s="13">
        <v>1000000</v>
      </c>
      <c r="D47" s="13">
        <v>1000000</v>
      </c>
      <c r="E47" s="13">
        <v>1000000</v>
      </c>
      <c r="F47" s="13">
        <v>1000000</v>
      </c>
      <c r="G47" s="13">
        <v>1000000</v>
      </c>
      <c r="H47" s="13">
        <v>1000000</v>
      </c>
      <c r="I47" s="13">
        <v>1000000</v>
      </c>
      <c r="J47" s="13">
        <v>1000000</v>
      </c>
      <c r="K47" s="13">
        <v>1000000</v>
      </c>
      <c r="L47" s="13">
        <v>1000000</v>
      </c>
      <c r="M47" s="14">
        <v>1000000</v>
      </c>
      <c r="N47" s="6">
        <f t="shared" si="22"/>
        <v>12000000</v>
      </c>
      <c r="O47" s="15">
        <v>12500000</v>
      </c>
      <c r="Q47" s="16">
        <f t="shared" si="23"/>
        <v>4.1666666666666741E-2</v>
      </c>
      <c r="R47" s="8">
        <f t="shared" si="24"/>
        <v>500000</v>
      </c>
      <c r="S47" s="1"/>
    </row>
    <row r="48" spans="1:19" ht="13.05" x14ac:dyDescent="0.3">
      <c r="A48" s="12" t="s">
        <v>49</v>
      </c>
      <c r="B48" s="13">
        <v>1000000</v>
      </c>
      <c r="C48" s="13">
        <v>1000000</v>
      </c>
      <c r="D48" s="13">
        <v>1000000</v>
      </c>
      <c r="E48" s="13">
        <v>1000000</v>
      </c>
      <c r="F48" s="13">
        <v>1000000</v>
      </c>
      <c r="G48" s="13">
        <v>1000000</v>
      </c>
      <c r="H48" s="13">
        <v>1000000</v>
      </c>
      <c r="I48" s="13">
        <v>1000000</v>
      </c>
      <c r="J48" s="13">
        <v>1000000</v>
      </c>
      <c r="K48" s="13">
        <v>1000000</v>
      </c>
      <c r="L48" s="13">
        <v>1000000</v>
      </c>
      <c r="M48" s="14">
        <v>1000000</v>
      </c>
      <c r="N48" s="6">
        <f t="shared" si="22"/>
        <v>12000000</v>
      </c>
      <c r="O48" s="15">
        <v>12500000</v>
      </c>
      <c r="Q48" s="16">
        <f t="shared" si="23"/>
        <v>4.1666666666666741E-2</v>
      </c>
      <c r="R48" s="8">
        <f t="shared" si="24"/>
        <v>500000</v>
      </c>
      <c r="S48" s="1"/>
    </row>
    <row r="49" spans="1:19" ht="13.05" x14ac:dyDescent="0.3">
      <c r="A49" s="12" t="s">
        <v>50</v>
      </c>
      <c r="B49" s="13">
        <v>1000000</v>
      </c>
      <c r="C49" s="13">
        <v>1000000</v>
      </c>
      <c r="D49" s="13">
        <v>1000000</v>
      </c>
      <c r="E49" s="13">
        <v>1000000</v>
      </c>
      <c r="F49" s="13">
        <v>1000000</v>
      </c>
      <c r="G49" s="13">
        <v>1000000</v>
      </c>
      <c r="H49" s="13">
        <v>1000000</v>
      </c>
      <c r="I49" s="13">
        <v>1000000</v>
      </c>
      <c r="J49" s="13">
        <v>1000000</v>
      </c>
      <c r="K49" s="13">
        <v>1000000</v>
      </c>
      <c r="L49" s="13">
        <v>1000000</v>
      </c>
      <c r="M49" s="14">
        <v>1000000</v>
      </c>
      <c r="N49" s="6">
        <f t="shared" si="22"/>
        <v>12000000</v>
      </c>
      <c r="O49" s="15">
        <v>12500000</v>
      </c>
      <c r="Q49" s="16">
        <f t="shared" si="23"/>
        <v>4.1666666666666741E-2</v>
      </c>
      <c r="R49" s="8">
        <f t="shared" si="24"/>
        <v>500000</v>
      </c>
      <c r="S49" s="1"/>
    </row>
    <row r="50" spans="1:19" ht="13.05" x14ac:dyDescent="0.3">
      <c r="A50" s="12" t="s">
        <v>51</v>
      </c>
      <c r="B50" s="13">
        <v>1000000</v>
      </c>
      <c r="C50" s="13">
        <v>1000000</v>
      </c>
      <c r="D50" s="13">
        <v>1000000</v>
      </c>
      <c r="E50" s="13">
        <v>1000000</v>
      </c>
      <c r="F50" s="13">
        <v>1000000</v>
      </c>
      <c r="G50" s="13">
        <v>1000000</v>
      </c>
      <c r="H50" s="13">
        <v>1000000</v>
      </c>
      <c r="I50" s="13">
        <v>1000000</v>
      </c>
      <c r="J50" s="13">
        <v>1000000</v>
      </c>
      <c r="K50" s="13">
        <v>1000000</v>
      </c>
      <c r="L50" s="13">
        <v>1000000</v>
      </c>
      <c r="M50" s="14">
        <v>1000000</v>
      </c>
      <c r="N50" s="6">
        <f t="shared" si="22"/>
        <v>12000000</v>
      </c>
      <c r="O50" s="15">
        <v>12500000</v>
      </c>
      <c r="Q50" s="16">
        <f t="shared" si="23"/>
        <v>4.1666666666666741E-2</v>
      </c>
      <c r="R50" s="8">
        <f t="shared" si="24"/>
        <v>500000</v>
      </c>
      <c r="S50" s="1"/>
    </row>
    <row r="51" spans="1:19" ht="13.05" x14ac:dyDescent="0.3">
      <c r="A51" s="12"/>
      <c r="B51" s="10"/>
      <c r="C51" s="10"/>
      <c r="D51" s="10"/>
      <c r="E51" s="10"/>
      <c r="F51" s="10"/>
      <c r="G51" s="10" t="s">
        <v>52</v>
      </c>
      <c r="H51" s="10"/>
      <c r="I51" s="10"/>
      <c r="J51" s="10"/>
      <c r="K51" s="10"/>
      <c r="L51" s="10"/>
      <c r="M51" s="11"/>
      <c r="N51" s="6"/>
      <c r="O51" s="7"/>
      <c r="Q51" s="8"/>
      <c r="R51" s="8"/>
      <c r="S51" s="1"/>
    </row>
    <row r="52" spans="1:19" ht="13.05" x14ac:dyDescent="0.3">
      <c r="A52" s="32" t="s">
        <v>53</v>
      </c>
      <c r="B52" s="10"/>
      <c r="C52" s="10"/>
      <c r="D52" s="10"/>
      <c r="E52" s="10"/>
      <c r="F52" s="10"/>
      <c r="G52" s="10" t="s">
        <v>52</v>
      </c>
      <c r="H52" s="10"/>
      <c r="I52" s="10"/>
      <c r="J52" s="10"/>
      <c r="K52" s="10"/>
      <c r="L52" s="10"/>
      <c r="M52" s="11"/>
      <c r="N52" s="6"/>
      <c r="O52" s="7"/>
      <c r="Q52" s="8"/>
      <c r="R52" s="8"/>
      <c r="S52" s="1"/>
    </row>
    <row r="53" spans="1:19" ht="13.05" x14ac:dyDescent="0.3">
      <c r="A53" s="12" t="s">
        <v>54</v>
      </c>
      <c r="B53" s="13">
        <v>1000000</v>
      </c>
      <c r="C53" s="13">
        <v>1000000</v>
      </c>
      <c r="D53" s="13">
        <v>1000000</v>
      </c>
      <c r="E53" s="13">
        <v>1000000</v>
      </c>
      <c r="F53" s="13">
        <v>1000000</v>
      </c>
      <c r="G53" s="13">
        <v>1000000</v>
      </c>
      <c r="H53" s="13">
        <v>1000000</v>
      </c>
      <c r="I53" s="13">
        <v>1000000</v>
      </c>
      <c r="J53" s="13">
        <v>1000000</v>
      </c>
      <c r="K53" s="13">
        <v>1000000</v>
      </c>
      <c r="L53" s="13">
        <v>1000000</v>
      </c>
      <c r="M53" s="14">
        <v>1000000</v>
      </c>
      <c r="N53" s="6">
        <f t="shared" ref="N53:N57" si="25">SUM(B53:M53)</f>
        <v>12000000</v>
      </c>
      <c r="O53" s="15">
        <v>12500000</v>
      </c>
      <c r="Q53" s="16">
        <f t="shared" ref="Q53:Q57" si="26">IFERROR(O53/N53-1,"na")</f>
        <v>4.1666666666666741E-2</v>
      </c>
      <c r="R53" s="8">
        <f t="shared" ref="R53:R57" si="27">O53-N53</f>
        <v>500000</v>
      </c>
      <c r="S53" s="1"/>
    </row>
    <row r="54" spans="1:19" ht="13.05" x14ac:dyDescent="0.3">
      <c r="A54" s="12" t="s">
        <v>55</v>
      </c>
      <c r="B54" s="13">
        <v>1000000</v>
      </c>
      <c r="C54" s="13">
        <v>1000000</v>
      </c>
      <c r="D54" s="13">
        <v>1000000</v>
      </c>
      <c r="E54" s="13">
        <v>1000000</v>
      </c>
      <c r="F54" s="13">
        <v>1000000</v>
      </c>
      <c r="G54" s="13">
        <v>1000000</v>
      </c>
      <c r="H54" s="13">
        <v>1000000</v>
      </c>
      <c r="I54" s="13">
        <v>1000000</v>
      </c>
      <c r="J54" s="13">
        <v>1000000</v>
      </c>
      <c r="K54" s="13">
        <v>1000000</v>
      </c>
      <c r="L54" s="13">
        <v>1000000</v>
      </c>
      <c r="M54" s="14">
        <v>1000000</v>
      </c>
      <c r="N54" s="6">
        <f t="shared" si="25"/>
        <v>12000000</v>
      </c>
      <c r="O54" s="15">
        <v>12500000</v>
      </c>
      <c r="Q54" s="16">
        <f t="shared" si="26"/>
        <v>4.1666666666666741E-2</v>
      </c>
      <c r="R54" s="8">
        <f t="shared" si="27"/>
        <v>500000</v>
      </c>
      <c r="S54" s="1"/>
    </row>
    <row r="55" spans="1:19" ht="13.05" x14ac:dyDescent="0.3">
      <c r="A55" s="12" t="s">
        <v>56</v>
      </c>
      <c r="B55" s="13">
        <v>1000000</v>
      </c>
      <c r="C55" s="13">
        <v>1000000</v>
      </c>
      <c r="D55" s="13">
        <v>1000000</v>
      </c>
      <c r="E55" s="13">
        <v>1000000</v>
      </c>
      <c r="F55" s="13">
        <v>1000000</v>
      </c>
      <c r="G55" s="13">
        <v>1000000</v>
      </c>
      <c r="H55" s="13">
        <v>1000000</v>
      </c>
      <c r="I55" s="13">
        <v>1000000</v>
      </c>
      <c r="J55" s="13">
        <v>1000000</v>
      </c>
      <c r="K55" s="13">
        <v>1000000</v>
      </c>
      <c r="L55" s="13">
        <v>1000000</v>
      </c>
      <c r="M55" s="14">
        <v>1000000</v>
      </c>
      <c r="N55" s="6">
        <f t="shared" si="25"/>
        <v>12000000</v>
      </c>
      <c r="O55" s="15">
        <v>12500000</v>
      </c>
      <c r="Q55" s="16">
        <f t="shared" si="26"/>
        <v>4.1666666666666741E-2</v>
      </c>
      <c r="R55" s="8">
        <f t="shared" si="27"/>
        <v>500000</v>
      </c>
      <c r="S55" s="1"/>
    </row>
    <row r="56" spans="1:19" ht="13.05" x14ac:dyDescent="0.3">
      <c r="A56" s="12" t="s">
        <v>57</v>
      </c>
      <c r="B56" s="13">
        <v>1000000</v>
      </c>
      <c r="C56" s="13">
        <v>1000000</v>
      </c>
      <c r="D56" s="13">
        <v>1000000</v>
      </c>
      <c r="E56" s="13">
        <v>1000000</v>
      </c>
      <c r="F56" s="13">
        <v>1000000</v>
      </c>
      <c r="G56" s="13">
        <v>1000000</v>
      </c>
      <c r="H56" s="13">
        <v>1000000</v>
      </c>
      <c r="I56" s="13">
        <v>1000000</v>
      </c>
      <c r="J56" s="13">
        <v>1000000</v>
      </c>
      <c r="K56" s="13">
        <v>1000000</v>
      </c>
      <c r="L56" s="13">
        <v>1000000</v>
      </c>
      <c r="M56" s="14">
        <v>1000000</v>
      </c>
      <c r="N56" s="6">
        <f t="shared" si="25"/>
        <v>12000000</v>
      </c>
      <c r="O56" s="15">
        <v>12500000</v>
      </c>
      <c r="Q56" s="16">
        <f t="shared" si="26"/>
        <v>4.1666666666666741E-2</v>
      </c>
      <c r="R56" s="8">
        <f t="shared" si="27"/>
        <v>500000</v>
      </c>
      <c r="S56" s="1"/>
    </row>
    <row r="57" spans="1:19" ht="13.05" x14ac:dyDescent="0.3">
      <c r="A57" s="12" t="s">
        <v>58</v>
      </c>
      <c r="B57" s="13">
        <v>1000000</v>
      </c>
      <c r="C57" s="13">
        <v>1000000</v>
      </c>
      <c r="D57" s="13">
        <v>1000000</v>
      </c>
      <c r="E57" s="13">
        <v>1000000</v>
      </c>
      <c r="F57" s="13">
        <v>1000000</v>
      </c>
      <c r="G57" s="13">
        <v>1000000</v>
      </c>
      <c r="H57" s="13">
        <v>1000000</v>
      </c>
      <c r="I57" s="13">
        <v>1000000</v>
      </c>
      <c r="J57" s="13">
        <v>1000000</v>
      </c>
      <c r="K57" s="13">
        <v>1000000</v>
      </c>
      <c r="L57" s="13">
        <v>1000000</v>
      </c>
      <c r="M57" s="14">
        <v>1000000</v>
      </c>
      <c r="N57" s="6">
        <f t="shared" si="25"/>
        <v>12000000</v>
      </c>
      <c r="O57" s="15">
        <v>12500000</v>
      </c>
      <c r="Q57" s="16">
        <f t="shared" si="26"/>
        <v>4.1666666666666741E-2</v>
      </c>
      <c r="R57" s="8">
        <f t="shared" si="27"/>
        <v>500000</v>
      </c>
      <c r="S57" s="1"/>
    </row>
    <row r="58" spans="1:19" ht="13.05" x14ac:dyDescent="0.3">
      <c r="A58" s="12"/>
      <c r="B58" s="10"/>
      <c r="C58" s="10"/>
      <c r="D58" s="10"/>
      <c r="E58" s="10"/>
      <c r="F58" s="10"/>
      <c r="G58" s="10" t="s">
        <v>52</v>
      </c>
      <c r="H58" s="10"/>
      <c r="I58" s="10"/>
      <c r="J58" s="10"/>
      <c r="K58" s="10"/>
      <c r="L58" s="10"/>
      <c r="M58" s="11"/>
      <c r="N58" s="6"/>
      <c r="O58" s="7"/>
      <c r="Q58" s="8"/>
      <c r="R58" s="8"/>
      <c r="S58" s="1"/>
    </row>
    <row r="59" spans="1:19" ht="13.05" x14ac:dyDescent="0.3">
      <c r="A59" s="32" t="s">
        <v>59</v>
      </c>
      <c r="B59" s="10"/>
      <c r="C59" s="10"/>
      <c r="D59" s="10"/>
      <c r="E59" s="10"/>
      <c r="F59" s="10"/>
      <c r="G59" s="10" t="s">
        <v>52</v>
      </c>
      <c r="H59" s="10"/>
      <c r="I59" s="10"/>
      <c r="J59" s="10"/>
      <c r="K59" s="10"/>
      <c r="L59" s="10"/>
      <c r="M59" s="11"/>
      <c r="N59" s="6"/>
      <c r="O59" s="7"/>
      <c r="Q59" s="8"/>
      <c r="R59" s="8"/>
      <c r="S59" s="1"/>
    </row>
    <row r="60" spans="1:19" ht="13.05" x14ac:dyDescent="0.3">
      <c r="A60" s="12" t="s">
        <v>60</v>
      </c>
      <c r="B60" s="13">
        <v>1000000</v>
      </c>
      <c r="C60" s="13">
        <v>1000000</v>
      </c>
      <c r="D60" s="13">
        <v>1000000</v>
      </c>
      <c r="E60" s="13">
        <v>1000000</v>
      </c>
      <c r="F60" s="13">
        <v>1000000</v>
      </c>
      <c r="G60" s="13">
        <v>1000000</v>
      </c>
      <c r="H60" s="13">
        <v>1000000</v>
      </c>
      <c r="I60" s="13">
        <v>1000000</v>
      </c>
      <c r="J60" s="13">
        <v>1000000</v>
      </c>
      <c r="K60" s="13">
        <v>1000000</v>
      </c>
      <c r="L60" s="13">
        <v>1000000</v>
      </c>
      <c r="M60" s="14">
        <v>1000000</v>
      </c>
      <c r="N60" s="6">
        <f t="shared" ref="N60:N64" si="28">SUM(B60:M60)</f>
        <v>12000000</v>
      </c>
      <c r="O60" s="15">
        <v>12500000</v>
      </c>
      <c r="Q60" s="16">
        <f t="shared" ref="Q60:Q64" si="29">IFERROR(O60/N60-1,"na")</f>
        <v>4.1666666666666741E-2</v>
      </c>
      <c r="R60" s="8">
        <f t="shared" ref="R60:R64" si="30">O60-N60</f>
        <v>500000</v>
      </c>
      <c r="S60" s="1"/>
    </row>
    <row r="61" spans="1:19" ht="13.05" x14ac:dyDescent="0.3">
      <c r="A61" s="12" t="s">
        <v>61</v>
      </c>
      <c r="B61" s="13">
        <v>1000000</v>
      </c>
      <c r="C61" s="13">
        <v>1000000</v>
      </c>
      <c r="D61" s="13">
        <v>1000000</v>
      </c>
      <c r="E61" s="13">
        <v>1000000</v>
      </c>
      <c r="F61" s="13">
        <v>1000000</v>
      </c>
      <c r="G61" s="13">
        <v>1000000</v>
      </c>
      <c r="H61" s="13">
        <v>1000000</v>
      </c>
      <c r="I61" s="13">
        <v>1000000</v>
      </c>
      <c r="J61" s="13">
        <v>1000000</v>
      </c>
      <c r="K61" s="13">
        <v>1000000</v>
      </c>
      <c r="L61" s="13">
        <v>1000000</v>
      </c>
      <c r="M61" s="14">
        <v>1000000</v>
      </c>
      <c r="N61" s="6">
        <f t="shared" si="28"/>
        <v>12000000</v>
      </c>
      <c r="O61" s="15">
        <v>12500000</v>
      </c>
      <c r="Q61" s="16">
        <f t="shared" si="29"/>
        <v>4.1666666666666741E-2</v>
      </c>
      <c r="R61" s="8">
        <f t="shared" si="30"/>
        <v>500000</v>
      </c>
      <c r="S61" s="1"/>
    </row>
    <row r="62" spans="1:19" ht="13.05" x14ac:dyDescent="0.3">
      <c r="A62" s="12" t="s">
        <v>62</v>
      </c>
      <c r="B62" s="13">
        <v>1000000</v>
      </c>
      <c r="C62" s="13">
        <v>1000000</v>
      </c>
      <c r="D62" s="13">
        <v>1000000</v>
      </c>
      <c r="E62" s="13">
        <v>1000000</v>
      </c>
      <c r="F62" s="13">
        <v>1000000</v>
      </c>
      <c r="G62" s="13">
        <v>1000000</v>
      </c>
      <c r="H62" s="13">
        <v>1000000</v>
      </c>
      <c r="I62" s="13">
        <v>1000000</v>
      </c>
      <c r="J62" s="13">
        <v>1000000</v>
      </c>
      <c r="K62" s="13">
        <v>1000000</v>
      </c>
      <c r="L62" s="13">
        <v>1000000</v>
      </c>
      <c r="M62" s="14">
        <v>1000000</v>
      </c>
      <c r="N62" s="6">
        <f t="shared" si="28"/>
        <v>12000000</v>
      </c>
      <c r="O62" s="15">
        <v>12500000</v>
      </c>
      <c r="Q62" s="16">
        <f t="shared" si="29"/>
        <v>4.1666666666666741E-2</v>
      </c>
      <c r="R62" s="8">
        <f t="shared" si="30"/>
        <v>500000</v>
      </c>
      <c r="S62" s="1"/>
    </row>
    <row r="63" spans="1:19" ht="13.05" x14ac:dyDescent="0.3">
      <c r="A63" s="12" t="s">
        <v>63</v>
      </c>
      <c r="B63" s="13">
        <v>1000000</v>
      </c>
      <c r="C63" s="13">
        <v>1000000</v>
      </c>
      <c r="D63" s="13">
        <v>1000000</v>
      </c>
      <c r="E63" s="13">
        <v>1000000</v>
      </c>
      <c r="F63" s="13">
        <v>1000000</v>
      </c>
      <c r="G63" s="13">
        <v>1000000</v>
      </c>
      <c r="H63" s="13">
        <v>1000000</v>
      </c>
      <c r="I63" s="13">
        <v>1000000</v>
      </c>
      <c r="J63" s="13">
        <v>1000000</v>
      </c>
      <c r="K63" s="13">
        <v>1000000</v>
      </c>
      <c r="L63" s="13">
        <v>1000000</v>
      </c>
      <c r="M63" s="14">
        <v>1000000</v>
      </c>
      <c r="N63" s="6">
        <f t="shared" si="28"/>
        <v>12000000</v>
      </c>
      <c r="O63" s="15">
        <v>12500000</v>
      </c>
      <c r="Q63" s="16">
        <f t="shared" si="29"/>
        <v>4.1666666666666741E-2</v>
      </c>
      <c r="R63" s="8">
        <f t="shared" si="30"/>
        <v>500000</v>
      </c>
      <c r="S63" s="1"/>
    </row>
    <row r="64" spans="1:19" ht="13.05" x14ac:dyDescent="0.3">
      <c r="A64" s="12" t="s">
        <v>64</v>
      </c>
      <c r="B64" s="13">
        <v>1000000</v>
      </c>
      <c r="C64" s="13">
        <v>1000000</v>
      </c>
      <c r="D64" s="13">
        <v>1000000</v>
      </c>
      <c r="E64" s="13">
        <v>1000000</v>
      </c>
      <c r="F64" s="13">
        <v>1000000</v>
      </c>
      <c r="G64" s="13">
        <v>1000000</v>
      </c>
      <c r="H64" s="13">
        <v>1000000</v>
      </c>
      <c r="I64" s="13">
        <v>1000000</v>
      </c>
      <c r="J64" s="13">
        <v>1000000</v>
      </c>
      <c r="K64" s="13">
        <v>1000000</v>
      </c>
      <c r="L64" s="13">
        <v>1000000</v>
      </c>
      <c r="M64" s="14">
        <v>1000000</v>
      </c>
      <c r="N64" s="6">
        <f t="shared" si="28"/>
        <v>12000000</v>
      </c>
      <c r="O64" s="15">
        <v>12500000</v>
      </c>
      <c r="Q64" s="16">
        <f t="shared" si="29"/>
        <v>4.1666666666666741E-2</v>
      </c>
      <c r="R64" s="8">
        <f t="shared" si="30"/>
        <v>500000</v>
      </c>
      <c r="S64" s="1"/>
    </row>
    <row r="65" spans="1:19" ht="13.5" thickBot="1" x14ac:dyDescent="0.35">
      <c r="A65" s="4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1"/>
      <c r="N65" s="6"/>
      <c r="O65" s="7"/>
      <c r="Q65" s="16"/>
      <c r="R65" s="8"/>
      <c r="S65" s="1"/>
    </row>
    <row r="66" spans="1:19" ht="13.5" thickBot="1" x14ac:dyDescent="0.35">
      <c r="A66" s="25" t="s">
        <v>65</v>
      </c>
      <c r="B66" s="26">
        <f>SUM(B46:B64)</f>
        <v>15000000</v>
      </c>
      <c r="C66" s="26">
        <f t="shared" ref="C66:R66" si="31">SUM(C46:C64)</f>
        <v>15000000</v>
      </c>
      <c r="D66" s="26">
        <f>SUM(D46:D64)</f>
        <v>15000000</v>
      </c>
      <c r="E66" s="26">
        <f t="shared" si="31"/>
        <v>15000000</v>
      </c>
      <c r="F66" s="26">
        <f t="shared" si="31"/>
        <v>15000000</v>
      </c>
      <c r="G66" s="26">
        <f t="shared" si="31"/>
        <v>15000000</v>
      </c>
      <c r="H66" s="26">
        <f t="shared" si="31"/>
        <v>15000000</v>
      </c>
      <c r="I66" s="26">
        <f t="shared" si="31"/>
        <v>15000000</v>
      </c>
      <c r="J66" s="26">
        <f t="shared" si="31"/>
        <v>15000000</v>
      </c>
      <c r="K66" s="26">
        <f t="shared" si="31"/>
        <v>15000000</v>
      </c>
      <c r="L66" s="26">
        <f t="shared" si="31"/>
        <v>15000000</v>
      </c>
      <c r="M66" s="27">
        <f t="shared" si="31"/>
        <v>15000000</v>
      </c>
      <c r="N66" s="28">
        <f t="shared" si="31"/>
        <v>180000000</v>
      </c>
      <c r="O66" s="29">
        <f t="shared" si="31"/>
        <v>187500000</v>
      </c>
      <c r="Q66" s="30">
        <f t="shared" ref="Q66:Q67" si="32">IFERROR(O66/N66-1,"na")</f>
        <v>4.1666666666666741E-2</v>
      </c>
      <c r="R66" s="31">
        <f t="shared" si="31"/>
        <v>7500000</v>
      </c>
      <c r="S66" s="1"/>
    </row>
    <row r="67" spans="1:19" ht="13.5" thickBot="1" x14ac:dyDescent="0.35">
      <c r="A67" s="35" t="s">
        <v>66</v>
      </c>
      <c r="B67" s="36">
        <f>+B43-B66</f>
        <v>8150000</v>
      </c>
      <c r="C67" s="36">
        <f t="shared" ref="C67:R67" si="33">+C43-C66</f>
        <v>8150000</v>
      </c>
      <c r="D67" s="36">
        <f t="shared" si="33"/>
        <v>8150000</v>
      </c>
      <c r="E67" s="36">
        <f t="shared" si="33"/>
        <v>8150000</v>
      </c>
      <c r="F67" s="36">
        <f t="shared" si="33"/>
        <v>8150000</v>
      </c>
      <c r="G67" s="36">
        <f t="shared" si="33"/>
        <v>8150000</v>
      </c>
      <c r="H67" s="36">
        <f t="shared" si="33"/>
        <v>8150000</v>
      </c>
      <c r="I67" s="36">
        <f t="shared" si="33"/>
        <v>8150000</v>
      </c>
      <c r="J67" s="36">
        <f t="shared" si="33"/>
        <v>8150000</v>
      </c>
      <c r="K67" s="36">
        <f t="shared" si="33"/>
        <v>8150000</v>
      </c>
      <c r="L67" s="36">
        <f t="shared" si="33"/>
        <v>8150000</v>
      </c>
      <c r="M67" s="37">
        <f t="shared" si="33"/>
        <v>8150000</v>
      </c>
      <c r="N67" s="38">
        <f t="shared" si="33"/>
        <v>97800000</v>
      </c>
      <c r="O67" s="39">
        <f t="shared" si="33"/>
        <v>102750000</v>
      </c>
      <c r="Q67" s="40">
        <f t="shared" si="32"/>
        <v>5.0613496932515378E-2</v>
      </c>
      <c r="R67" s="41">
        <f t="shared" si="33"/>
        <v>4950000</v>
      </c>
      <c r="S67" s="1"/>
    </row>
    <row r="68" spans="1:19" ht="13.05" x14ac:dyDescent="0.3">
      <c r="A68" s="12"/>
      <c r="B68" s="10"/>
      <c r="C68" s="10"/>
      <c r="D68" s="10"/>
      <c r="E68" s="10"/>
      <c r="F68" s="10"/>
      <c r="G68" s="10" t="s">
        <v>52</v>
      </c>
      <c r="H68" s="10"/>
      <c r="I68" s="10"/>
      <c r="J68" s="10"/>
      <c r="K68" s="10"/>
      <c r="L68" s="10"/>
      <c r="M68" s="11"/>
      <c r="N68" s="6"/>
      <c r="O68" s="7"/>
      <c r="Q68" s="8"/>
      <c r="R68" s="8"/>
      <c r="S68" s="1"/>
    </row>
    <row r="69" spans="1:19" ht="13.05" x14ac:dyDescent="0.3">
      <c r="A69" s="32" t="s">
        <v>67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1"/>
      <c r="N69" s="6"/>
      <c r="O69" s="7"/>
      <c r="Q69" s="8"/>
      <c r="R69" s="8"/>
      <c r="S69" s="1"/>
    </row>
    <row r="70" spans="1:19" ht="13.05" x14ac:dyDescent="0.3">
      <c r="A70" s="12" t="s">
        <v>68</v>
      </c>
      <c r="B70" s="13">
        <v>2000000</v>
      </c>
      <c r="C70" s="13">
        <v>2000000</v>
      </c>
      <c r="D70" s="13">
        <v>2000000</v>
      </c>
      <c r="E70" s="13">
        <v>2000000</v>
      </c>
      <c r="F70" s="13">
        <v>2000000</v>
      </c>
      <c r="G70" s="13">
        <v>2000000</v>
      </c>
      <c r="H70" s="13">
        <v>2000000</v>
      </c>
      <c r="I70" s="13">
        <v>2000000</v>
      </c>
      <c r="J70" s="13">
        <v>2000000</v>
      </c>
      <c r="K70" s="13">
        <v>2000000</v>
      </c>
      <c r="L70" s="13">
        <v>2000000</v>
      </c>
      <c r="M70" s="14">
        <v>2000000</v>
      </c>
      <c r="N70" s="6">
        <f t="shared" ref="N70:N71" si="34">SUM(B70:M70)</f>
        <v>24000000</v>
      </c>
      <c r="O70" s="15">
        <v>25000000</v>
      </c>
      <c r="Q70" s="16">
        <f t="shared" ref="Q70:Q71" si="35">IFERROR(O70/N70-1,"na")</f>
        <v>4.1666666666666741E-2</v>
      </c>
      <c r="R70" s="8">
        <f t="shared" ref="R70:R71" si="36">O70-N70</f>
        <v>1000000</v>
      </c>
      <c r="S70" s="1"/>
    </row>
    <row r="71" spans="1:19" ht="13.05" x14ac:dyDescent="0.3">
      <c r="A71" s="12" t="s">
        <v>69</v>
      </c>
      <c r="B71" s="13">
        <v>2000000</v>
      </c>
      <c r="C71" s="13">
        <v>2000000</v>
      </c>
      <c r="D71" s="13">
        <v>2000000</v>
      </c>
      <c r="E71" s="13">
        <v>2000000</v>
      </c>
      <c r="F71" s="13">
        <v>2000000</v>
      </c>
      <c r="G71" s="13">
        <v>2000000</v>
      </c>
      <c r="H71" s="13">
        <v>2000000</v>
      </c>
      <c r="I71" s="13">
        <v>2000000</v>
      </c>
      <c r="J71" s="13">
        <v>2000000</v>
      </c>
      <c r="K71" s="13">
        <v>2000000</v>
      </c>
      <c r="L71" s="13">
        <v>2000000</v>
      </c>
      <c r="M71" s="14">
        <v>2000000</v>
      </c>
      <c r="N71" s="6">
        <f t="shared" si="34"/>
        <v>24000000</v>
      </c>
      <c r="O71" s="15">
        <v>25000000</v>
      </c>
      <c r="Q71" s="16">
        <f t="shared" si="35"/>
        <v>4.1666666666666741E-2</v>
      </c>
      <c r="R71" s="8">
        <f t="shared" si="36"/>
        <v>1000000</v>
      </c>
      <c r="S71" s="1"/>
    </row>
    <row r="72" spans="1:19" ht="13.05" x14ac:dyDescent="0.3">
      <c r="A72" s="1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1"/>
      <c r="N72" s="6"/>
      <c r="O72" s="7"/>
      <c r="Q72" s="8"/>
      <c r="R72" s="8"/>
      <c r="S72" s="1"/>
    </row>
    <row r="73" spans="1:19" ht="13.05" x14ac:dyDescent="0.3">
      <c r="A73" s="43" t="s">
        <v>70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1"/>
      <c r="N73" s="6"/>
      <c r="O73" s="7"/>
      <c r="Q73" s="8"/>
      <c r="R73" s="8"/>
    </row>
    <row r="74" spans="1:19" ht="13.05" x14ac:dyDescent="0.3">
      <c r="A74" s="12" t="s">
        <v>71</v>
      </c>
      <c r="B74" s="13">
        <v>500000</v>
      </c>
      <c r="C74" s="13">
        <v>500000</v>
      </c>
      <c r="D74" s="13">
        <v>500000</v>
      </c>
      <c r="E74" s="13">
        <v>500000</v>
      </c>
      <c r="F74" s="13">
        <v>500000</v>
      </c>
      <c r="G74" s="13">
        <v>500000</v>
      </c>
      <c r="H74" s="13">
        <v>500000</v>
      </c>
      <c r="I74" s="13">
        <v>500000</v>
      </c>
      <c r="J74" s="13">
        <v>500000</v>
      </c>
      <c r="K74" s="13">
        <v>500000</v>
      </c>
      <c r="L74" s="13">
        <v>500000</v>
      </c>
      <c r="M74" s="14">
        <v>500000</v>
      </c>
      <c r="N74" s="6">
        <f t="shared" ref="N74:N78" si="37">SUM(B74:M74)</f>
        <v>6000000</v>
      </c>
      <c r="O74" s="15">
        <v>5500000</v>
      </c>
      <c r="Q74" s="16">
        <f t="shared" ref="Q74:Q81" si="38">IFERROR(O74/N74-1,"na")</f>
        <v>-8.333333333333337E-2</v>
      </c>
      <c r="R74" s="8">
        <f t="shared" ref="R74:R78" si="39">O74-N74</f>
        <v>-500000</v>
      </c>
      <c r="S74" s="1"/>
    </row>
    <row r="75" spans="1:19" x14ac:dyDescent="0.3">
      <c r="A75" s="12" t="s">
        <v>72</v>
      </c>
      <c r="B75" s="13">
        <v>500000</v>
      </c>
      <c r="C75" s="13">
        <v>500000</v>
      </c>
      <c r="D75" s="13">
        <v>500000</v>
      </c>
      <c r="E75" s="13">
        <v>500000</v>
      </c>
      <c r="F75" s="13">
        <v>500000</v>
      </c>
      <c r="G75" s="13">
        <v>500000</v>
      </c>
      <c r="H75" s="13">
        <v>500000</v>
      </c>
      <c r="I75" s="13">
        <v>500000</v>
      </c>
      <c r="J75" s="13">
        <v>500000</v>
      </c>
      <c r="K75" s="13">
        <v>500000</v>
      </c>
      <c r="L75" s="13">
        <v>500000</v>
      </c>
      <c r="M75" s="14">
        <v>500000</v>
      </c>
      <c r="N75" s="6">
        <f t="shared" si="37"/>
        <v>6000000</v>
      </c>
      <c r="O75" s="15">
        <v>5500000</v>
      </c>
      <c r="Q75" s="16">
        <f t="shared" si="38"/>
        <v>-8.333333333333337E-2</v>
      </c>
      <c r="R75" s="8">
        <f t="shared" si="39"/>
        <v>-500000</v>
      </c>
      <c r="S75" s="1"/>
    </row>
    <row r="76" spans="1:19" x14ac:dyDescent="0.3">
      <c r="A76" s="12" t="s">
        <v>73</v>
      </c>
      <c r="B76" s="13">
        <v>500000</v>
      </c>
      <c r="C76" s="13">
        <v>500000</v>
      </c>
      <c r="D76" s="13">
        <v>500000</v>
      </c>
      <c r="E76" s="13">
        <v>500000</v>
      </c>
      <c r="F76" s="13">
        <v>500000</v>
      </c>
      <c r="G76" s="13">
        <v>500000</v>
      </c>
      <c r="H76" s="13">
        <v>500000</v>
      </c>
      <c r="I76" s="13">
        <v>500000</v>
      </c>
      <c r="J76" s="13">
        <v>500000</v>
      </c>
      <c r="K76" s="13">
        <v>500000</v>
      </c>
      <c r="L76" s="13">
        <v>500000</v>
      </c>
      <c r="M76" s="14">
        <v>500000</v>
      </c>
      <c r="N76" s="6">
        <f t="shared" si="37"/>
        <v>6000000</v>
      </c>
      <c r="O76" s="15">
        <v>5500000</v>
      </c>
      <c r="Q76" s="16">
        <f t="shared" si="38"/>
        <v>-8.333333333333337E-2</v>
      </c>
      <c r="R76" s="8">
        <f t="shared" si="39"/>
        <v>-500000</v>
      </c>
      <c r="S76" s="1"/>
    </row>
    <row r="77" spans="1:19" x14ac:dyDescent="0.3">
      <c r="A77" s="12" t="s">
        <v>74</v>
      </c>
      <c r="B77" s="13">
        <v>500000</v>
      </c>
      <c r="C77" s="13">
        <v>500000</v>
      </c>
      <c r="D77" s="13">
        <v>500000</v>
      </c>
      <c r="E77" s="13">
        <v>500000</v>
      </c>
      <c r="F77" s="13">
        <v>500000</v>
      </c>
      <c r="G77" s="13">
        <v>500000</v>
      </c>
      <c r="H77" s="13">
        <v>500000</v>
      </c>
      <c r="I77" s="13">
        <v>500000</v>
      </c>
      <c r="J77" s="13">
        <v>500000</v>
      </c>
      <c r="K77" s="13">
        <v>500000</v>
      </c>
      <c r="L77" s="13">
        <v>500000</v>
      </c>
      <c r="M77" s="14">
        <v>500000</v>
      </c>
      <c r="N77" s="6">
        <f t="shared" si="37"/>
        <v>6000000</v>
      </c>
      <c r="O77" s="15">
        <v>5500000</v>
      </c>
      <c r="Q77" s="16">
        <f t="shared" si="38"/>
        <v>-8.333333333333337E-2</v>
      </c>
      <c r="R77" s="8">
        <f t="shared" si="39"/>
        <v>-500000</v>
      </c>
      <c r="S77" s="1"/>
    </row>
    <row r="78" spans="1:19" x14ac:dyDescent="0.3">
      <c r="A78" s="12" t="s">
        <v>75</v>
      </c>
      <c r="B78" s="13">
        <v>500000</v>
      </c>
      <c r="C78" s="13">
        <v>500000</v>
      </c>
      <c r="D78" s="13">
        <v>500000</v>
      </c>
      <c r="E78" s="13">
        <v>500000</v>
      </c>
      <c r="F78" s="13">
        <v>500000</v>
      </c>
      <c r="G78" s="13">
        <v>500000</v>
      </c>
      <c r="H78" s="13">
        <v>500000</v>
      </c>
      <c r="I78" s="13">
        <v>500000</v>
      </c>
      <c r="J78" s="13">
        <v>500000</v>
      </c>
      <c r="K78" s="13">
        <v>500000</v>
      </c>
      <c r="L78" s="13">
        <v>500000</v>
      </c>
      <c r="M78" s="14">
        <v>500000</v>
      </c>
      <c r="N78" s="6">
        <f t="shared" si="37"/>
        <v>6000000</v>
      </c>
      <c r="O78" s="15">
        <v>5500000</v>
      </c>
      <c r="Q78" s="16">
        <f t="shared" si="38"/>
        <v>-8.333333333333337E-2</v>
      </c>
      <c r="R78" s="8">
        <f t="shared" si="39"/>
        <v>-500000</v>
      </c>
      <c r="S78" s="1"/>
    </row>
    <row r="79" spans="1:19" ht="14.4" thickBot="1" x14ac:dyDescent="0.35">
      <c r="A79" s="1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1"/>
      <c r="N79" s="6"/>
      <c r="O79" s="7"/>
      <c r="Q79" s="8"/>
      <c r="R79" s="8"/>
    </row>
    <row r="80" spans="1:19" ht="14.4" thickBot="1" x14ac:dyDescent="0.35">
      <c r="A80" s="25" t="s">
        <v>76</v>
      </c>
      <c r="B80" s="26">
        <f>SUM(B70:B78)</f>
        <v>6500000</v>
      </c>
      <c r="C80" s="26">
        <f t="shared" ref="C80:R80" si="40">SUM(C70:C78)</f>
        <v>6500000</v>
      </c>
      <c r="D80" s="26">
        <f t="shared" si="40"/>
        <v>6500000</v>
      </c>
      <c r="E80" s="26">
        <f t="shared" si="40"/>
        <v>6500000</v>
      </c>
      <c r="F80" s="26">
        <f t="shared" si="40"/>
        <v>6500000</v>
      </c>
      <c r="G80" s="26">
        <f t="shared" si="40"/>
        <v>6500000</v>
      </c>
      <c r="H80" s="26">
        <f t="shared" si="40"/>
        <v>6500000</v>
      </c>
      <c r="I80" s="26">
        <f t="shared" si="40"/>
        <v>6500000</v>
      </c>
      <c r="J80" s="26">
        <f t="shared" si="40"/>
        <v>6500000</v>
      </c>
      <c r="K80" s="26">
        <f t="shared" si="40"/>
        <v>6500000</v>
      </c>
      <c r="L80" s="26">
        <f t="shared" si="40"/>
        <v>6500000</v>
      </c>
      <c r="M80" s="27">
        <f t="shared" si="40"/>
        <v>6500000</v>
      </c>
      <c r="N80" s="28">
        <f t="shared" si="40"/>
        <v>78000000</v>
      </c>
      <c r="O80" s="29">
        <f t="shared" si="40"/>
        <v>77500000</v>
      </c>
      <c r="Q80" s="30">
        <f t="shared" si="38"/>
        <v>-6.4102564102563875E-3</v>
      </c>
      <c r="R80" s="31">
        <f t="shared" si="40"/>
        <v>-500000</v>
      </c>
      <c r="S80" s="1"/>
    </row>
    <row r="81" spans="1:19" ht="14.4" thickBot="1" x14ac:dyDescent="0.35">
      <c r="A81" s="35" t="s">
        <v>77</v>
      </c>
      <c r="B81" s="36">
        <f>B67-B80</f>
        <v>1650000</v>
      </c>
      <c r="C81" s="36">
        <f t="shared" ref="C81:R81" si="41">C67-C80</f>
        <v>1650000</v>
      </c>
      <c r="D81" s="36">
        <f t="shared" si="41"/>
        <v>1650000</v>
      </c>
      <c r="E81" s="36">
        <f t="shared" si="41"/>
        <v>1650000</v>
      </c>
      <c r="F81" s="36">
        <f t="shared" si="41"/>
        <v>1650000</v>
      </c>
      <c r="G81" s="36">
        <f t="shared" si="41"/>
        <v>1650000</v>
      </c>
      <c r="H81" s="36">
        <f t="shared" si="41"/>
        <v>1650000</v>
      </c>
      <c r="I81" s="36">
        <f t="shared" si="41"/>
        <v>1650000</v>
      </c>
      <c r="J81" s="36">
        <f t="shared" si="41"/>
        <v>1650000</v>
      </c>
      <c r="K81" s="36">
        <f t="shared" si="41"/>
        <v>1650000</v>
      </c>
      <c r="L81" s="36">
        <f t="shared" si="41"/>
        <v>1650000</v>
      </c>
      <c r="M81" s="37">
        <f t="shared" si="41"/>
        <v>1650000</v>
      </c>
      <c r="N81" s="38">
        <f t="shared" si="41"/>
        <v>19800000</v>
      </c>
      <c r="O81" s="39">
        <f t="shared" si="41"/>
        <v>25250000</v>
      </c>
      <c r="Q81" s="40">
        <f t="shared" si="38"/>
        <v>0.2752525252525253</v>
      </c>
      <c r="R81" s="41">
        <f t="shared" si="41"/>
        <v>5450000</v>
      </c>
    </row>
    <row r="82" spans="1:19" x14ac:dyDescent="0.3">
      <c r="A82" s="1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1"/>
      <c r="N82" s="6"/>
      <c r="O82" s="7"/>
      <c r="Q82" s="44"/>
      <c r="R82" s="44"/>
      <c r="S82" s="45"/>
    </row>
    <row r="83" spans="1:19" x14ac:dyDescent="0.3">
      <c r="A83" s="43" t="s">
        <v>78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1"/>
      <c r="N83" s="6"/>
      <c r="O83" s="7"/>
      <c r="Q83" s="8"/>
      <c r="R83" s="8"/>
      <c r="S83" s="45"/>
    </row>
    <row r="84" spans="1:19" x14ac:dyDescent="0.3">
      <c r="A84" s="12" t="s">
        <v>79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0</v>
      </c>
      <c r="N84" s="6">
        <f t="shared" ref="N84:N86" si="42">SUM(B84:M84)</f>
        <v>0</v>
      </c>
      <c r="O84" s="15">
        <v>0</v>
      </c>
      <c r="Q84" s="16" t="str">
        <f>IFERROR(O84/N84-1,"na")</f>
        <v>na</v>
      </c>
      <c r="R84" s="8">
        <f t="shared" ref="R84:R86" si="43">O84-N84</f>
        <v>0</v>
      </c>
      <c r="S84" s="45"/>
    </row>
    <row r="85" spans="1:19" x14ac:dyDescent="0.3">
      <c r="A85" s="12" t="s">
        <v>80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4">
        <v>0</v>
      </c>
      <c r="N85" s="6">
        <f t="shared" si="42"/>
        <v>0</v>
      </c>
      <c r="O85" s="15">
        <v>0</v>
      </c>
      <c r="Q85" s="16" t="str">
        <f t="shared" ref="Q85:Q86" si="44">IFERROR(O85/N85-1,"na")</f>
        <v>na</v>
      </c>
      <c r="R85" s="8">
        <f t="shared" si="43"/>
        <v>0</v>
      </c>
      <c r="S85" s="45"/>
    </row>
    <row r="86" spans="1:19" x14ac:dyDescent="0.3">
      <c r="A86" s="12" t="s">
        <v>81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0</v>
      </c>
      <c r="N86" s="6">
        <f t="shared" si="42"/>
        <v>0</v>
      </c>
      <c r="O86" s="15">
        <v>0</v>
      </c>
      <c r="Q86" s="16" t="str">
        <f t="shared" si="44"/>
        <v>na</v>
      </c>
      <c r="R86" s="8">
        <f t="shared" si="43"/>
        <v>0</v>
      </c>
      <c r="S86" s="45"/>
    </row>
    <row r="87" spans="1:19" ht="14.4" thickBot="1" x14ac:dyDescent="0.35">
      <c r="A87" s="4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6"/>
      <c r="O87" s="7"/>
      <c r="Q87" s="8"/>
      <c r="R87" s="8"/>
      <c r="S87" s="1"/>
    </row>
    <row r="88" spans="1:19" ht="14.4" thickBot="1" x14ac:dyDescent="0.35">
      <c r="A88" s="25" t="s">
        <v>82</v>
      </c>
      <c r="B88" s="26">
        <f>SUM(B84:B86)</f>
        <v>0</v>
      </c>
      <c r="C88" s="26">
        <f t="shared" ref="C88:R88" si="45">SUM(C84:C86)</f>
        <v>0</v>
      </c>
      <c r="D88" s="26">
        <f t="shared" si="45"/>
        <v>0</v>
      </c>
      <c r="E88" s="26">
        <f t="shared" si="45"/>
        <v>0</v>
      </c>
      <c r="F88" s="26">
        <f t="shared" si="45"/>
        <v>0</v>
      </c>
      <c r="G88" s="26">
        <f t="shared" si="45"/>
        <v>0</v>
      </c>
      <c r="H88" s="26">
        <f t="shared" si="45"/>
        <v>0</v>
      </c>
      <c r="I88" s="26">
        <f t="shared" si="45"/>
        <v>0</v>
      </c>
      <c r="J88" s="26">
        <f t="shared" si="45"/>
        <v>0</v>
      </c>
      <c r="K88" s="26">
        <f t="shared" si="45"/>
        <v>0</v>
      </c>
      <c r="L88" s="26">
        <f t="shared" si="45"/>
        <v>0</v>
      </c>
      <c r="M88" s="27">
        <f t="shared" si="45"/>
        <v>0</v>
      </c>
      <c r="N88" s="28">
        <f t="shared" si="45"/>
        <v>0</v>
      </c>
      <c r="O88" s="29">
        <f t="shared" si="45"/>
        <v>0</v>
      </c>
      <c r="Q88" s="30" t="str">
        <f t="shared" ref="Q88:Q89" si="46">IFERROR(O88/N88-1,"na")</f>
        <v>na</v>
      </c>
      <c r="R88" s="31">
        <f t="shared" si="45"/>
        <v>0</v>
      </c>
      <c r="S88" s="1"/>
    </row>
    <row r="89" spans="1:19" ht="14.4" thickBot="1" x14ac:dyDescent="0.35">
      <c r="A89" s="35" t="s">
        <v>83</v>
      </c>
      <c r="B89" s="36">
        <f>B81-B88</f>
        <v>1650000</v>
      </c>
      <c r="C89" s="36">
        <f t="shared" ref="C89:R89" si="47">C81-C88</f>
        <v>1650000</v>
      </c>
      <c r="D89" s="36">
        <f t="shared" si="47"/>
        <v>1650000</v>
      </c>
      <c r="E89" s="36">
        <f t="shared" si="47"/>
        <v>1650000</v>
      </c>
      <c r="F89" s="36">
        <f t="shared" si="47"/>
        <v>1650000</v>
      </c>
      <c r="G89" s="36">
        <f t="shared" si="47"/>
        <v>1650000</v>
      </c>
      <c r="H89" s="36">
        <f t="shared" si="47"/>
        <v>1650000</v>
      </c>
      <c r="I89" s="36">
        <f t="shared" si="47"/>
        <v>1650000</v>
      </c>
      <c r="J89" s="36">
        <f t="shared" si="47"/>
        <v>1650000</v>
      </c>
      <c r="K89" s="36">
        <f t="shared" si="47"/>
        <v>1650000</v>
      </c>
      <c r="L89" s="36">
        <f t="shared" si="47"/>
        <v>1650000</v>
      </c>
      <c r="M89" s="37">
        <f t="shared" si="47"/>
        <v>1650000</v>
      </c>
      <c r="N89" s="38">
        <f t="shared" si="47"/>
        <v>19800000</v>
      </c>
      <c r="O89" s="39">
        <f t="shared" si="47"/>
        <v>25250000</v>
      </c>
      <c r="Q89" s="40">
        <f t="shared" si="46"/>
        <v>0.2752525252525253</v>
      </c>
      <c r="R89" s="41">
        <f t="shared" si="47"/>
        <v>5450000</v>
      </c>
    </row>
    <row r="90" spans="1:19" x14ac:dyDescent="0.3">
      <c r="A90" s="43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1"/>
      <c r="N90" s="6"/>
      <c r="O90" s="7"/>
      <c r="Q90" s="8"/>
      <c r="R90" s="8"/>
      <c r="S90" s="46"/>
    </row>
    <row r="91" spans="1:19" x14ac:dyDescent="0.3">
      <c r="A91" s="47" t="s">
        <v>84</v>
      </c>
      <c r="B91" s="13">
        <v>250000</v>
      </c>
      <c r="C91" s="13">
        <v>250000</v>
      </c>
      <c r="D91" s="13">
        <v>250000</v>
      </c>
      <c r="E91" s="13">
        <v>250000</v>
      </c>
      <c r="F91" s="13">
        <v>250000</v>
      </c>
      <c r="G91" s="13">
        <v>250000</v>
      </c>
      <c r="H91" s="13">
        <v>250000</v>
      </c>
      <c r="I91" s="13">
        <v>250000</v>
      </c>
      <c r="J91" s="13">
        <v>250000</v>
      </c>
      <c r="K91" s="13">
        <v>250000</v>
      </c>
      <c r="L91" s="13">
        <v>250000</v>
      </c>
      <c r="M91" s="14">
        <v>250000</v>
      </c>
      <c r="N91" s="6">
        <f t="shared" ref="N91" si="48">SUM(B91:M91)</f>
        <v>3000000</v>
      </c>
      <c r="O91" s="15">
        <v>2750000</v>
      </c>
      <c r="Q91" s="16">
        <f>IFERROR(O91/N91-1,"na")</f>
        <v>-8.333333333333337E-2</v>
      </c>
      <c r="R91" s="8">
        <f t="shared" ref="R91" si="49">O91-N91</f>
        <v>-250000</v>
      </c>
      <c r="S91" s="46"/>
    </row>
    <row r="92" spans="1:19" ht="14.4" thickBot="1" x14ac:dyDescent="0.35">
      <c r="A92" s="1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6"/>
      <c r="O92" s="7"/>
      <c r="Q92" s="8"/>
      <c r="R92" s="8"/>
    </row>
    <row r="93" spans="1:19" ht="14.4" thickBot="1" x14ac:dyDescent="0.35">
      <c r="A93" s="48" t="s">
        <v>85</v>
      </c>
      <c r="B93" s="49">
        <f>B89-B91</f>
        <v>1400000</v>
      </c>
      <c r="C93" s="49">
        <f t="shared" ref="C93:R93" si="50">C89-C91</f>
        <v>1400000</v>
      </c>
      <c r="D93" s="49">
        <f t="shared" si="50"/>
        <v>1400000</v>
      </c>
      <c r="E93" s="49">
        <f t="shared" si="50"/>
        <v>1400000</v>
      </c>
      <c r="F93" s="49">
        <f t="shared" si="50"/>
        <v>1400000</v>
      </c>
      <c r="G93" s="49">
        <f t="shared" si="50"/>
        <v>1400000</v>
      </c>
      <c r="H93" s="49">
        <f t="shared" si="50"/>
        <v>1400000</v>
      </c>
      <c r="I93" s="49">
        <f t="shared" si="50"/>
        <v>1400000</v>
      </c>
      <c r="J93" s="49">
        <f t="shared" si="50"/>
        <v>1400000</v>
      </c>
      <c r="K93" s="49">
        <f t="shared" si="50"/>
        <v>1400000</v>
      </c>
      <c r="L93" s="49">
        <f t="shared" si="50"/>
        <v>1400000</v>
      </c>
      <c r="M93" s="50">
        <f t="shared" si="50"/>
        <v>1400000</v>
      </c>
      <c r="N93" s="51">
        <f t="shared" si="50"/>
        <v>16800000</v>
      </c>
      <c r="O93" s="52">
        <f t="shared" si="50"/>
        <v>22500000</v>
      </c>
      <c r="Q93" s="53">
        <f t="shared" ref="Q93" si="51">IFERROR(O93/N93-1,"na")</f>
        <v>0.33928571428571419</v>
      </c>
      <c r="R93" s="54">
        <f t="shared" si="50"/>
        <v>5700000</v>
      </c>
    </row>
  </sheetData>
  <dataValidations disablePrompts="1" count="1">
    <dataValidation type="list" allowBlank="1" showInputMessage="1" showErrorMessage="1" sqref="C982875 C917339 C851803 C786267 C720731 C655195 C589659 C524123 C458587 C393051 C327515 C261979 C196443 C130907 C65371" xr:uid="{00000000-0002-0000-0000-000000000000}">
      <formula1>#REF!</formula1>
    </dataValidation>
  </dataValidations>
  <pageMargins left="0.51181102362204722" right="0" top="0" bottom="0.19685039370078741" header="0" footer="0"/>
  <pageSetup paperSize="8" scale="67" orientation="landscape" copies="3" r:id="rId1"/>
  <headerFooter alignWithMargins="0">
    <oddFooter>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Operating Budget Template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cp:lastPrinted>2018-10-20T22:35:51Z</cp:lastPrinted>
  <dcterms:created xsi:type="dcterms:W3CDTF">2017-09-11T21:41:10Z</dcterms:created>
  <dcterms:modified xsi:type="dcterms:W3CDTF">2019-01-09T19:58:05Z</dcterms:modified>
</cp:coreProperties>
</file>