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CC106867-2E9B-4E0C-857E-DB9B89211405}" xr6:coauthVersionLast="45" xr6:coauthVersionMax="45" xr10:uidLastSave="{00000000-0000-0000-0000-000000000000}"/>
  <bookViews>
    <workbookView xWindow="-96" yWindow="-96" windowWidth="23232" windowHeight="12552" xr2:uid="{83CCB859-3B22-41DF-AB3C-9C46B8427714}"/>
  </bookViews>
  <sheets>
    <sheet name="Cover Page" sheetId="4" r:id="rId1"/>
    <sheet name="Finance Lease" sheetId="2" r:id="rId2"/>
    <sheet name="Operating Lease" sheetId="3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2" i="3" l="1"/>
  <c r="J66" i="3"/>
  <c r="K69" i="3" s="1"/>
  <c r="J60" i="3"/>
  <c r="K63" i="3" s="1"/>
  <c r="J54" i="3"/>
  <c r="K57" i="3"/>
  <c r="J48" i="3"/>
  <c r="K51" i="3" s="1"/>
  <c r="G34" i="3"/>
  <c r="H24" i="3"/>
  <c r="I24" i="3" s="1"/>
  <c r="J24" i="3" s="1"/>
  <c r="K24" i="3" s="1"/>
  <c r="K18" i="3"/>
  <c r="K44" i="3" s="1"/>
  <c r="H14" i="3"/>
  <c r="I14" i="3" s="1"/>
  <c r="J14" i="3" s="1"/>
  <c r="K14" i="3" s="1"/>
  <c r="K80" i="2"/>
  <c r="K73" i="2"/>
  <c r="K66" i="2"/>
  <c r="K59" i="2"/>
  <c r="K52" i="2"/>
  <c r="G34" i="2"/>
  <c r="H34" i="2" s="1"/>
  <c r="I34" i="2" s="1"/>
  <c r="J34" i="2" s="1"/>
  <c r="K34" i="2" s="1"/>
  <c r="H24" i="2"/>
  <c r="I24" i="2" s="1"/>
  <c r="J24" i="2" s="1"/>
  <c r="K24" i="2" s="1"/>
  <c r="K18" i="2"/>
  <c r="G32" i="2" s="1"/>
  <c r="G33" i="2" s="1"/>
  <c r="J49" i="2" s="1"/>
  <c r="J50" i="2" s="1"/>
  <c r="H14" i="2"/>
  <c r="I14" i="2" s="1"/>
  <c r="J14" i="2" s="1"/>
  <c r="K14" i="2" s="1"/>
  <c r="K75" i="3" l="1"/>
  <c r="H34" i="3"/>
  <c r="K19" i="3"/>
  <c r="G32" i="3"/>
  <c r="G33" i="3" s="1"/>
  <c r="K44" i="2"/>
  <c r="G35" i="2"/>
  <c r="H32" i="2" s="1"/>
  <c r="H33" i="2" s="1"/>
  <c r="K19" i="2"/>
  <c r="J43" i="2" s="1"/>
  <c r="H35" i="2" l="1"/>
  <c r="I32" i="2" s="1"/>
  <c r="I33" i="2" s="1"/>
  <c r="J56" i="2"/>
  <c r="J57" i="2" s="1"/>
  <c r="G28" i="3"/>
  <c r="K50" i="3" s="1"/>
  <c r="J49" i="3"/>
  <c r="G27" i="3"/>
  <c r="G29" i="3" s="1"/>
  <c r="H27" i="3" s="1"/>
  <c r="J43" i="3"/>
  <c r="I34" i="3"/>
  <c r="G27" i="2"/>
  <c r="G28" i="2"/>
  <c r="I35" i="2" l="1"/>
  <c r="J32" i="2" s="1"/>
  <c r="J33" i="2" s="1"/>
  <c r="J63" i="2"/>
  <c r="J64" i="2" s="1"/>
  <c r="J34" i="3"/>
  <c r="G35" i="3"/>
  <c r="H32" i="3" s="1"/>
  <c r="H28" i="2"/>
  <c r="J48" i="2"/>
  <c r="K51" i="2" s="1"/>
  <c r="G29" i="2"/>
  <c r="H27" i="2" s="1"/>
  <c r="H29" i="2" s="1"/>
  <c r="I27" i="2" s="1"/>
  <c r="J35" i="2" l="1"/>
  <c r="K32" i="2" s="1"/>
  <c r="K33" i="2" s="1"/>
  <c r="J70" i="2"/>
  <c r="J71" i="2" s="1"/>
  <c r="I28" i="2"/>
  <c r="J55" i="2"/>
  <c r="K58" i="2" s="1"/>
  <c r="H33" i="3"/>
  <c r="K34" i="3"/>
  <c r="J28" i="2" l="1"/>
  <c r="J62" i="2"/>
  <c r="K65" i="2" s="1"/>
  <c r="I29" i="2"/>
  <c r="J27" i="2" s="1"/>
  <c r="J29" i="2" s="1"/>
  <c r="K27" i="2" s="1"/>
  <c r="K35" i="2"/>
  <c r="J77" i="2"/>
  <c r="J78" i="2" s="1"/>
  <c r="H28" i="3"/>
  <c r="J55" i="3"/>
  <c r="H35" i="3"/>
  <c r="I32" i="3" s="1"/>
  <c r="I33" i="3"/>
  <c r="K28" i="2" l="1"/>
  <c r="J76" i="2" s="1"/>
  <c r="K79" i="2" s="1"/>
  <c r="J69" i="2"/>
  <c r="K72" i="2" s="1"/>
  <c r="K56" i="3"/>
  <c r="H29" i="3"/>
  <c r="I27" i="3" s="1"/>
  <c r="I28" i="3"/>
  <c r="J61" i="3"/>
  <c r="I35" i="3"/>
  <c r="J32" i="3" s="1"/>
  <c r="K29" i="2" l="1"/>
  <c r="I29" i="3"/>
  <c r="J27" i="3" s="1"/>
  <c r="K62" i="3"/>
  <c r="J33" i="3"/>
  <c r="J28" i="3" l="1"/>
  <c r="J67" i="3"/>
  <c r="J35" i="3"/>
  <c r="K32" i="3" s="1"/>
  <c r="K33" i="3" s="1"/>
  <c r="J29" i="3" l="1"/>
  <c r="K27" i="3" s="1"/>
  <c r="K68" i="3"/>
  <c r="K28" i="3"/>
  <c r="J73" i="3"/>
  <c r="K35" i="3"/>
  <c r="K29" i="3" l="1"/>
  <c r="K74" i="3"/>
</calcChain>
</file>

<file path=xl/sharedStrings.xml><?xml version="1.0" encoding="utf-8"?>
<sst xmlns="http://schemas.openxmlformats.org/spreadsheetml/2006/main" count="130" uniqueCount="53">
  <si>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</si>
  <si>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</si>
  <si>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</si>
  <si>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</si>
  <si>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</si>
  <si>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</si>
  <si>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</si>
  <si>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</si>
  <si>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</si>
  <si>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</si>
  <si>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The rate implicit in the lease is 6%. There are no initial direct costs.</t>
  </si>
  <si>
    <t>Company ABC enters into a 5-year lease beginning on January 1, 2021.</t>
  </si>
  <si>
    <t xml:space="preserve"> Annual payments are $20,000, made at the end of each year for a total of $100,000 over the lease term. </t>
  </si>
  <si>
    <t>Annual Lease Payments</t>
  </si>
  <si>
    <t>Initial Lease Liability Balance</t>
  </si>
  <si>
    <t>Initial Right-of-Use Asset Balance</t>
  </si>
  <si>
    <t>Right-of-Use Asset</t>
  </si>
  <si>
    <t>Finance and Operating Lease Exercise (Solution)</t>
  </si>
  <si>
    <t>Beginning Balance</t>
  </si>
  <si>
    <t>Amortization</t>
  </si>
  <si>
    <t>Ending Balance</t>
  </si>
  <si>
    <t>Lease Term</t>
  </si>
  <si>
    <t>Lease Liability</t>
  </si>
  <si>
    <t>Interest</t>
  </si>
  <si>
    <t>Lease Payments</t>
  </si>
  <si>
    <t>Journal Entries to Record the Finance Lease</t>
  </si>
  <si>
    <t>Debit</t>
  </si>
  <si>
    <t>Credit</t>
  </si>
  <si>
    <t>January 1, 2021 (Initial Recognition)</t>
  </si>
  <si>
    <t>December 31, 2021</t>
  </si>
  <si>
    <t>Subsequent Recognition</t>
  </si>
  <si>
    <t>Amortization Expense</t>
  </si>
  <si>
    <t>Interest Expense</t>
  </si>
  <si>
    <t>Accumulated Amortization</t>
  </si>
  <si>
    <t>Cash</t>
  </si>
  <si>
    <t>December 31, 2022</t>
  </si>
  <si>
    <t>December 31, 2023</t>
  </si>
  <si>
    <t>December 31, 2024</t>
  </si>
  <si>
    <t>December 31, 2025</t>
  </si>
  <si>
    <t>Lease Expense</t>
  </si>
  <si>
    <t>Journal Entries to Record the Operating Lease</t>
  </si>
  <si>
    <t>Finance Lease Exercise (Solution)</t>
  </si>
  <si>
    <t>Lease Liability and Right-of-Use Asset Continuity Schedules</t>
  </si>
  <si>
    <t>Initial Lease Liability and Right-of-Use Asset Balances</t>
  </si>
  <si>
    <t>Operating Lease Exercise (Solution)</t>
  </si>
  <si>
    <t>Table of Contents</t>
  </si>
  <si>
    <t>Finance Lease</t>
  </si>
  <si>
    <t>Operating Lease</t>
  </si>
  <si>
    <t>Instructions:</t>
  </si>
  <si>
    <t>IBR / Interest Rate Implicit in the Lease</t>
  </si>
  <si>
    <t>1.  Calculate the initial lease liability and right-of-use asset balances.</t>
  </si>
  <si>
    <r>
      <t xml:space="preserve">2.  Show the journal entries to record the lease for each of the years assuming that this is a </t>
    </r>
    <r>
      <rPr>
        <b/>
        <sz val="12"/>
        <color theme="1"/>
        <rFont val="Arial Narrow"/>
        <family val="2"/>
      </rPr>
      <t>finance lease</t>
    </r>
    <r>
      <rPr>
        <sz val="12"/>
        <color theme="1"/>
        <rFont val="Arial Narrow"/>
        <family val="2"/>
      </rPr>
      <t>.</t>
    </r>
  </si>
  <si>
    <r>
      <t xml:space="preserve">2.  Show the journal entries to record the lease for each of the years assuming that this is an </t>
    </r>
    <r>
      <rPr>
        <b/>
        <sz val="12"/>
        <color theme="1"/>
        <rFont val="Arial Narrow"/>
        <family val="2"/>
      </rPr>
      <t>operating lease</t>
    </r>
    <r>
      <rPr>
        <sz val="12"/>
        <color theme="1"/>
        <rFont val="Arial Narrow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</si>
</sst>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;\-&quot;$&quot;#,##0"/>
    <numFmt numFmtId="6" formatCode="&quot;$&quot;#,##0;[Red]\-&quot;$&quot;#,##0"/>
    <numFmt numFmtId="164" formatCode="&quot;$&quot;#,##0"/>
    <numFmt numFmtId="165" formatCode="0.0%"/>
    <numFmt numFmtId="166" formatCode="#\ &quot;Years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u/>
      <sz val="12"/>
      <color theme="1"/>
      <name val="Arial Narrow"/>
      <family val="2"/>
    </font>
    <font>
      <u/>
      <sz val="12"/>
      <color theme="1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2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5" borderId="0" xfId="0" applyFont="1" applyFill="1"/>
    <xf numFmtId="0" fontId="7" fillId="0" borderId="0" xfId="0" applyFont="1"/>
    <xf numFmtId="0" fontId="10" fillId="0" borderId="0" xfId="0" applyFont="1" applyFill="1"/>
    <xf numFmtId="0" fontId="7" fillId="0" borderId="2" xfId="0" applyFont="1" applyFill="1" applyBorder="1"/>
    <xf numFmtId="165" fontId="10" fillId="0" borderId="0" xfId="0" quotePrefix="1" applyNumberFormat="1" applyFont="1" applyAlignment="1">
      <alignment horizontal="left"/>
    </xf>
    <xf numFmtId="0" fontId="7" fillId="0" borderId="0" xfId="0" applyFont="1" applyFill="1"/>
    <xf numFmtId="165" fontId="7" fillId="0" borderId="0" xfId="0" quotePrefix="1" applyNumberFormat="1" applyFont="1" applyAlignment="1">
      <alignment horizontal="left"/>
    </xf>
    <xf numFmtId="5" fontId="10" fillId="0" borderId="0" xfId="0" applyNumberFormat="1" applyFont="1" applyFill="1"/>
    <xf numFmtId="164" fontId="10" fillId="0" borderId="0" xfId="0" applyNumberFormat="1" applyFont="1" applyFill="1"/>
    <xf numFmtId="6" fontId="10" fillId="0" borderId="0" xfId="0" quotePrefix="1" applyNumberFormat="1" applyFont="1" applyAlignment="1">
      <alignment horizontal="left"/>
    </xf>
    <xf numFmtId="0" fontId="16" fillId="0" borderId="0" xfId="0" applyFont="1" applyAlignment="1">
      <alignment vertical="top"/>
    </xf>
    <xf numFmtId="6" fontId="10" fillId="0" borderId="0" xfId="0" applyNumberFormat="1" applyFont="1" applyAlignment="1">
      <alignment horizontal="left"/>
    </xf>
    <xf numFmtId="0" fontId="10" fillId="0" borderId="2" xfId="0" applyFont="1" applyBorder="1"/>
    <xf numFmtId="6" fontId="10" fillId="0" borderId="2" xfId="0" applyNumberFormat="1" applyFont="1" applyBorder="1" applyAlignment="1">
      <alignment horizontal="left"/>
    </xf>
    <xf numFmtId="0" fontId="10" fillId="0" borderId="2" xfId="0" applyFont="1" applyFill="1" applyBorder="1"/>
    <xf numFmtId="5" fontId="10" fillId="0" borderId="2" xfId="0" applyNumberFormat="1" applyFont="1" applyFill="1" applyBorder="1"/>
    <xf numFmtId="164" fontId="10" fillId="0" borderId="0" xfId="0" applyNumberFormat="1" applyFont="1"/>
    <xf numFmtId="10" fontId="10" fillId="0" borderId="2" xfId="0" applyNumberFormat="1" applyFont="1" applyBorder="1" applyAlignment="1">
      <alignment horizontal="left"/>
    </xf>
    <xf numFmtId="10" fontId="10" fillId="0" borderId="0" xfId="1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right"/>
    </xf>
    <xf numFmtId="0" fontId="16" fillId="0" borderId="0" xfId="0" applyFont="1"/>
    <xf numFmtId="15" fontId="17" fillId="0" borderId="0" xfId="0" quotePrefix="1" applyNumberFormat="1" applyFont="1" applyFill="1"/>
    <xf numFmtId="37" fontId="18" fillId="3" borderId="0" xfId="0" applyNumberFormat="1" applyFont="1" applyFill="1" applyAlignment="1">
      <alignment vertical="top"/>
    </xf>
    <xf numFmtId="9" fontId="19" fillId="6" borderId="0" xfId="0" applyNumberFormat="1" applyFont="1" applyFill="1"/>
    <xf numFmtId="166" fontId="19" fillId="6" borderId="0" xfId="0" applyNumberFormat="1" applyFont="1" applyFill="1" applyAlignment="1">
      <alignment horizontal="right" vertical="top" wrapText="1"/>
    </xf>
    <xf numFmtId="5" fontId="19" fillId="0" borderId="0" xfId="0" applyNumberFormat="1" applyFont="1" applyFill="1"/>
    <xf numFmtId="9" fontId="19" fillId="0" borderId="0" xfId="0" applyNumberFormat="1" applyFont="1" applyFill="1"/>
    <xf numFmtId="166" fontId="19" fillId="0" borderId="0" xfId="0" applyNumberFormat="1" applyFont="1" applyFill="1" applyAlignment="1">
      <alignment horizontal="right" vertical="top" wrapText="1"/>
    </xf>
  </cellXfs>
  <cellStyles count="5">
    <cellStyle name="Hyperlink" xfId="4" builtinId="8"/>
    <cellStyle name="Hyperlink 2 2" xfId="3" xr:uid="{6DC10785-208E-412E-A9AE-59A005A9EA00}"/>
    <cellStyle name="Normal" xfId="0" builtinId="0"/>
    <cellStyle name="Normal 2 2 2" xfId="2" xr:uid="{42D20810-376C-4D11-B58E-6C4591AC482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FFD32-D50F-405D-8C49-F76FB3C19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B161-AB59-4045-9EE5-3387A7FE62E1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17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45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46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93D2A2C7-2633-4318-8FFB-E6F2713147A0}"/>
    <hyperlink ref="C15" location="'Finance Lease'!A1" display="Finance Lease" xr:uid="{58C97BBB-B8C4-4D49-A23D-DB8832B9359E}"/>
    <hyperlink ref="C16" location="'Operating Lease'!A1" display="Operating Lease" xr:uid="{25BE2C37-05F1-4343-9A1D-5FE9724D840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B1BB-A39E-4EF1-80FD-D99CEEBCDAFA}">
  <dimension ref="A1:K80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ColWidth="11.734375" defaultRowHeight="15" x14ac:dyDescent="0.5"/>
  <cols>
    <col min="1" max="1" width="5.734375" style="16" customWidth="1"/>
    <col min="2" max="16384" width="11.734375" style="16"/>
  </cols>
  <sheetData>
    <row r="1" spans="1:11" x14ac:dyDescent="0.5">
      <c r="A1" s="50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7.399999999999999" x14ac:dyDescent="0.5">
      <c r="A2" s="17" t="s">
        <v>41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5">
      <c r="B4" s="16" t="s">
        <v>48</v>
      </c>
    </row>
    <row r="5" spans="1:11" x14ac:dyDescent="0.5">
      <c r="B5" s="16" t="s">
        <v>11</v>
      </c>
    </row>
    <row r="6" spans="1:11" x14ac:dyDescent="0.5">
      <c r="B6" s="16" t="s">
        <v>12</v>
      </c>
    </row>
    <row r="7" spans="1:11" x14ac:dyDescent="0.5">
      <c r="B7" s="16" t="s">
        <v>10</v>
      </c>
    </row>
    <row r="8" spans="1:11" x14ac:dyDescent="0.5">
      <c r="B8" s="19"/>
      <c r="C8" s="19"/>
      <c r="D8" s="20"/>
    </row>
    <row r="9" spans="1:11" x14ac:dyDescent="0.5">
      <c r="B9" s="19" t="s">
        <v>50</v>
      </c>
      <c r="C9" s="19"/>
      <c r="D9" s="21"/>
    </row>
    <row r="10" spans="1:11" x14ac:dyDescent="0.5">
      <c r="B10" s="19" t="s">
        <v>51</v>
      </c>
      <c r="C10" s="19"/>
      <c r="D10" s="21"/>
    </row>
    <row r="11" spans="1:11" x14ac:dyDescent="0.5">
      <c r="B11" s="22"/>
      <c r="C11" s="22"/>
      <c r="D11" s="23"/>
    </row>
    <row r="12" spans="1:11" x14ac:dyDescent="0.5">
      <c r="B12" s="24" t="s">
        <v>43</v>
      </c>
      <c r="C12" s="25"/>
      <c r="D12" s="26"/>
      <c r="E12" s="27"/>
      <c r="F12" s="27"/>
      <c r="G12" s="27"/>
      <c r="H12" s="27"/>
      <c r="I12" s="27"/>
      <c r="J12" s="27"/>
      <c r="K12" s="27"/>
    </row>
    <row r="13" spans="1:11" x14ac:dyDescent="0.5">
      <c r="B13" s="28"/>
      <c r="C13" s="28"/>
    </row>
    <row r="14" spans="1:11" x14ac:dyDescent="0.5">
      <c r="B14" s="16" t="s">
        <v>49</v>
      </c>
      <c r="E14" s="51">
        <v>0.06</v>
      </c>
      <c r="F14" s="29"/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8" customFormat="1" ht="5.25" customHeight="1" x14ac:dyDescent="0.5">
      <c r="B15" s="16"/>
      <c r="C15" s="16"/>
      <c r="D15" s="31"/>
      <c r="E15" s="32"/>
      <c r="F15" s="32"/>
      <c r="G15" s="32"/>
      <c r="H15" s="32"/>
      <c r="I15" s="32"/>
      <c r="J15" s="32"/>
      <c r="K15" s="32"/>
    </row>
    <row r="16" spans="1:11" s="28" customFormat="1" x14ac:dyDescent="0.5">
      <c r="B16" s="16" t="s">
        <v>13</v>
      </c>
      <c r="D16" s="33"/>
      <c r="E16" s="32"/>
      <c r="F16" s="32"/>
      <c r="G16" s="53">
        <v>20000</v>
      </c>
      <c r="H16" s="53">
        <v>20000</v>
      </c>
      <c r="I16" s="53">
        <v>20000</v>
      </c>
      <c r="J16" s="53">
        <v>20000</v>
      </c>
      <c r="K16" s="53">
        <v>20000</v>
      </c>
    </row>
    <row r="17" spans="2:11" s="28" customFormat="1" x14ac:dyDescent="0.5">
      <c r="C17" s="16"/>
      <c r="D17" s="31"/>
      <c r="E17" s="32"/>
      <c r="F17" s="32"/>
      <c r="G17" s="32"/>
      <c r="H17" s="32"/>
      <c r="I17" s="32"/>
      <c r="J17" s="32"/>
      <c r="K17" s="32"/>
    </row>
    <row r="18" spans="2:11" s="28" customFormat="1" x14ac:dyDescent="0.5">
      <c r="B18" s="19" t="s">
        <v>14</v>
      </c>
      <c r="C18" s="19"/>
      <c r="D18" s="20"/>
      <c r="E18" s="29"/>
      <c r="F18" s="29"/>
      <c r="G18" s="29"/>
      <c r="H18" s="29"/>
      <c r="I18" s="29"/>
      <c r="J18" s="29"/>
      <c r="K18" s="35">
        <f>+NPV(E14,G16:K16)</f>
        <v>84247.275711314258</v>
      </c>
    </row>
    <row r="19" spans="2:11" x14ac:dyDescent="0.5">
      <c r="B19" s="16" t="s">
        <v>15</v>
      </c>
      <c r="E19" s="29"/>
      <c r="F19" s="29"/>
      <c r="G19" s="29"/>
      <c r="H19" s="29"/>
      <c r="I19" s="29"/>
      <c r="J19" s="29"/>
      <c r="K19" s="35">
        <f>+K18</f>
        <v>84247.275711314258</v>
      </c>
    </row>
    <row r="20" spans="2:11" x14ac:dyDescent="0.5">
      <c r="B20" s="19"/>
      <c r="C20" s="19"/>
      <c r="D20" s="20"/>
    </row>
    <row r="21" spans="2:11" x14ac:dyDescent="0.5">
      <c r="D21" s="36"/>
    </row>
    <row r="22" spans="2:11" x14ac:dyDescent="0.5">
      <c r="B22" s="24" t="s">
        <v>42</v>
      </c>
      <c r="C22" s="25"/>
      <c r="D22" s="26"/>
      <c r="E22" s="27"/>
      <c r="F22" s="27"/>
      <c r="G22" s="27"/>
      <c r="H22" s="27"/>
      <c r="I22" s="27"/>
      <c r="J22" s="27"/>
      <c r="K22" s="27"/>
    </row>
    <row r="23" spans="2:11" x14ac:dyDescent="0.5">
      <c r="B23" s="28"/>
      <c r="D23" s="36"/>
    </row>
    <row r="24" spans="2:11" x14ac:dyDescent="0.5">
      <c r="B24" s="19" t="s">
        <v>21</v>
      </c>
      <c r="C24" s="19"/>
      <c r="E24" s="52">
        <v>5</v>
      </c>
      <c r="F24" s="29"/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8" customFormat="1" ht="5.25" customHeight="1" x14ac:dyDescent="0.5">
      <c r="B25" s="16"/>
      <c r="C25" s="16"/>
      <c r="D25" s="31"/>
      <c r="E25" s="32"/>
      <c r="F25" s="32"/>
      <c r="G25" s="32"/>
      <c r="H25" s="32"/>
      <c r="I25" s="32"/>
      <c r="J25" s="32"/>
      <c r="K25" s="32"/>
    </row>
    <row r="26" spans="2:11" x14ac:dyDescent="0.5">
      <c r="B26" s="37" t="s">
        <v>16</v>
      </c>
      <c r="C26" s="19"/>
      <c r="D26" s="20"/>
      <c r="E26" s="29"/>
      <c r="F26" s="29"/>
      <c r="G26" s="29"/>
      <c r="H26" s="29"/>
      <c r="I26" s="29"/>
      <c r="J26" s="29"/>
      <c r="K26" s="29"/>
    </row>
    <row r="27" spans="2:11" x14ac:dyDescent="0.5">
      <c r="B27" s="16" t="s">
        <v>18</v>
      </c>
      <c r="D27" s="38"/>
      <c r="E27" s="29"/>
      <c r="F27" s="29"/>
      <c r="G27" s="35">
        <f>+K19</f>
        <v>84247.275711314258</v>
      </c>
      <c r="H27" s="35">
        <f>+G29</f>
        <v>67397.820569051401</v>
      </c>
      <c r="I27" s="35">
        <f t="shared" ref="I27:K27" si="2">+H29</f>
        <v>50548.36542678855</v>
      </c>
      <c r="J27" s="35">
        <f t="shared" si="2"/>
        <v>33698.9102845257</v>
      </c>
      <c r="K27" s="35">
        <f t="shared" si="2"/>
        <v>16849.45514226285</v>
      </c>
    </row>
    <row r="28" spans="2:11" x14ac:dyDescent="0.5">
      <c r="B28" s="39" t="s">
        <v>19</v>
      </c>
      <c r="C28" s="39"/>
      <c r="D28" s="40"/>
      <c r="E28" s="41"/>
      <c r="F28" s="41"/>
      <c r="G28" s="42">
        <f>-$K$19/$E$24</f>
        <v>-16849.45514226285</v>
      </c>
      <c r="H28" s="42">
        <f>+G28</f>
        <v>-16849.45514226285</v>
      </c>
      <c r="I28" s="42">
        <f t="shared" ref="I28:K28" si="3">+H28</f>
        <v>-16849.45514226285</v>
      </c>
      <c r="J28" s="42">
        <f t="shared" si="3"/>
        <v>-16849.45514226285</v>
      </c>
      <c r="K28" s="42">
        <f t="shared" si="3"/>
        <v>-16849.45514226285</v>
      </c>
    </row>
    <row r="29" spans="2:11" x14ac:dyDescent="0.5">
      <c r="B29" s="16" t="s">
        <v>20</v>
      </c>
      <c r="D29" s="38"/>
      <c r="G29" s="43">
        <f>SUM(G27:G28)</f>
        <v>67397.820569051401</v>
      </c>
      <c r="H29" s="43">
        <f>SUM(H27:H28)</f>
        <v>50548.36542678855</v>
      </c>
      <c r="I29" s="43">
        <f t="shared" ref="I29:K29" si="4">SUM(I27:I28)</f>
        <v>33698.9102845257</v>
      </c>
      <c r="J29" s="43">
        <f t="shared" si="4"/>
        <v>16849.45514226285</v>
      </c>
      <c r="K29" s="43">
        <f t="shared" si="4"/>
        <v>0</v>
      </c>
    </row>
    <row r="30" spans="2:11" x14ac:dyDescent="0.5">
      <c r="B30" s="28"/>
      <c r="D30" s="38"/>
    </row>
    <row r="31" spans="2:11" x14ac:dyDescent="0.5">
      <c r="B31" s="37" t="s">
        <v>22</v>
      </c>
    </row>
    <row r="32" spans="2:11" x14ac:dyDescent="0.5">
      <c r="B32" s="16" t="s">
        <v>18</v>
      </c>
      <c r="C32" s="19"/>
      <c r="D32" s="20"/>
      <c r="G32" s="35">
        <f>+K18</f>
        <v>84247.275711314258</v>
      </c>
      <c r="H32" s="35">
        <f>+G35</f>
        <v>69302.112253993109</v>
      </c>
      <c r="I32" s="35">
        <f t="shared" ref="I32:K32" si="5">+H35</f>
        <v>53460.23898923269</v>
      </c>
      <c r="J32" s="35">
        <f t="shared" si="5"/>
        <v>36667.853328586651</v>
      </c>
      <c r="K32" s="35">
        <f t="shared" si="5"/>
        <v>18867.924528301846</v>
      </c>
    </row>
    <row r="33" spans="2:11" x14ac:dyDescent="0.5">
      <c r="B33" s="16" t="s">
        <v>23</v>
      </c>
      <c r="C33" s="19"/>
      <c r="D33" s="20"/>
      <c r="G33" s="35">
        <f>+G32*$E$14</f>
        <v>5054.836542678855</v>
      </c>
      <c r="H33" s="35">
        <f>+H32*$E$14</f>
        <v>4158.1267352395862</v>
      </c>
      <c r="I33" s="35">
        <f>+I32*$E$14</f>
        <v>3207.6143393539614</v>
      </c>
      <c r="J33" s="35">
        <f>+J32*$E$14</f>
        <v>2200.0711997151989</v>
      </c>
      <c r="K33" s="35">
        <f>+K32*$E$14</f>
        <v>1132.0754716981107</v>
      </c>
    </row>
    <row r="34" spans="2:11" x14ac:dyDescent="0.5">
      <c r="B34" s="39" t="s">
        <v>24</v>
      </c>
      <c r="C34" s="39"/>
      <c r="D34" s="44"/>
      <c r="E34" s="39"/>
      <c r="F34" s="39"/>
      <c r="G34" s="42">
        <f>-G16</f>
        <v>-20000</v>
      </c>
      <c r="H34" s="42">
        <f>+G34</f>
        <v>-20000</v>
      </c>
      <c r="I34" s="42">
        <f t="shared" ref="I34:K34" si="6">+H34</f>
        <v>-20000</v>
      </c>
      <c r="J34" s="42">
        <f t="shared" si="6"/>
        <v>-20000</v>
      </c>
      <c r="K34" s="42">
        <f t="shared" si="6"/>
        <v>-20000</v>
      </c>
    </row>
    <row r="35" spans="2:11" x14ac:dyDescent="0.5">
      <c r="B35" s="16" t="s">
        <v>20</v>
      </c>
      <c r="D35" s="45"/>
      <c r="G35" s="43">
        <f>SUM(G32:G34)</f>
        <v>69302.112253993109</v>
      </c>
      <c r="H35" s="43">
        <f>SUM(H32:H34)</f>
        <v>53460.23898923269</v>
      </c>
      <c r="I35" s="43">
        <f t="shared" ref="I35:K35" si="7">SUM(I32:I34)</f>
        <v>36667.853328586651</v>
      </c>
      <c r="J35" s="43">
        <f t="shared" si="7"/>
        <v>18867.924528301846</v>
      </c>
      <c r="K35" s="43">
        <f t="shared" si="7"/>
        <v>-4.3655745685100555E-11</v>
      </c>
    </row>
    <row r="36" spans="2:11" x14ac:dyDescent="0.5">
      <c r="D36" s="45"/>
    </row>
    <row r="37" spans="2:11" x14ac:dyDescent="0.5">
      <c r="C37" s="28"/>
      <c r="D37" s="46"/>
    </row>
    <row r="38" spans="2:11" x14ac:dyDescent="0.5">
      <c r="B38" s="24" t="s">
        <v>25</v>
      </c>
      <c r="C38" s="25"/>
      <c r="D38" s="26"/>
      <c r="E38" s="27"/>
      <c r="F38" s="27"/>
      <c r="G38" s="27"/>
      <c r="H38" s="27"/>
      <c r="I38" s="27"/>
      <c r="J38" s="27"/>
      <c r="K38" s="27"/>
    </row>
    <row r="40" spans="2:11" x14ac:dyDescent="0.5">
      <c r="J40" s="47" t="s">
        <v>26</v>
      </c>
      <c r="K40" s="47" t="s">
        <v>27</v>
      </c>
    </row>
    <row r="41" spans="2:11" ht="5.25" customHeight="1" x14ac:dyDescent="0.5"/>
    <row r="42" spans="2:11" x14ac:dyDescent="0.5">
      <c r="B42" s="48" t="s">
        <v>28</v>
      </c>
    </row>
    <row r="43" spans="2:11" x14ac:dyDescent="0.5">
      <c r="B43" s="29" t="s">
        <v>16</v>
      </c>
      <c r="C43" s="29"/>
      <c r="D43" s="29"/>
      <c r="E43" s="29"/>
      <c r="F43" s="29"/>
      <c r="G43" s="29"/>
      <c r="H43" s="29"/>
      <c r="I43" s="29"/>
      <c r="J43" s="35">
        <f>+K19</f>
        <v>84247.275711314258</v>
      </c>
      <c r="K43" s="29"/>
    </row>
    <row r="44" spans="2:11" x14ac:dyDescent="0.5">
      <c r="B44" s="29" t="s">
        <v>22</v>
      </c>
      <c r="C44" s="29"/>
      <c r="D44" s="29"/>
      <c r="E44" s="29"/>
      <c r="F44" s="29"/>
      <c r="G44" s="29"/>
      <c r="H44" s="29"/>
      <c r="I44" s="29"/>
      <c r="J44" s="29"/>
      <c r="K44" s="35">
        <f>+K18</f>
        <v>84247.275711314258</v>
      </c>
    </row>
    <row r="45" spans="2:11" x14ac:dyDescent="0.5"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2:11" x14ac:dyDescent="0.5">
      <c r="B46" s="32" t="s">
        <v>30</v>
      </c>
      <c r="C46" s="29"/>
      <c r="D46" s="29"/>
      <c r="E46" s="29"/>
      <c r="F46" s="29"/>
      <c r="G46" s="29"/>
      <c r="H46" s="29"/>
      <c r="I46" s="29"/>
      <c r="J46" s="29"/>
      <c r="K46" s="29"/>
    </row>
    <row r="47" spans="2:11" x14ac:dyDescent="0.5">
      <c r="B47" s="49" t="s">
        <v>29</v>
      </c>
      <c r="C47" s="29"/>
      <c r="D47" s="29"/>
      <c r="E47" s="29"/>
      <c r="F47" s="29"/>
      <c r="G47" s="29"/>
      <c r="H47" s="29"/>
      <c r="I47" s="29"/>
      <c r="J47" s="29"/>
      <c r="K47" s="29"/>
    </row>
    <row r="48" spans="2:11" x14ac:dyDescent="0.5">
      <c r="B48" s="29" t="s">
        <v>31</v>
      </c>
      <c r="C48" s="29"/>
      <c r="D48" s="29"/>
      <c r="E48" s="29"/>
      <c r="F48" s="29"/>
      <c r="G48" s="29"/>
      <c r="H48" s="29"/>
      <c r="I48" s="29"/>
      <c r="J48" s="34">
        <f>-G28</f>
        <v>16849.45514226285</v>
      </c>
      <c r="K48" s="34"/>
    </row>
    <row r="49" spans="2:11" x14ac:dyDescent="0.5">
      <c r="B49" s="29" t="s">
        <v>32</v>
      </c>
      <c r="C49" s="29"/>
      <c r="D49" s="29"/>
      <c r="E49" s="29"/>
      <c r="F49" s="29"/>
      <c r="G49" s="29"/>
      <c r="H49" s="29"/>
      <c r="I49" s="29"/>
      <c r="J49" s="34">
        <f>+G33</f>
        <v>5054.836542678855</v>
      </c>
      <c r="K49" s="34"/>
    </row>
    <row r="50" spans="2:11" x14ac:dyDescent="0.5">
      <c r="B50" s="29" t="s">
        <v>22</v>
      </c>
      <c r="C50" s="29"/>
      <c r="D50" s="29"/>
      <c r="E50" s="29"/>
      <c r="F50" s="29"/>
      <c r="G50" s="29"/>
      <c r="H50" s="29"/>
      <c r="I50" s="29"/>
      <c r="J50" s="34">
        <f>-G34-J49</f>
        <v>14945.163457321145</v>
      </c>
      <c r="K50" s="34"/>
    </row>
    <row r="51" spans="2:11" x14ac:dyDescent="0.5">
      <c r="B51" s="29" t="s">
        <v>33</v>
      </c>
      <c r="C51" s="29"/>
      <c r="D51" s="29"/>
      <c r="E51" s="29"/>
      <c r="F51" s="29"/>
      <c r="G51" s="29"/>
      <c r="H51" s="29"/>
      <c r="I51" s="29"/>
      <c r="J51" s="34"/>
      <c r="K51" s="34">
        <f>+J48</f>
        <v>16849.45514226285</v>
      </c>
    </row>
    <row r="52" spans="2:11" x14ac:dyDescent="0.5">
      <c r="B52" s="29" t="s">
        <v>34</v>
      </c>
      <c r="C52" s="29"/>
      <c r="D52" s="29"/>
      <c r="E52" s="29"/>
      <c r="F52" s="29"/>
      <c r="G52" s="29"/>
      <c r="H52" s="29"/>
      <c r="I52" s="29"/>
      <c r="J52" s="34"/>
      <c r="K52" s="34">
        <f>+G16</f>
        <v>20000</v>
      </c>
    </row>
    <row r="53" spans="2:11" x14ac:dyDescent="0.5"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2:11" x14ac:dyDescent="0.5">
      <c r="B54" s="49" t="s">
        <v>35</v>
      </c>
      <c r="C54" s="29"/>
      <c r="D54" s="29"/>
      <c r="E54" s="29"/>
      <c r="F54" s="29"/>
      <c r="G54" s="29"/>
      <c r="H54" s="29"/>
      <c r="I54" s="29"/>
      <c r="J54" s="29"/>
      <c r="K54" s="29"/>
    </row>
    <row r="55" spans="2:11" x14ac:dyDescent="0.5">
      <c r="B55" s="29" t="s">
        <v>31</v>
      </c>
      <c r="C55" s="29"/>
      <c r="D55" s="29"/>
      <c r="E55" s="29"/>
      <c r="F55" s="29"/>
      <c r="G55" s="29"/>
      <c r="H55" s="29"/>
      <c r="I55" s="29"/>
      <c r="J55" s="34">
        <f>-H28</f>
        <v>16849.45514226285</v>
      </c>
      <c r="K55" s="34"/>
    </row>
    <row r="56" spans="2:11" x14ac:dyDescent="0.5">
      <c r="B56" s="29" t="s">
        <v>32</v>
      </c>
      <c r="C56" s="29"/>
      <c r="D56" s="29"/>
      <c r="E56" s="29"/>
      <c r="F56" s="29"/>
      <c r="G56" s="29"/>
      <c r="H56" s="29"/>
      <c r="I56" s="29"/>
      <c r="J56" s="34">
        <f>+H33</f>
        <v>4158.1267352395862</v>
      </c>
      <c r="K56" s="34"/>
    </row>
    <row r="57" spans="2:11" x14ac:dyDescent="0.5">
      <c r="B57" s="29" t="s">
        <v>22</v>
      </c>
      <c r="C57" s="29"/>
      <c r="D57" s="29"/>
      <c r="E57" s="29"/>
      <c r="F57" s="29"/>
      <c r="G57" s="29"/>
      <c r="H57" s="29"/>
      <c r="I57" s="29"/>
      <c r="J57" s="34">
        <f>-H34-J56</f>
        <v>15841.873264760414</v>
      </c>
      <c r="K57" s="34"/>
    </row>
    <row r="58" spans="2:11" x14ac:dyDescent="0.5">
      <c r="B58" s="29" t="s">
        <v>33</v>
      </c>
      <c r="C58" s="29"/>
      <c r="D58" s="29"/>
      <c r="E58" s="29"/>
      <c r="F58" s="29"/>
      <c r="G58" s="29"/>
      <c r="H58" s="29"/>
      <c r="I58" s="29"/>
      <c r="J58" s="34"/>
      <c r="K58" s="34">
        <f>+J55</f>
        <v>16849.45514226285</v>
      </c>
    </row>
    <row r="59" spans="2:11" x14ac:dyDescent="0.5">
      <c r="B59" s="29" t="s">
        <v>34</v>
      </c>
      <c r="C59" s="29"/>
      <c r="D59" s="29"/>
      <c r="E59" s="29"/>
      <c r="F59" s="29"/>
      <c r="G59" s="29"/>
      <c r="H59" s="29"/>
      <c r="I59" s="29"/>
      <c r="J59" s="34"/>
      <c r="K59" s="34">
        <f>+H16</f>
        <v>20000</v>
      </c>
    </row>
    <row r="60" spans="2:11" x14ac:dyDescent="0.5"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2:11" x14ac:dyDescent="0.5">
      <c r="B61" s="49" t="s">
        <v>36</v>
      </c>
      <c r="C61" s="29"/>
      <c r="D61" s="29"/>
      <c r="E61" s="29"/>
      <c r="F61" s="29"/>
      <c r="G61" s="29"/>
      <c r="H61" s="29"/>
      <c r="I61" s="29"/>
      <c r="J61" s="29"/>
      <c r="K61" s="29"/>
    </row>
    <row r="62" spans="2:11" x14ac:dyDescent="0.5">
      <c r="B62" s="29" t="s">
        <v>31</v>
      </c>
      <c r="C62" s="29"/>
      <c r="D62" s="29"/>
      <c r="E62" s="29"/>
      <c r="F62" s="29"/>
      <c r="G62" s="29"/>
      <c r="H62" s="29"/>
      <c r="I62" s="29"/>
      <c r="J62" s="34">
        <f>-I28</f>
        <v>16849.45514226285</v>
      </c>
      <c r="K62" s="34"/>
    </row>
    <row r="63" spans="2:11" x14ac:dyDescent="0.5">
      <c r="B63" s="29" t="s">
        <v>32</v>
      </c>
      <c r="C63" s="29"/>
      <c r="D63" s="29"/>
      <c r="E63" s="29"/>
      <c r="F63" s="29"/>
      <c r="G63" s="29"/>
      <c r="H63" s="29"/>
      <c r="I63" s="29"/>
      <c r="J63" s="34">
        <f>+I33</f>
        <v>3207.6143393539614</v>
      </c>
      <c r="K63" s="34"/>
    </row>
    <row r="64" spans="2:11" x14ac:dyDescent="0.5">
      <c r="B64" s="29" t="s">
        <v>22</v>
      </c>
      <c r="C64" s="29"/>
      <c r="D64" s="29"/>
      <c r="E64" s="29"/>
      <c r="F64" s="29"/>
      <c r="G64" s="29"/>
      <c r="H64" s="29"/>
      <c r="I64" s="29"/>
      <c r="J64" s="34">
        <f>-I34-J63</f>
        <v>16792.385660646039</v>
      </c>
      <c r="K64" s="34"/>
    </row>
    <row r="65" spans="2:11" x14ac:dyDescent="0.5">
      <c r="B65" s="29" t="s">
        <v>33</v>
      </c>
      <c r="C65" s="29"/>
      <c r="D65" s="29"/>
      <c r="E65" s="29"/>
      <c r="F65" s="29"/>
      <c r="G65" s="29"/>
      <c r="H65" s="29"/>
      <c r="I65" s="29"/>
      <c r="J65" s="34"/>
      <c r="K65" s="34">
        <f>+J62</f>
        <v>16849.45514226285</v>
      </c>
    </row>
    <row r="66" spans="2:11" x14ac:dyDescent="0.5">
      <c r="B66" s="29" t="s">
        <v>34</v>
      </c>
      <c r="C66" s="29"/>
      <c r="D66" s="29"/>
      <c r="E66" s="29"/>
      <c r="F66" s="29"/>
      <c r="G66" s="29"/>
      <c r="H66" s="29"/>
      <c r="I66" s="29"/>
      <c r="J66" s="34"/>
      <c r="K66" s="34">
        <f>+I16</f>
        <v>20000</v>
      </c>
    </row>
    <row r="67" spans="2:11" x14ac:dyDescent="0.5"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2:11" x14ac:dyDescent="0.5">
      <c r="B68" s="49" t="s">
        <v>37</v>
      </c>
      <c r="C68" s="29"/>
      <c r="D68" s="29"/>
      <c r="E68" s="29"/>
      <c r="F68" s="29"/>
      <c r="G68" s="29"/>
      <c r="H68" s="29"/>
      <c r="I68" s="29"/>
      <c r="J68" s="29"/>
      <c r="K68" s="29"/>
    </row>
    <row r="69" spans="2:11" x14ac:dyDescent="0.5">
      <c r="B69" s="29" t="s">
        <v>31</v>
      </c>
      <c r="C69" s="29"/>
      <c r="D69" s="29"/>
      <c r="E69" s="29"/>
      <c r="F69" s="29"/>
      <c r="G69" s="29"/>
      <c r="H69" s="29"/>
      <c r="I69" s="29"/>
      <c r="J69" s="34">
        <f>-J28</f>
        <v>16849.45514226285</v>
      </c>
      <c r="K69" s="34"/>
    </row>
    <row r="70" spans="2:11" x14ac:dyDescent="0.5">
      <c r="B70" s="29" t="s">
        <v>32</v>
      </c>
      <c r="C70" s="29"/>
      <c r="D70" s="29"/>
      <c r="E70" s="29"/>
      <c r="F70" s="29"/>
      <c r="G70" s="29"/>
      <c r="H70" s="29"/>
      <c r="I70" s="29"/>
      <c r="J70" s="34">
        <f>+J33</f>
        <v>2200.0711997151989</v>
      </c>
      <c r="K70" s="34"/>
    </row>
    <row r="71" spans="2:11" x14ac:dyDescent="0.5">
      <c r="B71" s="29" t="s">
        <v>22</v>
      </c>
      <c r="C71" s="29"/>
      <c r="D71" s="29"/>
      <c r="E71" s="29"/>
      <c r="F71" s="29"/>
      <c r="G71" s="29"/>
      <c r="H71" s="29"/>
      <c r="I71" s="29"/>
      <c r="J71" s="34">
        <f>-J34-J70</f>
        <v>17799.928800284801</v>
      </c>
      <c r="K71" s="34"/>
    </row>
    <row r="72" spans="2:11" x14ac:dyDescent="0.5">
      <c r="B72" s="29" t="s">
        <v>33</v>
      </c>
      <c r="C72" s="29"/>
      <c r="D72" s="29"/>
      <c r="E72" s="29"/>
      <c r="F72" s="29"/>
      <c r="G72" s="29"/>
      <c r="H72" s="29"/>
      <c r="I72" s="29"/>
      <c r="J72" s="34"/>
      <c r="K72" s="34">
        <f>+J69</f>
        <v>16849.45514226285</v>
      </c>
    </row>
    <row r="73" spans="2:11" x14ac:dyDescent="0.5">
      <c r="B73" s="29" t="s">
        <v>34</v>
      </c>
      <c r="C73" s="29"/>
      <c r="D73" s="29"/>
      <c r="E73" s="29"/>
      <c r="F73" s="29"/>
      <c r="G73" s="29"/>
      <c r="H73" s="29"/>
      <c r="I73" s="29"/>
      <c r="J73" s="34"/>
      <c r="K73" s="34">
        <f>+J16</f>
        <v>20000</v>
      </c>
    </row>
    <row r="74" spans="2:11" x14ac:dyDescent="0.5"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2:11" x14ac:dyDescent="0.5">
      <c r="B75" s="49" t="s">
        <v>38</v>
      </c>
      <c r="C75" s="29"/>
      <c r="D75" s="29"/>
      <c r="E75" s="29"/>
      <c r="F75" s="29"/>
      <c r="G75" s="29"/>
      <c r="H75" s="29"/>
      <c r="I75" s="29"/>
      <c r="J75" s="29"/>
      <c r="K75" s="29"/>
    </row>
    <row r="76" spans="2:11" x14ac:dyDescent="0.5">
      <c r="B76" s="29" t="s">
        <v>31</v>
      </c>
      <c r="C76" s="29"/>
      <c r="D76" s="29"/>
      <c r="E76" s="29"/>
      <c r="F76" s="29"/>
      <c r="G76" s="29"/>
      <c r="H76" s="29"/>
      <c r="I76" s="29"/>
      <c r="J76" s="34">
        <f>-K28</f>
        <v>16849.45514226285</v>
      </c>
      <c r="K76" s="34"/>
    </row>
    <row r="77" spans="2:11" x14ac:dyDescent="0.5">
      <c r="B77" s="29" t="s">
        <v>32</v>
      </c>
      <c r="C77" s="29"/>
      <c r="D77" s="29"/>
      <c r="E77" s="29"/>
      <c r="F77" s="29"/>
      <c r="G77" s="29"/>
      <c r="H77" s="29"/>
      <c r="I77" s="29"/>
      <c r="J77" s="34">
        <f>+K33</f>
        <v>1132.0754716981107</v>
      </c>
      <c r="K77" s="34"/>
    </row>
    <row r="78" spans="2:11" x14ac:dyDescent="0.5">
      <c r="B78" s="29" t="s">
        <v>22</v>
      </c>
      <c r="C78" s="29"/>
      <c r="D78" s="29"/>
      <c r="E78" s="29"/>
      <c r="F78" s="29"/>
      <c r="G78" s="29"/>
      <c r="H78" s="29"/>
      <c r="I78" s="29"/>
      <c r="J78" s="34">
        <f>-K34-J77</f>
        <v>18867.92452830189</v>
      </c>
      <c r="K78" s="34"/>
    </row>
    <row r="79" spans="2:11" x14ac:dyDescent="0.5">
      <c r="B79" s="29" t="s">
        <v>33</v>
      </c>
      <c r="C79" s="29"/>
      <c r="D79" s="29"/>
      <c r="E79" s="29"/>
      <c r="F79" s="29"/>
      <c r="G79" s="29"/>
      <c r="H79" s="29"/>
      <c r="I79" s="29"/>
      <c r="J79" s="34"/>
      <c r="K79" s="34">
        <f>+J76</f>
        <v>16849.45514226285</v>
      </c>
    </row>
    <row r="80" spans="2:11" x14ac:dyDescent="0.5">
      <c r="B80" s="29" t="s">
        <v>34</v>
      </c>
      <c r="C80" s="29"/>
      <c r="D80" s="29"/>
      <c r="E80" s="29"/>
      <c r="F80" s="29"/>
      <c r="G80" s="29"/>
      <c r="H80" s="29"/>
      <c r="I80" s="29"/>
      <c r="J80" s="34"/>
      <c r="K80" s="34">
        <f>+K16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1139-FB5D-4C2A-8F0E-AAA52BBC00BA}">
  <dimension ref="A1:K75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ColWidth="11.734375" defaultRowHeight="15" x14ac:dyDescent="0.5"/>
  <cols>
    <col min="1" max="1" width="5.734375" style="16" customWidth="1"/>
    <col min="2" max="9" width="11.734375" style="16"/>
    <col min="10" max="10" width="11.734375" style="16" customWidth="1"/>
    <col min="11" max="16384" width="11.734375" style="16"/>
  </cols>
  <sheetData>
    <row r="1" spans="1:11" x14ac:dyDescent="0.5">
      <c r="A1" s="50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7.399999999999999" x14ac:dyDescent="0.5">
      <c r="A2" s="17" t="s">
        <v>44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5">
      <c r="B4" s="16" t="s">
        <v>48</v>
      </c>
    </row>
    <row r="5" spans="1:11" x14ac:dyDescent="0.5">
      <c r="B5" s="16" t="s">
        <v>11</v>
      </c>
    </row>
    <row r="6" spans="1:11" x14ac:dyDescent="0.5">
      <c r="B6" s="16" t="s">
        <v>12</v>
      </c>
    </row>
    <row r="7" spans="1:11" x14ac:dyDescent="0.5">
      <c r="B7" s="16" t="s">
        <v>10</v>
      </c>
    </row>
    <row r="8" spans="1:11" x14ac:dyDescent="0.5">
      <c r="B8" s="19"/>
      <c r="C8" s="19"/>
      <c r="D8" s="20"/>
    </row>
    <row r="9" spans="1:11" x14ac:dyDescent="0.5">
      <c r="B9" s="19" t="s">
        <v>50</v>
      </c>
      <c r="C9" s="19"/>
      <c r="D9" s="21"/>
    </row>
    <row r="10" spans="1:11" x14ac:dyDescent="0.5">
      <c r="B10" s="19" t="s">
        <v>52</v>
      </c>
      <c r="C10" s="19"/>
      <c r="D10" s="21"/>
    </row>
    <row r="11" spans="1:11" x14ac:dyDescent="0.5">
      <c r="B11" s="22"/>
      <c r="C11" s="22"/>
      <c r="D11" s="23"/>
    </row>
    <row r="12" spans="1:11" x14ac:dyDescent="0.5">
      <c r="B12" s="24" t="s">
        <v>43</v>
      </c>
      <c r="C12" s="25"/>
      <c r="D12" s="26"/>
      <c r="E12" s="27"/>
      <c r="F12" s="27"/>
      <c r="G12" s="27"/>
      <c r="H12" s="27"/>
      <c r="I12" s="27"/>
      <c r="J12" s="27"/>
      <c r="K12" s="27"/>
    </row>
    <row r="13" spans="1:11" x14ac:dyDescent="0.5">
      <c r="B13" s="28"/>
      <c r="C13" s="28"/>
    </row>
    <row r="14" spans="1:11" x14ac:dyDescent="0.5">
      <c r="B14" s="16" t="s">
        <v>49</v>
      </c>
      <c r="E14" s="54">
        <v>0.06</v>
      </c>
      <c r="F14" s="29"/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8" customFormat="1" ht="5.25" customHeight="1" x14ac:dyDescent="0.5">
      <c r="B15" s="16"/>
      <c r="C15" s="16"/>
      <c r="D15" s="31"/>
      <c r="E15" s="32"/>
      <c r="F15" s="32"/>
      <c r="G15" s="32"/>
      <c r="H15" s="32"/>
      <c r="I15" s="32"/>
      <c r="J15" s="32"/>
      <c r="K15" s="32"/>
    </row>
    <row r="16" spans="1:11" s="28" customFormat="1" x14ac:dyDescent="0.5">
      <c r="B16" s="16" t="s">
        <v>13</v>
      </c>
      <c r="D16" s="33"/>
      <c r="E16" s="32"/>
      <c r="F16" s="32"/>
      <c r="G16" s="53">
        <v>20000</v>
      </c>
      <c r="H16" s="53">
        <v>20000</v>
      </c>
      <c r="I16" s="53">
        <v>20000</v>
      </c>
      <c r="J16" s="53">
        <v>20000</v>
      </c>
      <c r="K16" s="53">
        <v>20000</v>
      </c>
    </row>
    <row r="17" spans="2:11" s="28" customFormat="1" x14ac:dyDescent="0.5">
      <c r="C17" s="16"/>
      <c r="D17" s="31"/>
      <c r="E17" s="32"/>
      <c r="F17" s="32"/>
      <c r="G17" s="32"/>
      <c r="H17" s="32"/>
      <c r="I17" s="32"/>
      <c r="J17" s="32"/>
      <c r="K17" s="32"/>
    </row>
    <row r="18" spans="2:11" s="28" customFormat="1" x14ac:dyDescent="0.5">
      <c r="B18" s="19" t="s">
        <v>14</v>
      </c>
      <c r="C18" s="19"/>
      <c r="D18" s="20"/>
      <c r="E18" s="29"/>
      <c r="F18" s="29"/>
      <c r="G18" s="29"/>
      <c r="H18" s="29"/>
      <c r="I18" s="29"/>
      <c r="J18" s="29"/>
      <c r="K18" s="35">
        <f>+NPV(E14,G16:K16)</f>
        <v>84247.275711314258</v>
      </c>
    </row>
    <row r="19" spans="2:11" x14ac:dyDescent="0.5">
      <c r="B19" s="16" t="s">
        <v>15</v>
      </c>
      <c r="K19" s="35">
        <f>+K18</f>
        <v>84247.275711314258</v>
      </c>
    </row>
    <row r="20" spans="2:11" x14ac:dyDescent="0.5">
      <c r="B20" s="19"/>
      <c r="C20" s="19"/>
      <c r="D20" s="20"/>
    </row>
    <row r="21" spans="2:11" x14ac:dyDescent="0.5">
      <c r="D21" s="36"/>
    </row>
    <row r="22" spans="2:11" x14ac:dyDescent="0.5">
      <c r="B22" s="24" t="s">
        <v>42</v>
      </c>
      <c r="C22" s="25"/>
      <c r="D22" s="26"/>
      <c r="E22" s="27"/>
      <c r="F22" s="27"/>
      <c r="G22" s="27"/>
      <c r="H22" s="27"/>
      <c r="I22" s="27"/>
      <c r="J22" s="27"/>
      <c r="K22" s="27"/>
    </row>
    <row r="23" spans="2:11" x14ac:dyDescent="0.5">
      <c r="B23" s="28"/>
      <c r="D23" s="36"/>
    </row>
    <row r="24" spans="2:11" x14ac:dyDescent="0.5">
      <c r="B24" s="19" t="s">
        <v>21</v>
      </c>
      <c r="C24" s="19"/>
      <c r="E24" s="55">
        <v>5</v>
      </c>
      <c r="F24" s="29"/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8" customFormat="1" ht="5.25" customHeight="1" x14ac:dyDescent="0.5">
      <c r="B25" s="16"/>
      <c r="C25" s="16"/>
      <c r="D25" s="31"/>
      <c r="E25" s="32"/>
      <c r="F25" s="32"/>
      <c r="G25" s="32"/>
      <c r="H25" s="32"/>
      <c r="I25" s="32"/>
      <c r="J25" s="32"/>
      <c r="K25" s="32"/>
    </row>
    <row r="26" spans="2:11" x14ac:dyDescent="0.5">
      <c r="B26" s="37" t="s">
        <v>16</v>
      </c>
      <c r="C26" s="19"/>
      <c r="D26" s="20"/>
      <c r="E26" s="29"/>
      <c r="F26" s="29"/>
      <c r="G26" s="29"/>
      <c r="H26" s="29"/>
      <c r="I26" s="29"/>
      <c r="J26" s="29"/>
      <c r="K26" s="29"/>
    </row>
    <row r="27" spans="2:11" x14ac:dyDescent="0.5">
      <c r="B27" s="16" t="s">
        <v>18</v>
      </c>
      <c r="D27" s="38"/>
      <c r="E27" s="29"/>
      <c r="F27" s="29"/>
      <c r="G27" s="35">
        <f>+K19</f>
        <v>84247.275711314258</v>
      </c>
      <c r="H27" s="35">
        <f>+G29</f>
        <v>69302.112253993109</v>
      </c>
      <c r="I27" s="35">
        <f t="shared" ref="I27:K27" si="2">+H29</f>
        <v>53460.238989232697</v>
      </c>
      <c r="J27" s="35">
        <f t="shared" si="2"/>
        <v>36667.853328586658</v>
      </c>
      <c r="K27" s="35">
        <f t="shared" si="2"/>
        <v>18867.924528301857</v>
      </c>
    </row>
    <row r="28" spans="2:11" x14ac:dyDescent="0.5">
      <c r="B28" s="39" t="s">
        <v>19</v>
      </c>
      <c r="C28" s="39"/>
      <c r="D28" s="40"/>
      <c r="E28" s="41"/>
      <c r="F28" s="41"/>
      <c r="G28" s="42">
        <f>-(G16-G33)</f>
        <v>-14945.163457321145</v>
      </c>
      <c r="H28" s="42">
        <f t="shared" ref="H28:K28" si="3">-(H16-H33)</f>
        <v>-15841.873264760414</v>
      </c>
      <c r="I28" s="42">
        <f t="shared" si="3"/>
        <v>-16792.385660646039</v>
      </c>
      <c r="J28" s="42">
        <f t="shared" si="3"/>
        <v>-17799.928800284801</v>
      </c>
      <c r="K28" s="42">
        <f t="shared" si="3"/>
        <v>-18867.92452830189</v>
      </c>
    </row>
    <row r="29" spans="2:11" x14ac:dyDescent="0.5">
      <c r="B29" s="16" t="s">
        <v>20</v>
      </c>
      <c r="D29" s="38"/>
      <c r="E29" s="29"/>
      <c r="F29" s="29"/>
      <c r="G29" s="35">
        <f>SUM(G27:G28)</f>
        <v>69302.112253993109</v>
      </c>
      <c r="H29" s="35">
        <f>SUM(H27:H28)</f>
        <v>53460.238989232697</v>
      </c>
      <c r="I29" s="35">
        <f t="shared" ref="I29:K29" si="4">SUM(I27:I28)</f>
        <v>36667.853328586658</v>
      </c>
      <c r="J29" s="35">
        <f t="shared" si="4"/>
        <v>18867.924528301857</v>
      </c>
      <c r="K29" s="35">
        <f t="shared" si="4"/>
        <v>-3.2741809263825417E-11</v>
      </c>
    </row>
    <row r="30" spans="2:11" x14ac:dyDescent="0.5">
      <c r="B30" s="28"/>
      <c r="D30" s="38"/>
      <c r="E30" s="29"/>
      <c r="F30" s="29"/>
      <c r="G30" s="29"/>
      <c r="H30" s="29"/>
      <c r="I30" s="29"/>
      <c r="J30" s="29"/>
      <c r="K30" s="29"/>
    </row>
    <row r="31" spans="2:11" x14ac:dyDescent="0.5">
      <c r="B31" s="37" t="s">
        <v>22</v>
      </c>
      <c r="E31" s="29"/>
      <c r="F31" s="29"/>
      <c r="G31" s="29"/>
      <c r="H31" s="29"/>
      <c r="I31" s="29"/>
      <c r="J31" s="29"/>
      <c r="K31" s="29"/>
    </row>
    <row r="32" spans="2:11" x14ac:dyDescent="0.5">
      <c r="B32" s="16" t="s">
        <v>18</v>
      </c>
      <c r="C32" s="19"/>
      <c r="D32" s="20"/>
      <c r="E32" s="29"/>
      <c r="F32" s="29"/>
      <c r="G32" s="35">
        <f>+K18</f>
        <v>84247.275711314258</v>
      </c>
      <c r="H32" s="35">
        <f>+G35</f>
        <v>69302.112253993109</v>
      </c>
      <c r="I32" s="35">
        <f t="shared" ref="I32:K32" si="5">+H35</f>
        <v>53460.23898923269</v>
      </c>
      <c r="J32" s="35">
        <f t="shared" si="5"/>
        <v>36667.853328586651</v>
      </c>
      <c r="K32" s="35">
        <f t="shared" si="5"/>
        <v>18867.924528301846</v>
      </c>
    </row>
    <row r="33" spans="2:11" x14ac:dyDescent="0.5">
      <c r="B33" s="16" t="s">
        <v>23</v>
      </c>
      <c r="C33" s="19"/>
      <c r="D33" s="20"/>
      <c r="E33" s="29"/>
      <c r="F33" s="29"/>
      <c r="G33" s="35">
        <f>+G32*$E$14</f>
        <v>5054.836542678855</v>
      </c>
      <c r="H33" s="35">
        <f>+H32*$E$14</f>
        <v>4158.1267352395862</v>
      </c>
      <c r="I33" s="35">
        <f>+I32*$E$14</f>
        <v>3207.6143393539614</v>
      </c>
      <c r="J33" s="35">
        <f>+J32*$E$14</f>
        <v>2200.0711997151989</v>
      </c>
      <c r="K33" s="35">
        <f>+K32*$E$14</f>
        <v>1132.0754716981107</v>
      </c>
    </row>
    <row r="34" spans="2:11" x14ac:dyDescent="0.5">
      <c r="B34" s="39" t="s">
        <v>24</v>
      </c>
      <c r="C34" s="39"/>
      <c r="D34" s="44"/>
      <c r="E34" s="41"/>
      <c r="F34" s="41"/>
      <c r="G34" s="42">
        <f>-G16</f>
        <v>-20000</v>
      </c>
      <c r="H34" s="42">
        <f>+G34</f>
        <v>-20000</v>
      </c>
      <c r="I34" s="42">
        <f t="shared" ref="I34:K34" si="6">+H34</f>
        <v>-20000</v>
      </c>
      <c r="J34" s="42">
        <f t="shared" si="6"/>
        <v>-20000</v>
      </c>
      <c r="K34" s="42">
        <f t="shared" si="6"/>
        <v>-20000</v>
      </c>
    </row>
    <row r="35" spans="2:11" x14ac:dyDescent="0.5">
      <c r="B35" s="16" t="s">
        <v>20</v>
      </c>
      <c r="D35" s="45"/>
      <c r="G35" s="43">
        <f>SUM(G32:G34)</f>
        <v>69302.112253993109</v>
      </c>
      <c r="H35" s="43">
        <f>SUM(H32:H34)</f>
        <v>53460.23898923269</v>
      </c>
      <c r="I35" s="43">
        <f t="shared" ref="I35:K35" si="7">SUM(I32:I34)</f>
        <v>36667.853328586651</v>
      </c>
      <c r="J35" s="43">
        <f t="shared" si="7"/>
        <v>18867.924528301846</v>
      </c>
      <c r="K35" s="43">
        <f t="shared" si="7"/>
        <v>-4.3655745685100555E-11</v>
      </c>
    </row>
    <row r="36" spans="2:11" x14ac:dyDescent="0.5">
      <c r="D36" s="45"/>
    </row>
    <row r="37" spans="2:11" x14ac:dyDescent="0.5">
      <c r="C37" s="28"/>
      <c r="D37" s="46"/>
    </row>
    <row r="38" spans="2:11" x14ac:dyDescent="0.5">
      <c r="B38" s="24" t="s">
        <v>40</v>
      </c>
      <c r="C38" s="25"/>
      <c r="D38" s="26"/>
      <c r="E38" s="27"/>
      <c r="F38" s="27"/>
      <c r="G38" s="27"/>
      <c r="H38" s="27"/>
      <c r="I38" s="27"/>
      <c r="J38" s="27"/>
      <c r="K38" s="27"/>
    </row>
    <row r="40" spans="2:11" x14ac:dyDescent="0.5">
      <c r="J40" s="47" t="s">
        <v>26</v>
      </c>
      <c r="K40" s="47" t="s">
        <v>27</v>
      </c>
    </row>
    <row r="41" spans="2:11" ht="5.25" customHeight="1" x14ac:dyDescent="0.5"/>
    <row r="42" spans="2:11" x14ac:dyDescent="0.5">
      <c r="B42" s="48" t="s">
        <v>28</v>
      </c>
    </row>
    <row r="43" spans="2:11" x14ac:dyDescent="0.5">
      <c r="B43" s="29" t="s">
        <v>16</v>
      </c>
      <c r="C43" s="29"/>
      <c r="D43" s="29"/>
      <c r="E43" s="29"/>
      <c r="F43" s="29"/>
      <c r="G43" s="29"/>
      <c r="H43" s="29"/>
      <c r="I43" s="29"/>
      <c r="J43" s="35">
        <f>+K19</f>
        <v>84247.275711314258</v>
      </c>
      <c r="K43" s="29"/>
    </row>
    <row r="44" spans="2:11" x14ac:dyDescent="0.5">
      <c r="B44" s="29" t="s">
        <v>22</v>
      </c>
      <c r="C44" s="29"/>
      <c r="D44" s="29"/>
      <c r="E44" s="29"/>
      <c r="F44" s="29"/>
      <c r="G44" s="29"/>
      <c r="H44" s="29"/>
      <c r="I44" s="29"/>
      <c r="J44" s="29"/>
      <c r="K44" s="35">
        <f>+K18</f>
        <v>84247.275711314258</v>
      </c>
    </row>
    <row r="45" spans="2:11" x14ac:dyDescent="0.5"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2:11" x14ac:dyDescent="0.5">
      <c r="B46" s="32" t="s">
        <v>30</v>
      </c>
      <c r="C46" s="29"/>
      <c r="D46" s="29"/>
      <c r="E46" s="29"/>
      <c r="F46" s="29"/>
      <c r="G46" s="29"/>
      <c r="H46" s="29"/>
      <c r="I46" s="29"/>
      <c r="J46" s="29"/>
      <c r="K46" s="29"/>
    </row>
    <row r="47" spans="2:11" x14ac:dyDescent="0.5">
      <c r="B47" s="49" t="s">
        <v>29</v>
      </c>
      <c r="C47" s="29"/>
      <c r="D47" s="29"/>
      <c r="E47" s="29"/>
      <c r="F47" s="29"/>
      <c r="G47" s="29"/>
      <c r="H47" s="29"/>
      <c r="I47" s="29"/>
      <c r="J47" s="29"/>
      <c r="K47" s="29"/>
    </row>
    <row r="48" spans="2:11" x14ac:dyDescent="0.5">
      <c r="B48" s="29" t="s">
        <v>39</v>
      </c>
      <c r="C48" s="29"/>
      <c r="D48" s="29"/>
      <c r="E48" s="29"/>
      <c r="F48" s="29"/>
      <c r="G48" s="29"/>
      <c r="H48" s="29"/>
      <c r="I48" s="29"/>
      <c r="J48" s="34">
        <f>+G16</f>
        <v>20000</v>
      </c>
      <c r="K48" s="29"/>
    </row>
    <row r="49" spans="2:11" x14ac:dyDescent="0.5">
      <c r="B49" s="29" t="s">
        <v>22</v>
      </c>
      <c r="C49" s="29"/>
      <c r="D49" s="29"/>
      <c r="E49" s="29"/>
      <c r="F49" s="29"/>
      <c r="G49" s="29"/>
      <c r="H49" s="29"/>
      <c r="I49" s="29"/>
      <c r="J49" s="34">
        <f>+J48-G33</f>
        <v>14945.163457321145</v>
      </c>
      <c r="K49" s="29"/>
    </row>
    <row r="50" spans="2:11" x14ac:dyDescent="0.5">
      <c r="B50" s="29" t="s">
        <v>33</v>
      </c>
      <c r="C50" s="29"/>
      <c r="D50" s="29"/>
      <c r="E50" s="29"/>
      <c r="F50" s="29"/>
      <c r="G50" s="29"/>
      <c r="H50" s="29"/>
      <c r="I50" s="29"/>
      <c r="J50" s="29"/>
      <c r="K50" s="34">
        <f>-G28</f>
        <v>14945.163457321145</v>
      </c>
    </row>
    <row r="51" spans="2:11" x14ac:dyDescent="0.5">
      <c r="B51" s="29" t="s">
        <v>34</v>
      </c>
      <c r="C51" s="29"/>
      <c r="D51" s="29"/>
      <c r="E51" s="29"/>
      <c r="F51" s="29"/>
      <c r="G51" s="29"/>
      <c r="H51" s="29"/>
      <c r="I51" s="29"/>
      <c r="J51" s="29"/>
      <c r="K51" s="34">
        <f>+J48</f>
        <v>20000</v>
      </c>
    </row>
    <row r="52" spans="2:11" x14ac:dyDescent="0.5"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2:11" x14ac:dyDescent="0.5">
      <c r="B53" s="49" t="s">
        <v>35</v>
      </c>
      <c r="C53" s="29"/>
      <c r="D53" s="29"/>
      <c r="E53" s="29"/>
      <c r="F53" s="29"/>
      <c r="G53" s="29"/>
      <c r="H53" s="29"/>
      <c r="I53" s="29"/>
      <c r="J53" s="29"/>
      <c r="K53" s="29"/>
    </row>
    <row r="54" spans="2:11" x14ac:dyDescent="0.5">
      <c r="B54" s="29" t="s">
        <v>39</v>
      </c>
      <c r="C54" s="29"/>
      <c r="D54" s="29"/>
      <c r="E54" s="29"/>
      <c r="F54" s="29"/>
      <c r="G54" s="29"/>
      <c r="H54" s="29"/>
      <c r="I54" s="29"/>
      <c r="J54" s="34">
        <f>+H16</f>
        <v>20000</v>
      </c>
      <c r="K54" s="29"/>
    </row>
    <row r="55" spans="2:11" x14ac:dyDescent="0.5">
      <c r="B55" s="29" t="s">
        <v>22</v>
      </c>
      <c r="C55" s="29"/>
      <c r="D55" s="29"/>
      <c r="E55" s="29"/>
      <c r="F55" s="29"/>
      <c r="G55" s="29"/>
      <c r="H55" s="29"/>
      <c r="I55" s="29"/>
      <c r="J55" s="34">
        <f>+J54-H33</f>
        <v>15841.873264760414</v>
      </c>
      <c r="K55" s="29"/>
    </row>
    <row r="56" spans="2:11" x14ac:dyDescent="0.5">
      <c r="B56" s="29" t="s">
        <v>33</v>
      </c>
      <c r="C56" s="29"/>
      <c r="D56" s="29"/>
      <c r="E56" s="29"/>
      <c r="F56" s="29"/>
      <c r="G56" s="29"/>
      <c r="H56" s="29"/>
      <c r="I56" s="29"/>
      <c r="J56" s="29"/>
      <c r="K56" s="34">
        <f>-H28</f>
        <v>15841.873264760414</v>
      </c>
    </row>
    <row r="57" spans="2:11" x14ac:dyDescent="0.5">
      <c r="B57" s="29" t="s">
        <v>34</v>
      </c>
      <c r="C57" s="29"/>
      <c r="D57" s="29"/>
      <c r="E57" s="29"/>
      <c r="F57" s="29"/>
      <c r="G57" s="29"/>
      <c r="H57" s="29"/>
      <c r="I57" s="29"/>
      <c r="J57" s="29"/>
      <c r="K57" s="34">
        <f>+J54</f>
        <v>20000</v>
      </c>
    </row>
    <row r="58" spans="2:11" x14ac:dyDescent="0.5"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2:11" x14ac:dyDescent="0.5">
      <c r="B59" s="49" t="s">
        <v>36</v>
      </c>
      <c r="C59" s="29"/>
      <c r="D59" s="29"/>
      <c r="E59" s="29"/>
      <c r="F59" s="29"/>
      <c r="G59" s="29"/>
      <c r="H59" s="29"/>
      <c r="I59" s="29"/>
      <c r="J59" s="29"/>
      <c r="K59" s="29"/>
    </row>
    <row r="60" spans="2:11" x14ac:dyDescent="0.5">
      <c r="B60" s="29" t="s">
        <v>39</v>
      </c>
      <c r="C60" s="29"/>
      <c r="D60" s="29"/>
      <c r="E60" s="29"/>
      <c r="F60" s="29"/>
      <c r="G60" s="29"/>
      <c r="H60" s="29"/>
      <c r="I60" s="29"/>
      <c r="J60" s="34">
        <f>+I16</f>
        <v>20000</v>
      </c>
      <c r="K60" s="29"/>
    </row>
    <row r="61" spans="2:11" x14ac:dyDescent="0.5">
      <c r="B61" s="29" t="s">
        <v>22</v>
      </c>
      <c r="C61" s="29"/>
      <c r="D61" s="29"/>
      <c r="E61" s="29"/>
      <c r="F61" s="29"/>
      <c r="G61" s="29"/>
      <c r="H61" s="29"/>
      <c r="I61" s="29"/>
      <c r="J61" s="34">
        <f>+J60-I33</f>
        <v>16792.385660646039</v>
      </c>
      <c r="K61" s="29"/>
    </row>
    <row r="62" spans="2:11" x14ac:dyDescent="0.5">
      <c r="B62" s="29" t="s">
        <v>33</v>
      </c>
      <c r="C62" s="29"/>
      <c r="D62" s="29"/>
      <c r="E62" s="29"/>
      <c r="F62" s="29"/>
      <c r="G62" s="29"/>
      <c r="H62" s="29"/>
      <c r="I62" s="29"/>
      <c r="J62" s="29"/>
      <c r="K62" s="34">
        <f>-I28</f>
        <v>16792.385660646039</v>
      </c>
    </row>
    <row r="63" spans="2:11" x14ac:dyDescent="0.5">
      <c r="B63" s="29" t="s">
        <v>34</v>
      </c>
      <c r="C63" s="29"/>
      <c r="D63" s="29"/>
      <c r="E63" s="29"/>
      <c r="F63" s="29"/>
      <c r="G63" s="29"/>
      <c r="H63" s="29"/>
      <c r="I63" s="29"/>
      <c r="J63" s="29"/>
      <c r="K63" s="34">
        <f>+J60</f>
        <v>20000</v>
      </c>
    </row>
    <row r="64" spans="2:11" x14ac:dyDescent="0.5"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2:11" x14ac:dyDescent="0.5">
      <c r="B65" s="49" t="s">
        <v>37</v>
      </c>
      <c r="C65" s="29"/>
      <c r="D65" s="29"/>
      <c r="E65" s="29"/>
      <c r="F65" s="29"/>
      <c r="G65" s="29"/>
      <c r="H65" s="29"/>
      <c r="I65" s="29"/>
      <c r="J65" s="29"/>
      <c r="K65" s="29"/>
    </row>
    <row r="66" spans="2:11" x14ac:dyDescent="0.5">
      <c r="B66" s="29" t="s">
        <v>39</v>
      </c>
      <c r="C66" s="29"/>
      <c r="D66" s="29"/>
      <c r="E66" s="29"/>
      <c r="F66" s="29"/>
      <c r="G66" s="29"/>
      <c r="H66" s="29"/>
      <c r="I66" s="29"/>
      <c r="J66" s="34">
        <f>+J16</f>
        <v>20000</v>
      </c>
      <c r="K66" s="29"/>
    </row>
    <row r="67" spans="2:11" x14ac:dyDescent="0.5">
      <c r="B67" s="29" t="s">
        <v>22</v>
      </c>
      <c r="C67" s="29"/>
      <c r="D67" s="29"/>
      <c r="E67" s="29"/>
      <c r="F67" s="29"/>
      <c r="G67" s="29"/>
      <c r="H67" s="29"/>
      <c r="I67" s="29"/>
      <c r="J67" s="34">
        <f>+J66-J33</f>
        <v>17799.928800284801</v>
      </c>
      <c r="K67" s="29"/>
    </row>
    <row r="68" spans="2:11" x14ac:dyDescent="0.5">
      <c r="B68" s="29" t="s">
        <v>33</v>
      </c>
      <c r="C68" s="29"/>
      <c r="D68" s="29"/>
      <c r="E68" s="29"/>
      <c r="F68" s="29"/>
      <c r="G68" s="29"/>
      <c r="H68" s="29"/>
      <c r="I68" s="29"/>
      <c r="J68" s="29"/>
      <c r="K68" s="34">
        <f>-J28</f>
        <v>17799.928800284801</v>
      </c>
    </row>
    <row r="69" spans="2:11" x14ac:dyDescent="0.5">
      <c r="B69" s="29" t="s">
        <v>34</v>
      </c>
      <c r="C69" s="29"/>
      <c r="D69" s="29"/>
      <c r="E69" s="29"/>
      <c r="F69" s="29"/>
      <c r="G69" s="29"/>
      <c r="H69" s="29"/>
      <c r="I69" s="29"/>
      <c r="J69" s="29"/>
      <c r="K69" s="34">
        <f>+J66</f>
        <v>20000</v>
      </c>
    </row>
    <row r="70" spans="2:11" x14ac:dyDescent="0.5"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2:11" x14ac:dyDescent="0.5">
      <c r="B71" s="49" t="s">
        <v>38</v>
      </c>
      <c r="C71" s="29"/>
      <c r="D71" s="29"/>
      <c r="E71" s="29"/>
      <c r="F71" s="29"/>
      <c r="G71" s="29"/>
      <c r="H71" s="29"/>
      <c r="I71" s="29"/>
      <c r="J71" s="29"/>
      <c r="K71" s="29"/>
    </row>
    <row r="72" spans="2:11" x14ac:dyDescent="0.5">
      <c r="B72" s="29" t="s">
        <v>39</v>
      </c>
      <c r="C72" s="29"/>
      <c r="D72" s="29"/>
      <c r="E72" s="29"/>
      <c r="F72" s="29"/>
      <c r="G72" s="29"/>
      <c r="H72" s="29"/>
      <c r="I72" s="29"/>
      <c r="J72" s="34">
        <f>+K16</f>
        <v>20000</v>
      </c>
      <c r="K72" s="29"/>
    </row>
    <row r="73" spans="2:11" x14ac:dyDescent="0.5">
      <c r="B73" s="29" t="s">
        <v>22</v>
      </c>
      <c r="C73" s="29"/>
      <c r="D73" s="29"/>
      <c r="E73" s="29"/>
      <c r="F73" s="29"/>
      <c r="G73" s="29"/>
      <c r="H73" s="29"/>
      <c r="I73" s="29"/>
      <c r="J73" s="34">
        <f>+J72-K33</f>
        <v>18867.92452830189</v>
      </c>
      <c r="K73" s="29"/>
    </row>
    <row r="74" spans="2:11" x14ac:dyDescent="0.5">
      <c r="B74" s="29" t="s">
        <v>33</v>
      </c>
      <c r="C74" s="29"/>
      <c r="D74" s="29"/>
      <c r="E74" s="29"/>
      <c r="F74" s="29"/>
      <c r="G74" s="29"/>
      <c r="H74" s="29"/>
      <c r="I74" s="29"/>
      <c r="J74" s="29"/>
      <c r="K74" s="34">
        <f>-K28</f>
        <v>18867.92452830189</v>
      </c>
    </row>
    <row r="75" spans="2:11" x14ac:dyDescent="0.5">
      <c r="B75" s="29" t="s">
        <v>34</v>
      </c>
      <c r="C75" s="29"/>
      <c r="D75" s="29"/>
      <c r="E75" s="29"/>
      <c r="F75" s="29"/>
      <c r="G75" s="29"/>
      <c r="H75" s="29"/>
      <c r="I75" s="29"/>
      <c r="J75" s="29"/>
      <c r="K75" s="34">
        <f>+J72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Finance Lease</vt:lpstr>
      <vt:lpstr>Operating 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2020-09-10T14:59:57Z</dcterms:created>
  <dcterms:modified xsi:type="dcterms:W3CDTF">2020-12-17T18:42:23Z</dcterms:modified>
</cp:coreProperties>
</file>