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4. Macabacus Essentials\Downloads\Archive\"/>
    </mc:Choice>
  </mc:AlternateContent>
  <xr:revisionPtr revIDLastSave="0" documentId="13_ncr:1_{DFFE6A89-74EE-474A-8101-989D5455414C}" xr6:coauthVersionLast="46" xr6:coauthVersionMax="46" xr10:uidLastSave="{00000000-0000-0000-0000-000000000000}"/>
  <bookViews>
    <workbookView xWindow="-2350" yWindow="2810" windowWidth="5970" windowHeight="1550" activeTab="3" xr2:uid="{00000000-000D-0000-FFFF-FFFF00000000}"/>
  </bookViews>
  <sheets>
    <sheet name="Monthly" sheetId="8" r:id="rId1"/>
    <sheet name="Quarterly" sheetId="9" r:id="rId2"/>
    <sheet name="Annual" sheetId="10" r:id="rId3"/>
    <sheet name="Linking" sheetId="11" r:id="rId4"/>
  </sheets>
  <definedNames>
    <definedName name="_tags1" localSheetId="2" hidden="1">"&lt;tags&gt;&lt;tag n=""Palette"" v=""3"" /&gt;&lt;tag n=""ClosestPalette"" v=""3"" /&gt;&lt;/tags&gt;"</definedName>
    <definedName name="_tags1" localSheetId="0" hidden="1">"&lt;tags&gt;&lt;tag n=""Palette"" v=""3"" /&gt;&lt;tag n=""ClosestPalette"" v=""3"" /&gt;&lt;/tags&gt;"</definedName>
    <definedName name="_tags1" localSheetId="1" hidden="1">"&lt;tags&gt;&lt;tag n=""Palette"" v=""3"" /&gt;&lt;tag n=""ClosestPalette"" v=""3"" /&gt;&lt;/tags&gt;"</definedName>
    <definedName name="Balance_Sheet">Linking!$F$32:$J$37</definedName>
    <definedName name="MLNK253434738b72487db23a57b92774776b" hidden="1">#REF!</definedName>
    <definedName name="MLNK2902bf0d6ed9490aa9d5e1c23a36a8dd" hidden="1">Linking!$1:$1048576</definedName>
    <definedName name="MLNK4ae275f77bda40c089fc3ed9f7d4a6cb" hidden="1">Linking!$D$7</definedName>
    <definedName name="MLNKd940495e87ab477ea48a5c2b2bd9dd9e" hidden="1">Linking!$B$5:$G$9</definedName>
    <definedName name="MLNKf9edde730b2540469fe6e48555dd3007" hidden="1">#REF!</definedName>
    <definedName name="_xlnm.Print_Area" localSheetId="3">Linking!$B$5:$G$9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1" l="1"/>
  <c r="E22" i="11" s="1"/>
  <c r="F22" i="11" s="1"/>
  <c r="G22" i="11" s="1"/>
  <c r="F7" i="11" l="1"/>
  <c r="G7" i="11" s="1"/>
  <c r="E8" i="11"/>
  <c r="E5" i="11"/>
  <c r="F5" i="11" s="1"/>
  <c r="G5" i="11" s="1"/>
  <c r="I88" i="8" l="1"/>
  <c r="J88" i="8" s="1"/>
  <c r="K88" i="8" s="1"/>
  <c r="L88" i="8" s="1"/>
  <c r="M88" i="8" s="1"/>
  <c r="N88" i="8" s="1"/>
  <c r="O88" i="8" s="1"/>
  <c r="P88" i="8" s="1"/>
  <c r="Q88" i="8" s="1"/>
  <c r="R88" i="8" s="1"/>
  <c r="I96" i="8"/>
  <c r="J96" i="8" s="1"/>
  <c r="K96" i="8" s="1"/>
  <c r="L96" i="8" s="1"/>
  <c r="M96" i="8" s="1"/>
  <c r="N96" i="8" s="1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AL96" i="8" s="1"/>
  <c r="AM96" i="8" s="1"/>
  <c r="AN96" i="8" s="1"/>
  <c r="AO96" i="8" s="1"/>
  <c r="AP96" i="8" s="1"/>
  <c r="AQ96" i="8" s="1"/>
  <c r="AR96" i="8" s="1"/>
  <c r="AS96" i="8" s="1"/>
  <c r="AT96" i="8" s="1"/>
  <c r="AU96" i="8" s="1"/>
  <c r="AV96" i="8" s="1"/>
  <c r="AW96" i="8" s="1"/>
  <c r="AX96" i="8" s="1"/>
  <c r="AY96" i="8" s="1"/>
  <c r="AZ96" i="8" s="1"/>
  <c r="BA96" i="8" s="1"/>
  <c r="BB96" i="8" s="1"/>
  <c r="BC96" i="8" s="1"/>
  <c r="BD96" i="8" s="1"/>
  <c r="BE96" i="8" s="1"/>
  <c r="BF96" i="8" s="1"/>
  <c r="BG96" i="8" s="1"/>
  <c r="BH96" i="8" s="1"/>
  <c r="BI96" i="8" s="1"/>
  <c r="BJ96" i="8" s="1"/>
  <c r="H96" i="8"/>
  <c r="H95" i="8"/>
  <c r="I95" i="8" s="1"/>
  <c r="J95" i="8" s="1"/>
  <c r="K95" i="8" s="1"/>
  <c r="L95" i="8" s="1"/>
  <c r="M95" i="8" s="1"/>
  <c r="N95" i="8" s="1"/>
  <c r="O95" i="8" s="1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AL95" i="8" s="1"/>
  <c r="AM95" i="8" s="1"/>
  <c r="AN95" i="8" s="1"/>
  <c r="AO95" i="8" s="1"/>
  <c r="AP95" i="8" s="1"/>
  <c r="AQ95" i="8" s="1"/>
  <c r="AR95" i="8" s="1"/>
  <c r="AS95" i="8" s="1"/>
  <c r="AT95" i="8" s="1"/>
  <c r="AU95" i="8" s="1"/>
  <c r="AV95" i="8" s="1"/>
  <c r="AW95" i="8" s="1"/>
  <c r="AX95" i="8" s="1"/>
  <c r="AY95" i="8" s="1"/>
  <c r="AZ95" i="8" s="1"/>
  <c r="BA95" i="8" s="1"/>
  <c r="BB95" i="8" s="1"/>
  <c r="BC95" i="8" s="1"/>
  <c r="BD95" i="8" s="1"/>
  <c r="BE95" i="8" s="1"/>
  <c r="BF95" i="8" s="1"/>
  <c r="BG95" i="8" s="1"/>
  <c r="BH95" i="8" s="1"/>
  <c r="BI95" i="8" s="1"/>
  <c r="BJ95" i="8" s="1"/>
  <c r="H94" i="8"/>
  <c r="I94" i="8" s="1"/>
  <c r="J94" i="8" s="1"/>
  <c r="K94" i="8" s="1"/>
  <c r="L94" i="8" s="1"/>
  <c r="M94" i="8" s="1"/>
  <c r="N94" i="8" s="1"/>
  <c r="O94" i="8" s="1"/>
  <c r="P94" i="8" s="1"/>
  <c r="Q94" i="8" s="1"/>
  <c r="R94" i="8" s="1"/>
  <c r="S94" i="8" s="1"/>
  <c r="T94" i="8" s="1"/>
  <c r="U94" i="8" s="1"/>
  <c r="V94" i="8" s="1"/>
  <c r="W94" i="8" s="1"/>
  <c r="X94" i="8" s="1"/>
  <c r="Y94" i="8" s="1"/>
  <c r="Z94" i="8" s="1"/>
  <c r="AA94" i="8" s="1"/>
  <c r="AB94" i="8" s="1"/>
  <c r="AC94" i="8" s="1"/>
  <c r="AD94" i="8" s="1"/>
  <c r="AE94" i="8" s="1"/>
  <c r="AF94" i="8" s="1"/>
  <c r="AG94" i="8" s="1"/>
  <c r="AH94" i="8" s="1"/>
  <c r="AI94" i="8" s="1"/>
  <c r="AJ94" i="8" s="1"/>
  <c r="AK94" i="8" s="1"/>
  <c r="AL94" i="8" s="1"/>
  <c r="AM94" i="8" s="1"/>
  <c r="AN94" i="8" s="1"/>
  <c r="AO94" i="8" s="1"/>
  <c r="AP94" i="8" s="1"/>
  <c r="AQ94" i="8" s="1"/>
  <c r="AR94" i="8" s="1"/>
  <c r="AS94" i="8" s="1"/>
  <c r="AT94" i="8" s="1"/>
  <c r="AU94" i="8" s="1"/>
  <c r="AV94" i="8" s="1"/>
  <c r="AW94" i="8" s="1"/>
  <c r="AX94" i="8" s="1"/>
  <c r="AY94" i="8" s="1"/>
  <c r="AZ94" i="8" s="1"/>
  <c r="BA94" i="8" s="1"/>
  <c r="BB94" i="8" s="1"/>
  <c r="BC94" i="8" s="1"/>
  <c r="BD94" i="8" s="1"/>
  <c r="BE94" i="8" s="1"/>
  <c r="BF94" i="8" s="1"/>
  <c r="BG94" i="8" s="1"/>
  <c r="BH94" i="8" s="1"/>
  <c r="BI94" i="8" s="1"/>
  <c r="BJ94" i="8" s="1"/>
  <c r="G10" i="8" l="1"/>
  <c r="O46" i="8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AB46" i="8" s="1"/>
  <c r="AC46" i="8" s="1"/>
  <c r="AD46" i="8" s="1"/>
  <c r="AE46" i="8" s="1"/>
  <c r="AF46" i="8" s="1"/>
  <c r="AG46" i="8" s="1"/>
  <c r="AH46" i="8" s="1"/>
  <c r="AI46" i="8" s="1"/>
  <c r="AJ46" i="8" s="1"/>
  <c r="AK46" i="8" s="1"/>
  <c r="AL46" i="8" s="1"/>
  <c r="AM46" i="8" s="1"/>
  <c r="AN46" i="8" s="1"/>
  <c r="AO46" i="8" s="1"/>
  <c r="AP46" i="8" s="1"/>
  <c r="AQ46" i="8" s="1"/>
  <c r="AR46" i="8" s="1"/>
  <c r="AS46" i="8" s="1"/>
  <c r="AT46" i="8" s="1"/>
  <c r="AU46" i="8" s="1"/>
  <c r="AV46" i="8" s="1"/>
  <c r="AW46" i="8" s="1"/>
  <c r="AX46" i="8" s="1"/>
  <c r="AY46" i="8" s="1"/>
  <c r="AZ46" i="8" s="1"/>
  <c r="BA46" i="8" s="1"/>
  <c r="BB46" i="8" s="1"/>
  <c r="BC46" i="8" s="1"/>
  <c r="BD46" i="8" s="1"/>
  <c r="BE46" i="8" s="1"/>
  <c r="BF46" i="8" s="1"/>
  <c r="BG46" i="8" s="1"/>
  <c r="BH46" i="8" s="1"/>
  <c r="BI46" i="8" s="1"/>
  <c r="BJ46" i="8" s="1"/>
  <c r="O45" i="8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AH45" i="8" s="1"/>
  <c r="Q47" i="8"/>
  <c r="R47" i="8" s="1"/>
  <c r="S47" i="8" s="1"/>
  <c r="T47" i="8" s="1"/>
  <c r="U47" i="8" s="1"/>
  <c r="V47" i="8" s="1"/>
  <c r="W47" i="8" s="1"/>
  <c r="X47" i="8" s="1"/>
  <c r="H87" i="8"/>
  <c r="H89" i="8"/>
  <c r="I89" i="8"/>
  <c r="G65" i="8"/>
  <c r="H153" i="8"/>
  <c r="L153" i="8" s="1"/>
  <c r="M153" i="8" s="1"/>
  <c r="N153" i="8" s="1"/>
  <c r="K51" i="8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AB51" i="8" s="1"/>
  <c r="AC51" i="8" s="1"/>
  <c r="AD51" i="8" s="1"/>
  <c r="L44" i="8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AH44" i="8" s="1"/>
  <c r="AI44" i="8" s="1"/>
  <c r="AJ44" i="8" s="1"/>
  <c r="H128" i="8"/>
  <c r="I128" i="8" s="1"/>
  <c r="J128" i="8" s="1"/>
  <c r="H141" i="8"/>
  <c r="I141" i="8" s="1"/>
  <c r="J141" i="8" s="1"/>
  <c r="K141" i="8" s="1"/>
  <c r="H168" i="8"/>
  <c r="I168" i="8" s="1"/>
  <c r="J168" i="8" s="1"/>
  <c r="K168" i="8" s="1"/>
  <c r="L168" i="8" s="1"/>
  <c r="J152" i="8"/>
  <c r="K152" i="8" s="1"/>
  <c r="H152" i="8"/>
  <c r="H155" i="8"/>
  <c r="I155" i="8" s="1"/>
  <c r="J155" i="8" s="1"/>
  <c r="G36" i="8"/>
  <c r="G72" i="8" s="1"/>
  <c r="B32" i="10"/>
  <c r="B32" i="9"/>
  <c r="B30" i="9"/>
  <c r="I87" i="8" l="1"/>
  <c r="AI45" i="8"/>
  <c r="AJ45" i="8" s="1"/>
  <c r="AK45" i="8" s="1"/>
  <c r="AL45" i="8" s="1"/>
  <c r="AM45" i="8" s="1"/>
  <c r="AN45" i="8" s="1"/>
  <c r="AO45" i="8" s="1"/>
  <c r="AP45" i="8" s="1"/>
  <c r="AQ45" i="8" s="1"/>
  <c r="AR45" i="8" s="1"/>
  <c r="AS45" i="8" s="1"/>
  <c r="AT45" i="8" s="1"/>
  <c r="AU45" i="8" s="1"/>
  <c r="AV45" i="8" s="1"/>
  <c r="AW45" i="8" s="1"/>
  <c r="AX45" i="8" s="1"/>
  <c r="AY45" i="8" s="1"/>
  <c r="AZ45" i="8" s="1"/>
  <c r="BA45" i="8" s="1"/>
  <c r="BB45" i="8" s="1"/>
  <c r="BC45" i="8" s="1"/>
  <c r="BD45" i="8" s="1"/>
  <c r="BE45" i="8" s="1"/>
  <c r="BF45" i="8" s="1"/>
  <c r="BG45" i="8" s="1"/>
  <c r="BH45" i="8" s="1"/>
  <c r="BI45" i="8" s="1"/>
  <c r="BJ45" i="8" s="1"/>
  <c r="Y47" i="8"/>
  <c r="Z47" i="8" s="1"/>
  <c r="AE51" i="8"/>
  <c r="AF51" i="8" s="1"/>
  <c r="AG51" i="8" s="1"/>
  <c r="AH51" i="8" s="1"/>
  <c r="AI51" i="8" s="1"/>
  <c r="AJ51" i="8" s="1"/>
  <c r="AK51" i="8" s="1"/>
  <c r="AL51" i="8" s="1"/>
  <c r="AM51" i="8" s="1"/>
  <c r="AN51" i="8" s="1"/>
  <c r="AO51" i="8" s="1"/>
  <c r="AP51" i="8" s="1"/>
  <c r="AQ51" i="8" s="1"/>
  <c r="AR51" i="8" s="1"/>
  <c r="AS51" i="8" s="1"/>
  <c r="AT51" i="8" s="1"/>
  <c r="AU51" i="8" s="1"/>
  <c r="AV51" i="8" s="1"/>
  <c r="AW51" i="8" s="1"/>
  <c r="AX51" i="8" s="1"/>
  <c r="AY51" i="8" s="1"/>
  <c r="AZ51" i="8" s="1"/>
  <c r="BA51" i="8" s="1"/>
  <c r="BB51" i="8" s="1"/>
  <c r="BC51" i="8" s="1"/>
  <c r="BD51" i="8" s="1"/>
  <c r="BE51" i="8" s="1"/>
  <c r="BF51" i="8" s="1"/>
  <c r="BG51" i="8" s="1"/>
  <c r="BH51" i="8" s="1"/>
  <c r="BI51" i="8" s="1"/>
  <c r="BJ51" i="8" s="1"/>
  <c r="AK44" i="8"/>
  <c r="AL44" i="8" s="1"/>
  <c r="AM44" i="8" s="1"/>
  <c r="AN44" i="8" s="1"/>
  <c r="AO44" i="8" s="1"/>
  <c r="AP44" i="8" s="1"/>
  <c r="AQ44" i="8" s="1"/>
  <c r="AR44" i="8" s="1"/>
  <c r="AS44" i="8" s="1"/>
  <c r="AT44" i="8" s="1"/>
  <c r="AU44" i="8" s="1"/>
  <c r="AV44" i="8" s="1"/>
  <c r="AW44" i="8" s="1"/>
  <c r="AX44" i="8" s="1"/>
  <c r="AY44" i="8" s="1"/>
  <c r="AZ44" i="8" s="1"/>
  <c r="BA44" i="8" s="1"/>
  <c r="BB44" i="8" s="1"/>
  <c r="BC44" i="8" s="1"/>
  <c r="BD44" i="8" s="1"/>
  <c r="BE44" i="8" s="1"/>
  <c r="BF44" i="8" s="1"/>
  <c r="BG44" i="8" s="1"/>
  <c r="BH44" i="8" s="1"/>
  <c r="BI44" i="8" s="1"/>
  <c r="BJ44" i="8" s="1"/>
  <c r="AX277" i="8"/>
  <c r="AX455" i="8" s="1"/>
  <c r="AY277" i="8"/>
  <c r="AY455" i="8" s="1"/>
  <c r="AZ277" i="8"/>
  <c r="AZ455" i="8" s="1"/>
  <c r="BA277" i="8"/>
  <c r="BB277" i="8"/>
  <c r="BB455" i="8" s="1"/>
  <c r="BC277" i="8"/>
  <c r="BC455" i="8" s="1"/>
  <c r="BD277" i="8"/>
  <c r="BD455" i="8" s="1"/>
  <c r="BE277" i="8"/>
  <c r="BE455" i="8" s="1"/>
  <c r="BF277" i="8"/>
  <c r="BF455" i="8" s="1"/>
  <c r="BG277" i="8"/>
  <c r="BG455" i="8" s="1"/>
  <c r="BH277" i="8"/>
  <c r="BH455" i="8" s="1"/>
  <c r="BI277" i="8"/>
  <c r="BI455" i="8" s="1"/>
  <c r="BJ277" i="8"/>
  <c r="BJ455" i="8" s="1"/>
  <c r="BA455" i="8"/>
  <c r="G6" i="10"/>
  <c r="H6" i="10" s="1"/>
  <c r="I6" i="10" s="1"/>
  <c r="J6" i="10" s="1"/>
  <c r="B30" i="10"/>
  <c r="B29" i="10"/>
  <c r="B28" i="10"/>
  <c r="B27" i="10"/>
  <c r="B26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G9" i="10"/>
  <c r="F9" i="10"/>
  <c r="H8" i="10"/>
  <c r="I8" i="10" s="1"/>
  <c r="J8" i="10" s="1"/>
  <c r="F4" i="10"/>
  <c r="B27" i="9"/>
  <c r="B28" i="9"/>
  <c r="B29" i="9"/>
  <c r="B26" i="9"/>
  <c r="B17" i="9"/>
  <c r="B18" i="9"/>
  <c r="B19" i="9"/>
  <c r="B20" i="9"/>
  <c r="B21" i="9"/>
  <c r="B22" i="9"/>
  <c r="B23" i="9"/>
  <c r="B24" i="9"/>
  <c r="B12" i="9"/>
  <c r="B13" i="9"/>
  <c r="B14" i="9"/>
  <c r="B15" i="9"/>
  <c r="B16" i="9"/>
  <c r="B11" i="9"/>
  <c r="F4" i="9"/>
  <c r="H8" i="9"/>
  <c r="I8" i="9" s="1"/>
  <c r="G9" i="9"/>
  <c r="F9" i="9"/>
  <c r="G6" i="9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G97" i="8"/>
  <c r="B90" i="8"/>
  <c r="H90" i="8"/>
  <c r="G90" i="8"/>
  <c r="B461" i="8"/>
  <c r="B462" i="8"/>
  <c r="B463" i="8"/>
  <c r="B460" i="8"/>
  <c r="G453" i="8"/>
  <c r="G456" i="8" s="1"/>
  <c r="H451" i="8"/>
  <c r="I451" i="8" s="1"/>
  <c r="J451" i="8" s="1"/>
  <c r="K451" i="8" s="1"/>
  <c r="L451" i="8" s="1"/>
  <c r="M451" i="8" s="1"/>
  <c r="N451" i="8" s="1"/>
  <c r="O451" i="8" s="1"/>
  <c r="H450" i="8"/>
  <c r="I450" i="8" s="1"/>
  <c r="I453" i="8" s="1"/>
  <c r="I456" i="8" s="1"/>
  <c r="G445" i="8"/>
  <c r="H180" i="8"/>
  <c r="I180" i="8" s="1"/>
  <c r="J180" i="8" s="1"/>
  <c r="K180" i="8" s="1"/>
  <c r="L180" i="8" s="1"/>
  <c r="M180" i="8" s="1"/>
  <c r="N180" i="8" s="1"/>
  <c r="O180" i="8" s="1"/>
  <c r="P180" i="8" s="1"/>
  <c r="Q180" i="8" s="1"/>
  <c r="R180" i="8" s="1"/>
  <c r="S180" i="8" s="1"/>
  <c r="T180" i="8" s="1"/>
  <c r="U180" i="8" s="1"/>
  <c r="V180" i="8" s="1"/>
  <c r="W180" i="8" s="1"/>
  <c r="X180" i="8" s="1"/>
  <c r="Y180" i="8" s="1"/>
  <c r="Z180" i="8" s="1"/>
  <c r="AA180" i="8" s="1"/>
  <c r="AB180" i="8" s="1"/>
  <c r="AC180" i="8" s="1"/>
  <c r="AD180" i="8" s="1"/>
  <c r="AE180" i="8" s="1"/>
  <c r="AF180" i="8" s="1"/>
  <c r="AG180" i="8" s="1"/>
  <c r="AH180" i="8" s="1"/>
  <c r="AI180" i="8" s="1"/>
  <c r="AJ180" i="8" s="1"/>
  <c r="AK180" i="8" s="1"/>
  <c r="AL180" i="8" s="1"/>
  <c r="AM180" i="8" s="1"/>
  <c r="AN180" i="8" s="1"/>
  <c r="AO180" i="8" s="1"/>
  <c r="AP180" i="8" s="1"/>
  <c r="AQ180" i="8" s="1"/>
  <c r="AR180" i="8" s="1"/>
  <c r="AS180" i="8" s="1"/>
  <c r="AT180" i="8" s="1"/>
  <c r="AU180" i="8" s="1"/>
  <c r="AV180" i="8" s="1"/>
  <c r="AW180" i="8" s="1"/>
  <c r="AX180" i="8" s="1"/>
  <c r="AY180" i="8" s="1"/>
  <c r="AZ180" i="8" s="1"/>
  <c r="BA180" i="8" s="1"/>
  <c r="BB180" i="8" s="1"/>
  <c r="BC180" i="8" s="1"/>
  <c r="BD180" i="8" s="1"/>
  <c r="BE180" i="8" s="1"/>
  <c r="BF180" i="8" s="1"/>
  <c r="BG180" i="8" s="1"/>
  <c r="BH180" i="8" s="1"/>
  <c r="BI180" i="8" s="1"/>
  <c r="BJ180" i="8" s="1"/>
  <c r="H179" i="8"/>
  <c r="I179" i="8" s="1"/>
  <c r="J179" i="8" s="1"/>
  <c r="K179" i="8" s="1"/>
  <c r="L179" i="8" s="1"/>
  <c r="M179" i="8" s="1"/>
  <c r="N179" i="8" s="1"/>
  <c r="O179" i="8" s="1"/>
  <c r="P179" i="8" s="1"/>
  <c r="Q179" i="8" s="1"/>
  <c r="R179" i="8" s="1"/>
  <c r="S179" i="8" s="1"/>
  <c r="T179" i="8" s="1"/>
  <c r="U179" i="8" s="1"/>
  <c r="V179" i="8" s="1"/>
  <c r="W179" i="8" s="1"/>
  <c r="X179" i="8" s="1"/>
  <c r="Y179" i="8" s="1"/>
  <c r="Z179" i="8" s="1"/>
  <c r="AA179" i="8" s="1"/>
  <c r="AB179" i="8" s="1"/>
  <c r="AC179" i="8" s="1"/>
  <c r="AD179" i="8" s="1"/>
  <c r="AE179" i="8" s="1"/>
  <c r="AF179" i="8" s="1"/>
  <c r="AG179" i="8" s="1"/>
  <c r="AH179" i="8" s="1"/>
  <c r="AI179" i="8" s="1"/>
  <c r="AJ179" i="8" s="1"/>
  <c r="AK179" i="8" s="1"/>
  <c r="AL179" i="8" s="1"/>
  <c r="AM179" i="8" s="1"/>
  <c r="AN179" i="8" s="1"/>
  <c r="AO179" i="8" s="1"/>
  <c r="AP179" i="8" s="1"/>
  <c r="AQ179" i="8" s="1"/>
  <c r="AR179" i="8" s="1"/>
  <c r="AS179" i="8" s="1"/>
  <c r="AT179" i="8" s="1"/>
  <c r="AU179" i="8" s="1"/>
  <c r="AV179" i="8" s="1"/>
  <c r="AW179" i="8" s="1"/>
  <c r="AX179" i="8" s="1"/>
  <c r="AY179" i="8" s="1"/>
  <c r="AZ179" i="8" s="1"/>
  <c r="BA179" i="8" s="1"/>
  <c r="BB179" i="8" s="1"/>
  <c r="BC179" i="8" s="1"/>
  <c r="BD179" i="8" s="1"/>
  <c r="BE179" i="8" s="1"/>
  <c r="BF179" i="8" s="1"/>
  <c r="BG179" i="8" s="1"/>
  <c r="BH179" i="8" s="1"/>
  <c r="BI179" i="8" s="1"/>
  <c r="BJ179" i="8" s="1"/>
  <c r="G175" i="8"/>
  <c r="G31" i="8"/>
  <c r="H25" i="8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U25" i="8" s="1"/>
  <c r="AV25" i="8" s="1"/>
  <c r="AW25" i="8" s="1"/>
  <c r="AX25" i="8" s="1"/>
  <c r="AY25" i="8" s="1"/>
  <c r="AZ25" i="8" s="1"/>
  <c r="BA25" i="8" s="1"/>
  <c r="BB25" i="8" s="1"/>
  <c r="BC25" i="8" s="1"/>
  <c r="BD25" i="8" s="1"/>
  <c r="BE25" i="8" s="1"/>
  <c r="BF25" i="8" s="1"/>
  <c r="BG25" i="8" s="1"/>
  <c r="BH25" i="8" s="1"/>
  <c r="BI25" i="8" s="1"/>
  <c r="BJ25" i="8" s="1"/>
  <c r="H23" i="8"/>
  <c r="H139" i="8"/>
  <c r="I139" i="8" s="1"/>
  <c r="J139" i="8" s="1"/>
  <c r="K139" i="8" s="1"/>
  <c r="B402" i="8"/>
  <c r="B403" i="8"/>
  <c r="B372" i="8"/>
  <c r="B373" i="8"/>
  <c r="B347" i="8"/>
  <c r="B348" i="8"/>
  <c r="B322" i="8"/>
  <c r="B323" i="8"/>
  <c r="B297" i="8"/>
  <c r="B298" i="8"/>
  <c r="J9" i="10" l="1"/>
  <c r="J21" i="10" s="1"/>
  <c r="H9" i="9"/>
  <c r="H21" i="9" s="1"/>
  <c r="K90" i="8"/>
  <c r="J89" i="8"/>
  <c r="AA47" i="8"/>
  <c r="AB47" i="8" s="1"/>
  <c r="AC47" i="8" s="1"/>
  <c r="AD47" i="8" s="1"/>
  <c r="AE47" i="8" s="1"/>
  <c r="AF47" i="8" s="1"/>
  <c r="AG47" i="8" s="1"/>
  <c r="AH47" i="8" s="1"/>
  <c r="AI47" i="8" s="1"/>
  <c r="AJ47" i="8" s="1"/>
  <c r="AK47" i="8" s="1"/>
  <c r="AL47" i="8" s="1"/>
  <c r="AM47" i="8" s="1"/>
  <c r="AN47" i="8" s="1"/>
  <c r="AO47" i="8" s="1"/>
  <c r="AP47" i="8" s="1"/>
  <c r="AQ47" i="8" s="1"/>
  <c r="AR47" i="8" s="1"/>
  <c r="AS47" i="8" s="1"/>
  <c r="AT47" i="8" s="1"/>
  <c r="AU47" i="8" s="1"/>
  <c r="AV47" i="8" s="1"/>
  <c r="AW47" i="8" s="1"/>
  <c r="AX47" i="8" s="1"/>
  <c r="AY47" i="8" s="1"/>
  <c r="AZ47" i="8" s="1"/>
  <c r="BA47" i="8" s="1"/>
  <c r="BB47" i="8" s="1"/>
  <c r="BC47" i="8" s="1"/>
  <c r="BD47" i="8" s="1"/>
  <c r="BE47" i="8" s="1"/>
  <c r="BF47" i="8" s="1"/>
  <c r="BG47" i="8" s="1"/>
  <c r="BH47" i="8" s="1"/>
  <c r="BI47" i="8" s="1"/>
  <c r="BJ47" i="8" s="1"/>
  <c r="J87" i="8"/>
  <c r="J90" i="8"/>
  <c r="I90" i="8"/>
  <c r="H36" i="8"/>
  <c r="H72" i="8" s="1"/>
  <c r="H97" i="8"/>
  <c r="J8" i="9"/>
  <c r="I9" i="9"/>
  <c r="I21" i="9" s="1"/>
  <c r="F21" i="9"/>
  <c r="F19" i="9"/>
  <c r="G21" i="9"/>
  <c r="F21" i="10"/>
  <c r="G21" i="10"/>
  <c r="H9" i="10"/>
  <c r="I9" i="10"/>
  <c r="K8" i="9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J9" i="9"/>
  <c r="L9" i="9"/>
  <c r="L21" i="9" s="1"/>
  <c r="J450" i="8"/>
  <c r="J453" i="8" s="1"/>
  <c r="J456" i="8" s="1"/>
  <c r="P451" i="8"/>
  <c r="O453" i="8"/>
  <c r="O456" i="8" s="1"/>
  <c r="H453" i="8"/>
  <c r="H456" i="8" s="1"/>
  <c r="I23" i="8"/>
  <c r="Q9" i="9" l="1"/>
  <c r="P9" i="9"/>
  <c r="P21" i="9" s="1"/>
  <c r="U9" i="9"/>
  <c r="T9" i="9"/>
  <c r="K89" i="8"/>
  <c r="L87" i="8"/>
  <c r="K87" i="8"/>
  <c r="I36" i="8"/>
  <c r="I72" i="8" s="1"/>
  <c r="L90" i="8"/>
  <c r="U21" i="9"/>
  <c r="X8" i="9"/>
  <c r="W9" i="9"/>
  <c r="W21" i="9" s="1"/>
  <c r="N9" i="9"/>
  <c r="S9" i="9"/>
  <c r="J21" i="9"/>
  <c r="T21" i="9"/>
  <c r="V9" i="9"/>
  <c r="Q21" i="9"/>
  <c r="X9" i="9"/>
  <c r="X21" i="9" s="1"/>
  <c r="I21" i="10"/>
  <c r="H21" i="10"/>
  <c r="O9" i="9"/>
  <c r="R9" i="9"/>
  <c r="M9" i="9"/>
  <c r="K9" i="9"/>
  <c r="K450" i="8"/>
  <c r="L450" i="8" s="1"/>
  <c r="Q451" i="8"/>
  <c r="P453" i="8"/>
  <c r="P456" i="8" s="1"/>
  <c r="J23" i="8"/>
  <c r="M90" i="8" l="1"/>
  <c r="L89" i="8"/>
  <c r="R21" i="9"/>
  <c r="O21" i="9"/>
  <c r="N21" i="9"/>
  <c r="K21" i="9"/>
  <c r="M21" i="9"/>
  <c r="V21" i="9"/>
  <c r="S21" i="9"/>
  <c r="K453" i="8"/>
  <c r="K456" i="8" s="1"/>
  <c r="R451" i="8"/>
  <c r="Q453" i="8"/>
  <c r="Q456" i="8" s="1"/>
  <c r="M450" i="8"/>
  <c r="L453" i="8"/>
  <c r="L456" i="8" s="1"/>
  <c r="K23" i="8"/>
  <c r="N87" i="8" l="1"/>
  <c r="M89" i="8"/>
  <c r="M87" i="8"/>
  <c r="G19" i="9"/>
  <c r="M453" i="8"/>
  <c r="M456" i="8" s="1"/>
  <c r="N450" i="8"/>
  <c r="R453" i="8"/>
  <c r="R456" i="8" s="1"/>
  <c r="S451" i="8"/>
  <c r="L23" i="8"/>
  <c r="N90" i="8" l="1"/>
  <c r="O90" i="8"/>
  <c r="N89" i="8"/>
  <c r="T451" i="8"/>
  <c r="S453" i="8"/>
  <c r="S456" i="8" s="1"/>
  <c r="N453" i="8"/>
  <c r="N456" i="8" s="1"/>
  <c r="O450" i="8"/>
  <c r="P450" i="8" s="1"/>
  <c r="Q450" i="8" s="1"/>
  <c r="R450" i="8" s="1"/>
  <c r="S450" i="8" s="1"/>
  <c r="T450" i="8" s="1"/>
  <c r="U450" i="8" s="1"/>
  <c r="V450" i="8" s="1"/>
  <c r="W450" i="8" s="1"/>
  <c r="X450" i="8" s="1"/>
  <c r="Y450" i="8" s="1"/>
  <c r="Z450" i="8" s="1"/>
  <c r="AA450" i="8" s="1"/>
  <c r="AB450" i="8" s="1"/>
  <c r="AC450" i="8" s="1"/>
  <c r="AD450" i="8" s="1"/>
  <c r="AE450" i="8" s="1"/>
  <c r="AF450" i="8" s="1"/>
  <c r="AG450" i="8" s="1"/>
  <c r="AH450" i="8" s="1"/>
  <c r="AI450" i="8" s="1"/>
  <c r="AJ450" i="8" s="1"/>
  <c r="AK450" i="8" s="1"/>
  <c r="AL450" i="8" s="1"/>
  <c r="AM450" i="8" s="1"/>
  <c r="AN450" i="8" s="1"/>
  <c r="AO450" i="8" s="1"/>
  <c r="AP450" i="8" s="1"/>
  <c r="AQ450" i="8" s="1"/>
  <c r="AR450" i="8" s="1"/>
  <c r="AS450" i="8" s="1"/>
  <c r="AT450" i="8" s="1"/>
  <c r="AU450" i="8" s="1"/>
  <c r="AV450" i="8" s="1"/>
  <c r="AW450" i="8" s="1"/>
  <c r="AX450" i="8" s="1"/>
  <c r="AY450" i="8" s="1"/>
  <c r="AZ450" i="8" s="1"/>
  <c r="BA450" i="8" s="1"/>
  <c r="BB450" i="8" s="1"/>
  <c r="BC450" i="8" s="1"/>
  <c r="BD450" i="8" s="1"/>
  <c r="BE450" i="8" s="1"/>
  <c r="BF450" i="8" s="1"/>
  <c r="BG450" i="8" s="1"/>
  <c r="BH450" i="8" s="1"/>
  <c r="BI450" i="8" s="1"/>
  <c r="BJ450" i="8" s="1"/>
  <c r="M23" i="8"/>
  <c r="O87" i="8" l="1"/>
  <c r="O89" i="8"/>
  <c r="U451" i="8"/>
  <c r="T453" i="8"/>
  <c r="T456" i="8" s="1"/>
  <c r="N23" i="8"/>
  <c r="F19" i="10" s="1"/>
  <c r="Q90" i="8" l="1"/>
  <c r="P89" i="8"/>
  <c r="P90" i="8"/>
  <c r="P87" i="8"/>
  <c r="H19" i="9"/>
  <c r="V451" i="8"/>
  <c r="U453" i="8"/>
  <c r="U456" i="8" s="1"/>
  <c r="O23" i="8"/>
  <c r="Q87" i="8" l="1"/>
  <c r="R90" i="8"/>
  <c r="Q89" i="8"/>
  <c r="R87" i="8"/>
  <c r="V453" i="8"/>
  <c r="V456" i="8" s="1"/>
  <c r="W451" i="8"/>
  <c r="P23" i="8"/>
  <c r="S88" i="8" l="1"/>
  <c r="R89" i="8"/>
  <c r="X451" i="8"/>
  <c r="W453" i="8"/>
  <c r="W456" i="8" s="1"/>
  <c r="Q23" i="8"/>
  <c r="I19" i="9" s="1"/>
  <c r="S90" i="8" l="1"/>
  <c r="T88" i="8"/>
  <c r="U88" i="8" s="1"/>
  <c r="V88" i="8" s="1"/>
  <c r="W88" i="8" s="1"/>
  <c r="X88" i="8" s="1"/>
  <c r="Y88" i="8" s="1"/>
  <c r="Z88" i="8" s="1"/>
  <c r="AA88" i="8" s="1"/>
  <c r="AB88" i="8" s="1"/>
  <c r="AC88" i="8" s="1"/>
  <c r="AD88" i="8" s="1"/>
  <c r="AE88" i="8" s="1"/>
  <c r="AF88" i="8" s="1"/>
  <c r="AG88" i="8" s="1"/>
  <c r="AH88" i="8" s="1"/>
  <c r="AI88" i="8" s="1"/>
  <c r="AJ88" i="8" s="1"/>
  <c r="AK88" i="8" s="1"/>
  <c r="AL88" i="8" s="1"/>
  <c r="AM88" i="8" s="1"/>
  <c r="AN88" i="8" s="1"/>
  <c r="AO88" i="8" s="1"/>
  <c r="AP88" i="8" s="1"/>
  <c r="AQ88" i="8" s="1"/>
  <c r="AR88" i="8" s="1"/>
  <c r="AS88" i="8" s="1"/>
  <c r="AT88" i="8" s="1"/>
  <c r="AU88" i="8" s="1"/>
  <c r="AV88" i="8" s="1"/>
  <c r="AW88" i="8" s="1"/>
  <c r="AX88" i="8" s="1"/>
  <c r="AY88" i="8" s="1"/>
  <c r="AZ88" i="8" s="1"/>
  <c r="BA88" i="8" s="1"/>
  <c r="BB88" i="8" s="1"/>
  <c r="BC88" i="8" s="1"/>
  <c r="BD88" i="8" s="1"/>
  <c r="BE88" i="8" s="1"/>
  <c r="BF88" i="8" s="1"/>
  <c r="BG88" i="8" s="1"/>
  <c r="BH88" i="8" s="1"/>
  <c r="BI88" i="8" s="1"/>
  <c r="BJ88" i="8" s="1"/>
  <c r="S89" i="8"/>
  <c r="S87" i="8"/>
  <c r="Y451" i="8"/>
  <c r="X453" i="8"/>
  <c r="X456" i="8" s="1"/>
  <c r="R23" i="8"/>
  <c r="T87" i="8" l="1"/>
  <c r="T90" i="8"/>
  <c r="T89" i="8"/>
  <c r="Z451" i="8"/>
  <c r="Y453" i="8"/>
  <c r="Y456" i="8" s="1"/>
  <c r="S23" i="8"/>
  <c r="U89" i="8" l="1"/>
  <c r="U87" i="8"/>
  <c r="U90" i="8"/>
  <c r="Z453" i="8"/>
  <c r="Z456" i="8" s="1"/>
  <c r="AA451" i="8"/>
  <c r="T23" i="8"/>
  <c r="J19" i="9" s="1"/>
  <c r="V89" i="8" l="1"/>
  <c r="V90" i="8"/>
  <c r="V87" i="8"/>
  <c r="AB451" i="8"/>
  <c r="AA453" i="8"/>
  <c r="AA456" i="8" s="1"/>
  <c r="U23" i="8"/>
  <c r="W89" i="8" l="1"/>
  <c r="W87" i="8"/>
  <c r="W90" i="8"/>
  <c r="AC451" i="8"/>
  <c r="AB453" i="8"/>
  <c r="AB456" i="8" s="1"/>
  <c r="V23" i="8"/>
  <c r="X89" i="8" l="1"/>
  <c r="X90" i="8"/>
  <c r="X87" i="8"/>
  <c r="AD451" i="8"/>
  <c r="AC453" i="8"/>
  <c r="AC456" i="8" s="1"/>
  <c r="W23" i="8"/>
  <c r="K19" i="9" s="1"/>
  <c r="AE89" i="8" l="1"/>
  <c r="AE87" i="8"/>
  <c r="AE90" i="8"/>
  <c r="Y89" i="8"/>
  <c r="Y90" i="8"/>
  <c r="Y87" i="8"/>
  <c r="AD453" i="8"/>
  <c r="AD456" i="8" s="1"/>
  <c r="AE451" i="8"/>
  <c r="X23" i="8"/>
  <c r="AF89" i="8" l="1"/>
  <c r="AF90" i="8"/>
  <c r="AF87" i="8"/>
  <c r="Z89" i="8"/>
  <c r="Z90" i="8"/>
  <c r="Z87" i="8"/>
  <c r="AF451" i="8"/>
  <c r="AE453" i="8"/>
  <c r="AE456" i="8" s="1"/>
  <c r="Y23" i="8"/>
  <c r="AG89" i="8" l="1"/>
  <c r="AG87" i="8"/>
  <c r="AG90" i="8"/>
  <c r="AA89" i="8"/>
  <c r="AA90" i="8"/>
  <c r="AA87" i="8"/>
  <c r="AG451" i="8"/>
  <c r="AF453" i="8"/>
  <c r="AF456" i="8" s="1"/>
  <c r="Z23" i="8"/>
  <c r="AH89" i="8" l="1"/>
  <c r="AH90" i="8"/>
  <c r="AH87" i="8"/>
  <c r="AB89" i="8"/>
  <c r="AB90" i="8"/>
  <c r="AB87" i="8"/>
  <c r="G19" i="10"/>
  <c r="L19" i="9"/>
  <c r="AH451" i="8"/>
  <c r="AG453" i="8"/>
  <c r="AG456" i="8" s="1"/>
  <c r="AA23" i="8"/>
  <c r="AI89" i="8" l="1"/>
  <c r="AI87" i="8"/>
  <c r="AI90" i="8"/>
  <c r="AC89" i="8"/>
  <c r="AC90" i="8"/>
  <c r="AC87" i="8"/>
  <c r="AH453" i="8"/>
  <c r="AH456" i="8" s="1"/>
  <c r="AI451" i="8"/>
  <c r="AB23" i="8"/>
  <c r="AJ89" i="8" l="1"/>
  <c r="AJ87" i="8"/>
  <c r="AJ90" i="8"/>
  <c r="AD89" i="8"/>
  <c r="AD87" i="8"/>
  <c r="AD90" i="8"/>
  <c r="AJ451" i="8"/>
  <c r="AI453" i="8"/>
  <c r="AI456" i="8" s="1"/>
  <c r="AC23" i="8"/>
  <c r="M19" i="9" s="1"/>
  <c r="AK89" i="8" l="1"/>
  <c r="AK87" i="8"/>
  <c r="AK90" i="8"/>
  <c r="AK451" i="8"/>
  <c r="AJ453" i="8"/>
  <c r="AJ456" i="8" s="1"/>
  <c r="AD23" i="8"/>
  <c r="AL89" i="8" l="1"/>
  <c r="AL87" i="8"/>
  <c r="AL90" i="8"/>
  <c r="AL451" i="8"/>
  <c r="AK453" i="8"/>
  <c r="AK456" i="8" s="1"/>
  <c r="AE23" i="8"/>
  <c r="AM89" i="8" l="1"/>
  <c r="AM87" i="8"/>
  <c r="AM90" i="8"/>
  <c r="AL453" i="8"/>
  <c r="AL456" i="8" s="1"/>
  <c r="AM451" i="8"/>
  <c r="AF23" i="8"/>
  <c r="N19" i="9" s="1"/>
  <c r="AN89" i="8" l="1"/>
  <c r="AN87" i="8"/>
  <c r="AN90" i="8"/>
  <c r="AN451" i="8"/>
  <c r="AM453" i="8"/>
  <c r="AM456" i="8" s="1"/>
  <c r="AG23" i="8"/>
  <c r="AO89" i="8" l="1"/>
  <c r="AO87" i="8"/>
  <c r="AO90" i="8"/>
  <c r="AO451" i="8"/>
  <c r="AN453" i="8"/>
  <c r="AN456" i="8" s="1"/>
  <c r="AH23" i="8"/>
  <c r="AP89" i="8" l="1"/>
  <c r="AP87" i="8"/>
  <c r="AP90" i="8"/>
  <c r="AP451" i="8"/>
  <c r="AO453" i="8"/>
  <c r="AO456" i="8" s="1"/>
  <c r="AI23" i="8"/>
  <c r="O19" i="9" s="1"/>
  <c r="AQ89" i="8" l="1"/>
  <c r="AQ87" i="8"/>
  <c r="AQ90" i="8"/>
  <c r="AP453" i="8"/>
  <c r="AP456" i="8" s="1"/>
  <c r="AQ451" i="8"/>
  <c r="AJ23" i="8"/>
  <c r="AR89" i="8" l="1"/>
  <c r="AR90" i="8"/>
  <c r="AR87" i="8"/>
  <c r="AR451" i="8"/>
  <c r="AQ453" i="8"/>
  <c r="AQ456" i="8" s="1"/>
  <c r="AK23" i="8"/>
  <c r="AS89" i="8" l="1"/>
  <c r="AS87" i="8"/>
  <c r="AS90" i="8"/>
  <c r="AS451" i="8"/>
  <c r="AR453" i="8"/>
  <c r="AR456" i="8" s="1"/>
  <c r="AL23" i="8"/>
  <c r="H19" i="10" s="1"/>
  <c r="AT89" i="8" l="1"/>
  <c r="AT87" i="8"/>
  <c r="AT90" i="8"/>
  <c r="P19" i="9"/>
  <c r="AT451" i="8"/>
  <c r="AS453" i="8"/>
  <c r="AS456" i="8" s="1"/>
  <c r="AM23" i="8"/>
  <c r="AU89" i="8" l="1"/>
  <c r="AU87" i="8"/>
  <c r="AU90" i="8"/>
  <c r="AT453" i="8"/>
  <c r="AT456" i="8" s="1"/>
  <c r="AU451" i="8"/>
  <c r="AN23" i="8"/>
  <c r="AV89" i="8" l="1"/>
  <c r="AV87" i="8"/>
  <c r="AV90" i="8"/>
  <c r="AV451" i="8"/>
  <c r="AU453" i="8"/>
  <c r="AU456" i="8" s="1"/>
  <c r="AO23" i="8"/>
  <c r="Q19" i="9" s="1"/>
  <c r="AW89" i="8" l="1"/>
  <c r="AW87" i="8"/>
  <c r="AW90" i="8"/>
  <c r="AW451" i="8"/>
  <c r="AX451" i="8" s="1"/>
  <c r="AV453" i="8"/>
  <c r="AV456" i="8" s="1"/>
  <c r="AP23" i="8"/>
  <c r="AX89" i="8" l="1"/>
  <c r="AX87" i="8"/>
  <c r="AX90" i="8"/>
  <c r="AX453" i="8"/>
  <c r="AX456" i="8" s="1"/>
  <c r="AX457" i="8" s="1"/>
  <c r="AY451" i="8"/>
  <c r="AW453" i="8"/>
  <c r="AW456" i="8" s="1"/>
  <c r="AQ23" i="8"/>
  <c r="AY89" i="8" l="1"/>
  <c r="AY87" i="8"/>
  <c r="AY90" i="8"/>
  <c r="AY453" i="8"/>
  <c r="AY456" i="8" s="1"/>
  <c r="AY457" i="8" s="1"/>
  <c r="AZ451" i="8"/>
  <c r="AX462" i="8"/>
  <c r="AX463" i="8"/>
  <c r="AX460" i="8"/>
  <c r="AX461" i="8"/>
  <c r="AR23" i="8"/>
  <c r="R19" i="9" s="1"/>
  <c r="AY101" i="8" l="1"/>
  <c r="AY119" i="8"/>
  <c r="AZ89" i="8"/>
  <c r="AZ87" i="8"/>
  <c r="AZ90" i="8"/>
  <c r="BA451" i="8"/>
  <c r="AZ453" i="8"/>
  <c r="AZ456" i="8" s="1"/>
  <c r="AZ457" i="8" s="1"/>
  <c r="AY461" i="8"/>
  <c r="AY140" i="8" s="1"/>
  <c r="AY462" i="8"/>
  <c r="AY154" i="8" s="1"/>
  <c r="AY460" i="8"/>
  <c r="AY127" i="8" s="1"/>
  <c r="AY463" i="8"/>
  <c r="AY167" i="8" s="1"/>
  <c r="AS23" i="8"/>
  <c r="AZ101" i="8" l="1"/>
  <c r="AZ119" i="8"/>
  <c r="BA89" i="8"/>
  <c r="BA90" i="8"/>
  <c r="BA87" i="8"/>
  <c r="AZ461" i="8"/>
  <c r="AZ140" i="8" s="1"/>
  <c r="AZ460" i="8"/>
  <c r="AZ127" i="8" s="1"/>
  <c r="AZ463" i="8"/>
  <c r="AZ167" i="8" s="1"/>
  <c r="AZ462" i="8"/>
  <c r="AZ154" i="8" s="1"/>
  <c r="BB451" i="8"/>
  <c r="BA453" i="8"/>
  <c r="BA456" i="8" s="1"/>
  <c r="BA457" i="8" s="1"/>
  <c r="AT23" i="8"/>
  <c r="BB89" i="8" l="1"/>
  <c r="BB87" i="8"/>
  <c r="BB90" i="8"/>
  <c r="BA101" i="8"/>
  <c r="BA119" i="8"/>
  <c r="BA462" i="8"/>
  <c r="BA154" i="8" s="1"/>
  <c r="BA460" i="8"/>
  <c r="BA127" i="8" s="1"/>
  <c r="BA461" i="8"/>
  <c r="BA140" i="8" s="1"/>
  <c r="BA463" i="8"/>
  <c r="BA167" i="8" s="1"/>
  <c r="BC451" i="8"/>
  <c r="BB453" i="8"/>
  <c r="BB456" i="8" s="1"/>
  <c r="BB457" i="8" s="1"/>
  <c r="AU23" i="8"/>
  <c r="S19" i="9" s="1"/>
  <c r="BB101" i="8" l="1"/>
  <c r="BB119" i="8"/>
  <c r="BC89" i="8"/>
  <c r="BC87" i="8"/>
  <c r="BC90" i="8"/>
  <c r="BD451" i="8"/>
  <c r="BC453" i="8"/>
  <c r="BC456" i="8" s="1"/>
  <c r="BC457" i="8" s="1"/>
  <c r="BB460" i="8"/>
  <c r="BB127" i="8" s="1"/>
  <c r="BB461" i="8"/>
  <c r="BB140" i="8" s="1"/>
  <c r="BB462" i="8"/>
  <c r="BB154" i="8" s="1"/>
  <c r="BB463" i="8"/>
  <c r="BB167" i="8" s="1"/>
  <c r="AV23" i="8"/>
  <c r="BD89" i="8" l="1"/>
  <c r="BD87" i="8"/>
  <c r="BD90" i="8"/>
  <c r="BC101" i="8"/>
  <c r="BC119" i="8"/>
  <c r="BC463" i="8"/>
  <c r="BC167" i="8" s="1"/>
  <c r="BC461" i="8"/>
  <c r="BC140" i="8" s="1"/>
  <c r="BC460" i="8"/>
  <c r="BC127" i="8" s="1"/>
  <c r="BC462" i="8"/>
  <c r="BC154" i="8" s="1"/>
  <c r="BE451" i="8"/>
  <c r="BD453" i="8"/>
  <c r="BD456" i="8" s="1"/>
  <c r="BD457" i="8" s="1"/>
  <c r="AW23" i="8"/>
  <c r="BD101" i="8" l="1"/>
  <c r="BD119" i="8"/>
  <c r="BE89" i="8"/>
  <c r="BE90" i="8"/>
  <c r="BE87" i="8"/>
  <c r="BD460" i="8"/>
  <c r="BD127" i="8" s="1"/>
  <c r="BD461" i="8"/>
  <c r="BD140" i="8" s="1"/>
  <c r="BD463" i="8"/>
  <c r="BD167" i="8" s="1"/>
  <c r="BD462" i="8"/>
  <c r="BD154" i="8" s="1"/>
  <c r="BF451" i="8"/>
  <c r="BE453" i="8"/>
  <c r="BE456" i="8" s="1"/>
  <c r="BE457" i="8" s="1"/>
  <c r="AX23" i="8"/>
  <c r="BF89" i="8" l="1"/>
  <c r="BF87" i="8"/>
  <c r="BF90" i="8"/>
  <c r="BE101" i="8"/>
  <c r="BE119" i="8"/>
  <c r="BG451" i="8"/>
  <c r="BF453" i="8"/>
  <c r="BF456" i="8" s="1"/>
  <c r="BF457" i="8" s="1"/>
  <c r="BE462" i="8"/>
  <c r="BE154" i="8" s="1"/>
  <c r="BE461" i="8"/>
  <c r="BE140" i="8" s="1"/>
  <c r="BE463" i="8"/>
  <c r="BE167" i="8" s="1"/>
  <c r="BE460" i="8"/>
  <c r="BE127" i="8" s="1"/>
  <c r="AY23" i="8"/>
  <c r="I19" i="10"/>
  <c r="T19" i="9"/>
  <c r="BF101" i="8" l="1"/>
  <c r="BF119" i="8"/>
  <c r="BG89" i="8"/>
  <c r="BG87" i="8"/>
  <c r="BG90" i="8"/>
  <c r="AY97" i="8"/>
  <c r="AY106" i="8" s="1"/>
  <c r="BF460" i="8"/>
  <c r="BF127" i="8" s="1"/>
  <c r="BF462" i="8"/>
  <c r="BF154" i="8" s="1"/>
  <c r="BF463" i="8"/>
  <c r="BF167" i="8" s="1"/>
  <c r="BF461" i="8"/>
  <c r="BF140" i="8" s="1"/>
  <c r="BG453" i="8"/>
  <c r="BG456" i="8" s="1"/>
  <c r="BG457" i="8" s="1"/>
  <c r="BH451" i="8"/>
  <c r="AZ23" i="8"/>
  <c r="BH89" i="8" l="1"/>
  <c r="BH87" i="8"/>
  <c r="BH90" i="8"/>
  <c r="BG101" i="8"/>
  <c r="BG119" i="8"/>
  <c r="AZ97" i="8"/>
  <c r="AZ106" i="8" s="1"/>
  <c r="BG460" i="8"/>
  <c r="BG127" i="8" s="1"/>
  <c r="BG462" i="8"/>
  <c r="BG154" i="8" s="1"/>
  <c r="BG463" i="8"/>
  <c r="BG167" i="8" s="1"/>
  <c r="BG461" i="8"/>
  <c r="BG140" i="8" s="1"/>
  <c r="BI451" i="8"/>
  <c r="BH453" i="8"/>
  <c r="BH456" i="8" s="1"/>
  <c r="BH457" i="8" s="1"/>
  <c r="BA23" i="8"/>
  <c r="U19" i="9" s="1"/>
  <c r="BH119" i="8" l="1"/>
  <c r="BH101" i="8"/>
  <c r="BI89" i="8"/>
  <c r="BI87" i="8"/>
  <c r="BI90" i="8"/>
  <c r="BA97" i="8"/>
  <c r="BA106" i="8" s="1"/>
  <c r="BJ451" i="8"/>
  <c r="BJ453" i="8" s="1"/>
  <c r="BJ456" i="8" s="1"/>
  <c r="BJ457" i="8" s="1"/>
  <c r="BI453" i="8"/>
  <c r="BI456" i="8" s="1"/>
  <c r="BI457" i="8" s="1"/>
  <c r="BH462" i="8"/>
  <c r="BH154" i="8" s="1"/>
  <c r="BH463" i="8"/>
  <c r="BH167" i="8" s="1"/>
  <c r="BH460" i="8"/>
  <c r="BH127" i="8" s="1"/>
  <c r="BH461" i="8"/>
  <c r="BH140" i="8" s="1"/>
  <c r="BB23" i="8"/>
  <c r="BI101" i="8" l="1"/>
  <c r="BI119" i="8"/>
  <c r="BJ89" i="8"/>
  <c r="BJ87" i="8"/>
  <c r="BJ90" i="8"/>
  <c r="BB97" i="8"/>
  <c r="BB106" i="8" s="1"/>
  <c r="BI460" i="8"/>
  <c r="BI127" i="8" s="1"/>
  <c r="BI463" i="8"/>
  <c r="BI167" i="8" s="1"/>
  <c r="BI462" i="8"/>
  <c r="BI154" i="8" s="1"/>
  <c r="BI461" i="8"/>
  <c r="BI140" i="8" s="1"/>
  <c r="BJ463" i="8"/>
  <c r="BJ167" i="8" s="1"/>
  <c r="BJ461" i="8"/>
  <c r="BJ140" i="8" s="1"/>
  <c r="BJ462" i="8"/>
  <c r="BJ154" i="8" s="1"/>
  <c r="BJ460" i="8"/>
  <c r="BJ127" i="8" s="1"/>
  <c r="BC23" i="8"/>
  <c r="BJ101" i="8" l="1"/>
  <c r="BJ119" i="8"/>
  <c r="BC97" i="8"/>
  <c r="BC106" i="8" s="1"/>
  <c r="BD23" i="8"/>
  <c r="V19" i="9" s="1"/>
  <c r="BD97" i="8" l="1"/>
  <c r="BD106" i="8" s="1"/>
  <c r="BE23" i="8"/>
  <c r="BE97" i="8" l="1"/>
  <c r="BE106" i="8" s="1"/>
  <c r="BF23" i="8"/>
  <c r="BF97" i="8" l="1"/>
  <c r="BF106" i="8" s="1"/>
  <c r="BG23" i="8"/>
  <c r="W19" i="9" s="1"/>
  <c r="BG97" i="8" l="1"/>
  <c r="BG106" i="8" s="1"/>
  <c r="BH23" i="8"/>
  <c r="BH97" i="8" l="1"/>
  <c r="BH106" i="8" s="1"/>
  <c r="BI23" i="8"/>
  <c r="BI97" i="8" l="1"/>
  <c r="BI106" i="8" s="1"/>
  <c r="BJ23" i="8"/>
  <c r="BJ97" i="8" l="1"/>
  <c r="BJ106" i="8" s="1"/>
  <c r="J19" i="10"/>
  <c r="X19" i="9"/>
  <c r="G148" i="8" l="1"/>
  <c r="I166" i="8"/>
  <c r="J166" i="8" s="1"/>
  <c r="K166" i="8" s="1"/>
  <c r="L166" i="8" s="1"/>
  <c r="G135" i="8"/>
  <c r="H126" i="8"/>
  <c r="I126" i="8" s="1"/>
  <c r="J126" i="8" s="1"/>
  <c r="K126" i="8" s="1"/>
  <c r="L126" i="8" s="1"/>
  <c r="M126" i="8" s="1"/>
  <c r="N126" i="8" s="1"/>
  <c r="O126" i="8" s="1"/>
  <c r="P126" i="8" s="1"/>
  <c r="Q126" i="8" s="1"/>
  <c r="R126" i="8" s="1"/>
  <c r="S126" i="8" s="1"/>
  <c r="T126" i="8" s="1"/>
  <c r="U126" i="8" s="1"/>
  <c r="V126" i="8" s="1"/>
  <c r="W126" i="8" s="1"/>
  <c r="X126" i="8" s="1"/>
  <c r="Y126" i="8" s="1"/>
  <c r="Z126" i="8" s="1"/>
  <c r="AA126" i="8" s="1"/>
  <c r="AB126" i="8" s="1"/>
  <c r="AC126" i="8" s="1"/>
  <c r="AD126" i="8" s="1"/>
  <c r="AE126" i="8" s="1"/>
  <c r="AF126" i="8" s="1"/>
  <c r="AG126" i="8" s="1"/>
  <c r="AH126" i="8" s="1"/>
  <c r="AI126" i="8" s="1"/>
  <c r="AJ126" i="8" s="1"/>
  <c r="AK126" i="8" s="1"/>
  <c r="AL126" i="8" s="1"/>
  <c r="AM126" i="8" s="1"/>
  <c r="AN126" i="8" s="1"/>
  <c r="AO126" i="8" s="1"/>
  <c r="AP126" i="8" s="1"/>
  <c r="AQ126" i="8" s="1"/>
  <c r="AR126" i="8" s="1"/>
  <c r="AS126" i="8" s="1"/>
  <c r="AT126" i="8" s="1"/>
  <c r="AU126" i="8" s="1"/>
  <c r="AV126" i="8" s="1"/>
  <c r="AW126" i="8" s="1"/>
  <c r="AX126" i="8" s="1"/>
  <c r="AY126" i="8" s="1"/>
  <c r="AZ126" i="8" s="1"/>
  <c r="BA126" i="8" s="1"/>
  <c r="BB126" i="8" s="1"/>
  <c r="BC126" i="8" s="1"/>
  <c r="BD126" i="8" s="1"/>
  <c r="BE126" i="8" s="1"/>
  <c r="BF126" i="8" s="1"/>
  <c r="BG126" i="8" s="1"/>
  <c r="BH126" i="8" s="1"/>
  <c r="BI126" i="8" s="1"/>
  <c r="BJ126" i="8" s="1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4" i="8"/>
  <c r="B375" i="8"/>
  <c r="B376" i="8"/>
  <c r="B377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9" i="8"/>
  <c r="B350" i="8"/>
  <c r="B351" i="8"/>
  <c r="B352" i="8"/>
  <c r="B331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4" i="8"/>
  <c r="B325" i="8"/>
  <c r="B326" i="8"/>
  <c r="B327" i="8"/>
  <c r="B30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4" i="8"/>
  <c r="B405" i="8"/>
  <c r="B406" i="8"/>
  <c r="B407" i="8"/>
  <c r="B386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9" i="8"/>
  <c r="B300" i="8"/>
  <c r="B301" i="8"/>
  <c r="B302" i="8"/>
  <c r="B281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AI277" i="8"/>
  <c r="AJ277" i="8"/>
  <c r="AK277" i="8"/>
  <c r="AL277" i="8"/>
  <c r="AM277" i="8"/>
  <c r="AN277" i="8"/>
  <c r="AO277" i="8"/>
  <c r="AP277" i="8"/>
  <c r="AQ277" i="8"/>
  <c r="AR277" i="8"/>
  <c r="AS277" i="8"/>
  <c r="AT277" i="8"/>
  <c r="AU277" i="8"/>
  <c r="AV277" i="8"/>
  <c r="AW277" i="8"/>
  <c r="G277" i="8"/>
  <c r="G245" i="8"/>
  <c r="B47" i="8"/>
  <c r="B46" i="8"/>
  <c r="B45" i="8"/>
  <c r="B44" i="8"/>
  <c r="H118" i="8"/>
  <c r="I118" i="8" s="1"/>
  <c r="J118" i="8" s="1"/>
  <c r="K118" i="8" s="1"/>
  <c r="L118" i="8" s="1"/>
  <c r="M118" i="8" s="1"/>
  <c r="N118" i="8" s="1"/>
  <c r="O118" i="8" s="1"/>
  <c r="P118" i="8" s="1"/>
  <c r="Q118" i="8" s="1"/>
  <c r="R118" i="8" s="1"/>
  <c r="S118" i="8" s="1"/>
  <c r="T118" i="8" s="1"/>
  <c r="U118" i="8" s="1"/>
  <c r="V118" i="8" s="1"/>
  <c r="W118" i="8" s="1"/>
  <c r="X118" i="8" s="1"/>
  <c r="Y118" i="8" s="1"/>
  <c r="Z118" i="8" s="1"/>
  <c r="AA118" i="8" s="1"/>
  <c r="AB118" i="8" s="1"/>
  <c r="AC118" i="8" s="1"/>
  <c r="AD118" i="8" s="1"/>
  <c r="AE118" i="8" s="1"/>
  <c r="AF118" i="8" s="1"/>
  <c r="AG118" i="8" s="1"/>
  <c r="AH118" i="8" s="1"/>
  <c r="AI118" i="8" s="1"/>
  <c r="AJ118" i="8" s="1"/>
  <c r="AK118" i="8" s="1"/>
  <c r="AL118" i="8" s="1"/>
  <c r="AM118" i="8" s="1"/>
  <c r="AN118" i="8" s="1"/>
  <c r="AO118" i="8" s="1"/>
  <c r="AP118" i="8" s="1"/>
  <c r="AQ118" i="8" s="1"/>
  <c r="AR118" i="8" s="1"/>
  <c r="AS118" i="8" s="1"/>
  <c r="AT118" i="8" s="1"/>
  <c r="AU118" i="8" s="1"/>
  <c r="AV118" i="8" s="1"/>
  <c r="AW118" i="8" s="1"/>
  <c r="AX118" i="8" s="1"/>
  <c r="AY118" i="8" s="1"/>
  <c r="G113" i="8"/>
  <c r="G162" i="8"/>
  <c r="H59" i="8"/>
  <c r="H9" i="8"/>
  <c r="G11" i="8"/>
  <c r="H102" i="8"/>
  <c r="I102" i="8" s="1"/>
  <c r="J102" i="8" s="1"/>
  <c r="K102" i="8" s="1"/>
  <c r="L102" i="8" s="1"/>
  <c r="M102" i="8" s="1"/>
  <c r="N102" i="8" s="1"/>
  <c r="O102" i="8" s="1"/>
  <c r="P102" i="8" s="1"/>
  <c r="Q102" i="8" s="1"/>
  <c r="R102" i="8" s="1"/>
  <c r="S102" i="8" s="1"/>
  <c r="T102" i="8" s="1"/>
  <c r="U102" i="8" s="1"/>
  <c r="V102" i="8" s="1"/>
  <c r="W102" i="8" s="1"/>
  <c r="X102" i="8" s="1"/>
  <c r="Y102" i="8" s="1"/>
  <c r="Z102" i="8" s="1"/>
  <c r="AA102" i="8" s="1"/>
  <c r="AB102" i="8" s="1"/>
  <c r="AC102" i="8" s="1"/>
  <c r="AD102" i="8" s="1"/>
  <c r="AE102" i="8" s="1"/>
  <c r="AF102" i="8" s="1"/>
  <c r="AG102" i="8" s="1"/>
  <c r="AH102" i="8" s="1"/>
  <c r="AI102" i="8" s="1"/>
  <c r="AJ102" i="8" s="1"/>
  <c r="AK102" i="8" s="1"/>
  <c r="AL102" i="8" s="1"/>
  <c r="AM102" i="8" s="1"/>
  <c r="AN102" i="8" s="1"/>
  <c r="AO102" i="8" s="1"/>
  <c r="AP102" i="8" s="1"/>
  <c r="AQ102" i="8" s="1"/>
  <c r="AR102" i="8" s="1"/>
  <c r="AS102" i="8" s="1"/>
  <c r="AT102" i="8" s="1"/>
  <c r="AU102" i="8" s="1"/>
  <c r="AV102" i="8" s="1"/>
  <c r="AW102" i="8" s="1"/>
  <c r="AX102" i="8" s="1"/>
  <c r="AY102" i="8" s="1"/>
  <c r="H104" i="8"/>
  <c r="I104" i="8" s="1"/>
  <c r="J104" i="8" s="1"/>
  <c r="K104" i="8" s="1"/>
  <c r="L104" i="8" s="1"/>
  <c r="M104" i="8" s="1"/>
  <c r="N104" i="8" s="1"/>
  <c r="O104" i="8" s="1"/>
  <c r="P104" i="8" s="1"/>
  <c r="Q104" i="8" s="1"/>
  <c r="R104" i="8" s="1"/>
  <c r="S104" i="8" s="1"/>
  <c r="T104" i="8" s="1"/>
  <c r="U104" i="8" s="1"/>
  <c r="V104" i="8" s="1"/>
  <c r="W104" i="8" s="1"/>
  <c r="X104" i="8" s="1"/>
  <c r="Y104" i="8" s="1"/>
  <c r="Z104" i="8" s="1"/>
  <c r="AA104" i="8" s="1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AL104" i="8" s="1"/>
  <c r="AM104" i="8" s="1"/>
  <c r="AN104" i="8" s="1"/>
  <c r="AO104" i="8" s="1"/>
  <c r="AP104" i="8" s="1"/>
  <c r="AQ104" i="8" s="1"/>
  <c r="AR104" i="8" s="1"/>
  <c r="AS104" i="8" s="1"/>
  <c r="AT104" i="8" s="1"/>
  <c r="AU104" i="8" s="1"/>
  <c r="AV104" i="8" s="1"/>
  <c r="AW104" i="8" s="1"/>
  <c r="AX104" i="8" s="1"/>
  <c r="AY104" i="8" s="1"/>
  <c r="AZ104" i="8" s="1"/>
  <c r="BA104" i="8" s="1"/>
  <c r="BB104" i="8" s="1"/>
  <c r="BC104" i="8" s="1"/>
  <c r="BD104" i="8" s="1"/>
  <c r="BE104" i="8" s="1"/>
  <c r="BF104" i="8" s="1"/>
  <c r="BG104" i="8" s="1"/>
  <c r="BH104" i="8" s="1"/>
  <c r="BI104" i="8" s="1"/>
  <c r="BJ104" i="8" s="1"/>
  <c r="B96" i="8"/>
  <c r="B95" i="8"/>
  <c r="B97" i="8" s="1"/>
  <c r="B94" i="8"/>
  <c r="G106" i="8"/>
  <c r="G80" i="8"/>
  <c r="H33" i="8"/>
  <c r="G5" i="8"/>
  <c r="H4" i="8"/>
  <c r="H65" i="8" l="1"/>
  <c r="H10" i="8"/>
  <c r="G446" i="8"/>
  <c r="G66" i="8"/>
  <c r="F29" i="9"/>
  <c r="AZ102" i="8"/>
  <c r="AY103" i="8"/>
  <c r="AY105" i="8" s="1"/>
  <c r="AY107" i="8" s="1"/>
  <c r="AY15" i="8" s="1"/>
  <c r="H445" i="8"/>
  <c r="AZ118" i="8"/>
  <c r="AY120" i="8"/>
  <c r="AY124" i="8" s="1"/>
  <c r="F32" i="9"/>
  <c r="I97" i="8"/>
  <c r="I106" i="8" s="1"/>
  <c r="AT455" i="8"/>
  <c r="AT457" i="8" s="1"/>
  <c r="AL455" i="8"/>
  <c r="AL457" i="8" s="1"/>
  <c r="AD455" i="8"/>
  <c r="AD457" i="8" s="1"/>
  <c r="V455" i="8"/>
  <c r="V457" i="8" s="1"/>
  <c r="N455" i="8"/>
  <c r="N457" i="8" s="1"/>
  <c r="AW455" i="8"/>
  <c r="AW457" i="8" s="1"/>
  <c r="AO455" i="8"/>
  <c r="AO457" i="8" s="1"/>
  <c r="AG455" i="8"/>
  <c r="AG457" i="8" s="1"/>
  <c r="Y455" i="8"/>
  <c r="Y457" i="8" s="1"/>
  <c r="Q455" i="8"/>
  <c r="Q457" i="8" s="1"/>
  <c r="I455" i="8"/>
  <c r="I457" i="8" s="1"/>
  <c r="AV455" i="8"/>
  <c r="AV457" i="8" s="1"/>
  <c r="AR455" i="8"/>
  <c r="AR457" i="8" s="1"/>
  <c r="AN455" i="8"/>
  <c r="AN457" i="8" s="1"/>
  <c r="AJ455" i="8"/>
  <c r="AJ457" i="8" s="1"/>
  <c r="AF455" i="8"/>
  <c r="AF457" i="8" s="1"/>
  <c r="AB455" i="8"/>
  <c r="AB457" i="8" s="1"/>
  <c r="X455" i="8"/>
  <c r="X457" i="8" s="1"/>
  <c r="T455" i="8"/>
  <c r="T457" i="8" s="1"/>
  <c r="P455" i="8"/>
  <c r="P457" i="8" s="1"/>
  <c r="L455" i="8"/>
  <c r="L457" i="8" s="1"/>
  <c r="H455" i="8"/>
  <c r="H457" i="8" s="1"/>
  <c r="AP455" i="8"/>
  <c r="AP457" i="8" s="1"/>
  <c r="AH455" i="8"/>
  <c r="AH457" i="8" s="1"/>
  <c r="Z455" i="8"/>
  <c r="Z457" i="8" s="1"/>
  <c r="R455" i="8"/>
  <c r="R457" i="8" s="1"/>
  <c r="J455" i="8"/>
  <c r="J457" i="8" s="1"/>
  <c r="AS455" i="8"/>
  <c r="AS457" i="8" s="1"/>
  <c r="AK455" i="8"/>
  <c r="AK457" i="8" s="1"/>
  <c r="AC455" i="8"/>
  <c r="AC457" i="8" s="1"/>
  <c r="U455" i="8"/>
  <c r="U457" i="8" s="1"/>
  <c r="M455" i="8"/>
  <c r="M457" i="8" s="1"/>
  <c r="G455" i="8"/>
  <c r="G457" i="8" s="1"/>
  <c r="AU455" i="8"/>
  <c r="AU457" i="8" s="1"/>
  <c r="AQ455" i="8"/>
  <c r="AQ457" i="8" s="1"/>
  <c r="AM455" i="8"/>
  <c r="AM457" i="8" s="1"/>
  <c r="AI455" i="8"/>
  <c r="AI457" i="8" s="1"/>
  <c r="AE455" i="8"/>
  <c r="AE457" i="8" s="1"/>
  <c r="AA455" i="8"/>
  <c r="AA457" i="8" s="1"/>
  <c r="W455" i="8"/>
  <c r="W457" i="8" s="1"/>
  <c r="S455" i="8"/>
  <c r="S457" i="8" s="1"/>
  <c r="O455" i="8"/>
  <c r="O457" i="8" s="1"/>
  <c r="K455" i="8"/>
  <c r="K457" i="8" s="1"/>
  <c r="I9" i="8"/>
  <c r="H135" i="8"/>
  <c r="H175" i="8"/>
  <c r="G101" i="8"/>
  <c r="G103" i="8" s="1"/>
  <c r="G105" i="8" s="1"/>
  <c r="G107" i="8" s="1"/>
  <c r="G15" i="8" s="1"/>
  <c r="G136" i="8"/>
  <c r="G176" i="8"/>
  <c r="I59" i="8"/>
  <c r="H31" i="8"/>
  <c r="F27" i="9" s="1"/>
  <c r="G323" i="8"/>
  <c r="G322" i="8"/>
  <c r="G327" i="8"/>
  <c r="G326" i="8"/>
  <c r="G325" i="8"/>
  <c r="G411" i="8" s="1"/>
  <c r="G324" i="8"/>
  <c r="G321" i="8"/>
  <c r="G317" i="8"/>
  <c r="G313" i="8"/>
  <c r="G311" i="8"/>
  <c r="G310" i="8"/>
  <c r="G309" i="8"/>
  <c r="G359" i="8" s="1"/>
  <c r="G308" i="8"/>
  <c r="G307" i="8"/>
  <c r="G314" i="8"/>
  <c r="G306" i="8"/>
  <c r="G316" i="8"/>
  <c r="G320" i="8"/>
  <c r="G315" i="8"/>
  <c r="G319" i="8"/>
  <c r="G318" i="8"/>
  <c r="G312" i="8"/>
  <c r="H148" i="8"/>
  <c r="G356" i="8"/>
  <c r="G149" i="8"/>
  <c r="H11" i="8"/>
  <c r="G81" i="8"/>
  <c r="G114" i="8"/>
  <c r="G246" i="8"/>
  <c r="H5" i="8"/>
  <c r="H113" i="8"/>
  <c r="H245" i="8"/>
  <c r="H162" i="8"/>
  <c r="G163" i="8"/>
  <c r="H80" i="8"/>
  <c r="H106" i="8"/>
  <c r="I33" i="8"/>
  <c r="I4" i="8"/>
  <c r="I10" i="8" s="1"/>
  <c r="H446" i="8" l="1"/>
  <c r="H66" i="8"/>
  <c r="I65" i="8"/>
  <c r="AY142" i="8"/>
  <c r="AY156" i="8"/>
  <c r="AY169" i="8"/>
  <c r="AY178" i="8"/>
  <c r="AY36" i="8" s="1"/>
  <c r="AY72" i="8" s="1"/>
  <c r="G435" i="8"/>
  <c r="BA118" i="8"/>
  <c r="AZ120" i="8"/>
  <c r="AZ124" i="8" s="1"/>
  <c r="BA102" i="8"/>
  <c r="AZ103" i="8"/>
  <c r="AZ105" i="8" s="1"/>
  <c r="AZ107" i="8" s="1"/>
  <c r="AZ15" i="8" s="1"/>
  <c r="AY49" i="8"/>
  <c r="J97" i="8"/>
  <c r="J106" i="8" s="1"/>
  <c r="I175" i="8"/>
  <c r="I445" i="8"/>
  <c r="T463" i="8"/>
  <c r="T167" i="8" s="1"/>
  <c r="T462" i="8"/>
  <c r="T154" i="8" s="1"/>
  <c r="T461" i="8"/>
  <c r="T140" i="8" s="1"/>
  <c r="T460" i="8"/>
  <c r="T127" i="8" s="1"/>
  <c r="AJ462" i="8"/>
  <c r="AJ154" i="8" s="1"/>
  <c r="AJ461" i="8"/>
  <c r="AJ140" i="8" s="1"/>
  <c r="AJ463" i="8"/>
  <c r="AJ167" i="8" s="1"/>
  <c r="AJ460" i="8"/>
  <c r="AJ127" i="8" s="1"/>
  <c r="S463" i="8"/>
  <c r="S167" i="8" s="1"/>
  <c r="S462" i="8"/>
  <c r="S154" i="8" s="1"/>
  <c r="S461" i="8"/>
  <c r="S140" i="8" s="1"/>
  <c r="S460" i="8"/>
  <c r="S127" i="8" s="1"/>
  <c r="AI460" i="8"/>
  <c r="AI127" i="8" s="1"/>
  <c r="AI462" i="8"/>
  <c r="AI154" i="8" s="1"/>
  <c r="AI461" i="8"/>
  <c r="AI140" i="8" s="1"/>
  <c r="AI463" i="8"/>
  <c r="AI167" i="8" s="1"/>
  <c r="AQ461" i="8"/>
  <c r="AQ140" i="8" s="1"/>
  <c r="AQ460" i="8"/>
  <c r="AQ127" i="8" s="1"/>
  <c r="AQ463" i="8"/>
  <c r="AQ167" i="8" s="1"/>
  <c r="AQ462" i="8"/>
  <c r="AQ154" i="8" s="1"/>
  <c r="AK463" i="8"/>
  <c r="AK167" i="8" s="1"/>
  <c r="AK462" i="8"/>
  <c r="AK154" i="8" s="1"/>
  <c r="AK461" i="8"/>
  <c r="AK140" i="8" s="1"/>
  <c r="AK460" i="8"/>
  <c r="AK127" i="8" s="1"/>
  <c r="Z463" i="8"/>
  <c r="Z167" i="8" s="1"/>
  <c r="Z462" i="8"/>
  <c r="Z154" i="8" s="1"/>
  <c r="Z461" i="8"/>
  <c r="Z140" i="8" s="1"/>
  <c r="Z460" i="8"/>
  <c r="Z127" i="8" s="1"/>
  <c r="Y463" i="8"/>
  <c r="Y167" i="8" s="1"/>
  <c r="Y462" i="8"/>
  <c r="Y154" i="8" s="1"/>
  <c r="Y461" i="8"/>
  <c r="Y140" i="8" s="1"/>
  <c r="Y460" i="8"/>
  <c r="Y127" i="8" s="1"/>
  <c r="AT463" i="8"/>
  <c r="AT167" i="8" s="1"/>
  <c r="AT462" i="8"/>
  <c r="AT154" i="8" s="1"/>
  <c r="AT461" i="8"/>
  <c r="AT140" i="8" s="1"/>
  <c r="AT460" i="8"/>
  <c r="AT127" i="8" s="1"/>
  <c r="H463" i="8"/>
  <c r="H167" i="8" s="1"/>
  <c r="H462" i="8"/>
  <c r="H154" i="8" s="1"/>
  <c r="H461" i="8"/>
  <c r="H140" i="8" s="1"/>
  <c r="H460" i="8"/>
  <c r="H127" i="8" s="1"/>
  <c r="P461" i="8"/>
  <c r="P140" i="8" s="1"/>
  <c r="P460" i="8"/>
  <c r="P127" i="8" s="1"/>
  <c r="P463" i="8"/>
  <c r="P167" i="8" s="1"/>
  <c r="P462" i="8"/>
  <c r="P154" i="8" s="1"/>
  <c r="X463" i="8"/>
  <c r="X167" i="8" s="1"/>
  <c r="X462" i="8"/>
  <c r="X154" i="8" s="1"/>
  <c r="X461" i="8"/>
  <c r="X140" i="8" s="1"/>
  <c r="X460" i="8"/>
  <c r="X127" i="8" s="1"/>
  <c r="AF463" i="8"/>
  <c r="AF167" i="8" s="1"/>
  <c r="AF461" i="8"/>
  <c r="AF140" i="8" s="1"/>
  <c r="AF460" i="8"/>
  <c r="AF127" i="8" s="1"/>
  <c r="AF462" i="8"/>
  <c r="AF154" i="8" s="1"/>
  <c r="AN463" i="8"/>
  <c r="AN167" i="8" s="1"/>
  <c r="AN462" i="8"/>
  <c r="AN154" i="8" s="1"/>
  <c r="AN461" i="8"/>
  <c r="AN140" i="8" s="1"/>
  <c r="AN460" i="8"/>
  <c r="AN127" i="8" s="1"/>
  <c r="AV463" i="8"/>
  <c r="AV167" i="8" s="1"/>
  <c r="AV461" i="8"/>
  <c r="AV140" i="8" s="1"/>
  <c r="AV460" i="8"/>
  <c r="AV127" i="8" s="1"/>
  <c r="AV462" i="8"/>
  <c r="AV154" i="8" s="1"/>
  <c r="L460" i="8"/>
  <c r="L127" i="8" s="1"/>
  <c r="L463" i="8"/>
  <c r="L167" i="8" s="1"/>
  <c r="L462" i="8"/>
  <c r="L154" i="8" s="1"/>
  <c r="L461" i="8"/>
  <c r="L140" i="8" s="1"/>
  <c r="AB460" i="8"/>
  <c r="AB127" i="8" s="1"/>
  <c r="AB463" i="8"/>
  <c r="AB167" i="8" s="1"/>
  <c r="AB462" i="8"/>
  <c r="AB154" i="8" s="1"/>
  <c r="AB461" i="8"/>
  <c r="AB140" i="8" s="1"/>
  <c r="AR460" i="8"/>
  <c r="AR127" i="8" s="1"/>
  <c r="AR463" i="8"/>
  <c r="AR167" i="8" s="1"/>
  <c r="AR462" i="8"/>
  <c r="AR154" i="8" s="1"/>
  <c r="AR461" i="8"/>
  <c r="AR140" i="8" s="1"/>
  <c r="K461" i="8"/>
  <c r="K140" i="8" s="1"/>
  <c r="K460" i="8"/>
  <c r="K127" i="8" s="1"/>
  <c r="K463" i="8"/>
  <c r="K167" i="8" s="1"/>
  <c r="K462" i="8"/>
  <c r="K154" i="8" s="1"/>
  <c r="AA461" i="8"/>
  <c r="AA140" i="8" s="1"/>
  <c r="AA460" i="8"/>
  <c r="AA127" i="8" s="1"/>
  <c r="AA463" i="8"/>
  <c r="AA167" i="8" s="1"/>
  <c r="AA462" i="8"/>
  <c r="AA154" i="8" s="1"/>
  <c r="G461" i="8"/>
  <c r="G140" i="8" s="1"/>
  <c r="G460" i="8"/>
  <c r="G127" i="8" s="1"/>
  <c r="G463" i="8"/>
  <c r="G167" i="8" s="1"/>
  <c r="G462" i="8"/>
  <c r="G154" i="8" s="1"/>
  <c r="U463" i="8"/>
  <c r="U167" i="8" s="1"/>
  <c r="U462" i="8"/>
  <c r="U154" i="8" s="1"/>
  <c r="U461" i="8"/>
  <c r="U140" i="8" s="1"/>
  <c r="U460" i="8"/>
  <c r="U127" i="8" s="1"/>
  <c r="J462" i="8"/>
  <c r="J154" i="8" s="1"/>
  <c r="J461" i="8"/>
  <c r="J140" i="8" s="1"/>
  <c r="J460" i="8"/>
  <c r="J127" i="8" s="1"/>
  <c r="J463" i="8"/>
  <c r="J167" i="8" s="1"/>
  <c r="AP463" i="8"/>
  <c r="AP167" i="8" s="1"/>
  <c r="AP462" i="8"/>
  <c r="AP154" i="8" s="1"/>
  <c r="AP461" i="8"/>
  <c r="AP140" i="8" s="1"/>
  <c r="AP460" i="8"/>
  <c r="AP127" i="8" s="1"/>
  <c r="I463" i="8"/>
  <c r="I167" i="8" s="1"/>
  <c r="I462" i="8"/>
  <c r="I154" i="8" s="1"/>
  <c r="I461" i="8"/>
  <c r="I140" i="8" s="1"/>
  <c r="I460" i="8"/>
  <c r="I127" i="8" s="1"/>
  <c r="AO463" i="8"/>
  <c r="AO167" i="8" s="1"/>
  <c r="AO462" i="8"/>
  <c r="AO154" i="8" s="1"/>
  <c r="AO461" i="8"/>
  <c r="AO140" i="8" s="1"/>
  <c r="AO460" i="8"/>
  <c r="AO127" i="8" s="1"/>
  <c r="N460" i="8"/>
  <c r="N127" i="8" s="1"/>
  <c r="N463" i="8"/>
  <c r="N167" i="8" s="1"/>
  <c r="N462" i="8"/>
  <c r="N154" i="8" s="1"/>
  <c r="N461" i="8"/>
  <c r="N140" i="8" s="1"/>
  <c r="AD463" i="8"/>
  <c r="AD167" i="8" s="1"/>
  <c r="AD462" i="8"/>
  <c r="AD154" i="8" s="1"/>
  <c r="AD461" i="8"/>
  <c r="AD140" i="8" s="1"/>
  <c r="AD460" i="8"/>
  <c r="AD127" i="8" s="1"/>
  <c r="O462" i="8"/>
  <c r="O154" i="8" s="1"/>
  <c r="O461" i="8"/>
  <c r="O140" i="8" s="1"/>
  <c r="O460" i="8"/>
  <c r="O127" i="8" s="1"/>
  <c r="O463" i="8"/>
  <c r="O167" i="8" s="1"/>
  <c r="W460" i="8"/>
  <c r="W127" i="8" s="1"/>
  <c r="W463" i="8"/>
  <c r="W167" i="8" s="1"/>
  <c r="W462" i="8"/>
  <c r="W154" i="8" s="1"/>
  <c r="W461" i="8"/>
  <c r="W140" i="8" s="1"/>
  <c r="AE462" i="8"/>
  <c r="AE154" i="8" s="1"/>
  <c r="AE463" i="8"/>
  <c r="AE167" i="8" s="1"/>
  <c r="AE461" i="8"/>
  <c r="AE140" i="8" s="1"/>
  <c r="AE460" i="8"/>
  <c r="AE127" i="8" s="1"/>
  <c r="AM461" i="8"/>
  <c r="AM140" i="8" s="1"/>
  <c r="AM460" i="8"/>
  <c r="AM127" i="8" s="1"/>
  <c r="AM463" i="8"/>
  <c r="AM167" i="8" s="1"/>
  <c r="AM462" i="8"/>
  <c r="AM154" i="8" s="1"/>
  <c r="AU462" i="8"/>
  <c r="AU154" i="8" s="1"/>
  <c r="AU463" i="8"/>
  <c r="AU167" i="8" s="1"/>
  <c r="AU461" i="8"/>
  <c r="AU140" i="8" s="1"/>
  <c r="AU460" i="8"/>
  <c r="AU127" i="8" s="1"/>
  <c r="M463" i="8"/>
  <c r="M167" i="8" s="1"/>
  <c r="M462" i="8"/>
  <c r="M154" i="8" s="1"/>
  <c r="M461" i="8"/>
  <c r="M140" i="8" s="1"/>
  <c r="M460" i="8"/>
  <c r="M127" i="8" s="1"/>
  <c r="AC463" i="8"/>
  <c r="AC167" i="8" s="1"/>
  <c r="AC462" i="8"/>
  <c r="AC154" i="8" s="1"/>
  <c r="AC461" i="8"/>
  <c r="AC140" i="8" s="1"/>
  <c r="AC460" i="8"/>
  <c r="AC127" i="8" s="1"/>
  <c r="AS463" i="8"/>
  <c r="AS167" i="8" s="1"/>
  <c r="AS462" i="8"/>
  <c r="AS154" i="8" s="1"/>
  <c r="AS461" i="8"/>
  <c r="AS140" i="8" s="1"/>
  <c r="AS460" i="8"/>
  <c r="AS127" i="8" s="1"/>
  <c r="R460" i="8"/>
  <c r="R127" i="8" s="1"/>
  <c r="R463" i="8"/>
  <c r="R167" i="8" s="1"/>
  <c r="R462" i="8"/>
  <c r="R154" i="8" s="1"/>
  <c r="R461" i="8"/>
  <c r="R140" i="8" s="1"/>
  <c r="AH463" i="8"/>
  <c r="AH167" i="8" s="1"/>
  <c r="AH460" i="8"/>
  <c r="AH127" i="8" s="1"/>
  <c r="AH462" i="8"/>
  <c r="AH154" i="8" s="1"/>
  <c r="AH461" i="8"/>
  <c r="AH140" i="8" s="1"/>
  <c r="Q463" i="8"/>
  <c r="Q167" i="8" s="1"/>
  <c r="Q462" i="8"/>
  <c r="Q154" i="8" s="1"/>
  <c r="Q461" i="8"/>
  <c r="Q140" i="8" s="1"/>
  <c r="Q460" i="8"/>
  <c r="Q127" i="8" s="1"/>
  <c r="AG463" i="8"/>
  <c r="AG167" i="8" s="1"/>
  <c r="AG462" i="8"/>
  <c r="AG154" i="8" s="1"/>
  <c r="AG461" i="8"/>
  <c r="AG140" i="8" s="1"/>
  <c r="AG460" i="8"/>
  <c r="AG127" i="8" s="1"/>
  <c r="AW463" i="8"/>
  <c r="AW167" i="8" s="1"/>
  <c r="AW462" i="8"/>
  <c r="AW154" i="8" s="1"/>
  <c r="AW461" i="8"/>
  <c r="AW140" i="8" s="1"/>
  <c r="AW460" i="8"/>
  <c r="AW127" i="8" s="1"/>
  <c r="V462" i="8"/>
  <c r="V154" i="8" s="1"/>
  <c r="V461" i="8"/>
  <c r="V140" i="8" s="1"/>
  <c r="V460" i="8"/>
  <c r="V127" i="8" s="1"/>
  <c r="V463" i="8"/>
  <c r="V167" i="8" s="1"/>
  <c r="AL463" i="8"/>
  <c r="AL167" i="8" s="1"/>
  <c r="AL461" i="8"/>
  <c r="AL140" i="8" s="1"/>
  <c r="AL460" i="8"/>
  <c r="AL127" i="8" s="1"/>
  <c r="AL462" i="8"/>
  <c r="AL154" i="8" s="1"/>
  <c r="AX167" i="8"/>
  <c r="AX127" i="8"/>
  <c r="AX154" i="8"/>
  <c r="AX140" i="8"/>
  <c r="H101" i="8"/>
  <c r="H103" i="8" s="1"/>
  <c r="J9" i="8"/>
  <c r="H149" i="8"/>
  <c r="H176" i="8"/>
  <c r="G119" i="8"/>
  <c r="G120" i="8" s="1"/>
  <c r="G124" i="8" s="1"/>
  <c r="J59" i="8"/>
  <c r="I31" i="8"/>
  <c r="H322" i="8"/>
  <c r="H323" i="8"/>
  <c r="G413" i="8"/>
  <c r="G372" i="8"/>
  <c r="G347" i="8"/>
  <c r="G373" i="8"/>
  <c r="G348" i="8"/>
  <c r="H325" i="8"/>
  <c r="H411" i="8" s="1"/>
  <c r="H324" i="8"/>
  <c r="H320" i="8"/>
  <c r="H316" i="8"/>
  <c r="H312" i="8"/>
  <c r="H306" i="8"/>
  <c r="H317" i="8"/>
  <c r="H309" i="8"/>
  <c r="H321" i="8"/>
  <c r="H326" i="8"/>
  <c r="H319" i="8"/>
  <c r="H314" i="8"/>
  <c r="H311" i="8"/>
  <c r="H307" i="8"/>
  <c r="H327" i="8"/>
  <c r="H318" i="8"/>
  <c r="H313" i="8"/>
  <c r="H310" i="8"/>
  <c r="H315" i="8"/>
  <c r="H308" i="8"/>
  <c r="G414" i="8"/>
  <c r="G331" i="8"/>
  <c r="G334" i="8"/>
  <c r="G412" i="8"/>
  <c r="I135" i="8"/>
  <c r="I148" i="8"/>
  <c r="H163" i="8"/>
  <c r="H136" i="8"/>
  <c r="G374" i="8"/>
  <c r="G349" i="8"/>
  <c r="G367" i="8"/>
  <c r="G342" i="8"/>
  <c r="G365" i="8"/>
  <c r="G340" i="8"/>
  <c r="G362" i="8"/>
  <c r="G337" i="8"/>
  <c r="G369" i="8"/>
  <c r="G344" i="8"/>
  <c r="G363" i="8"/>
  <c r="G338" i="8"/>
  <c r="G361" i="8"/>
  <c r="G336" i="8"/>
  <c r="G366" i="8"/>
  <c r="G341" i="8"/>
  <c r="G377" i="8"/>
  <c r="G352" i="8"/>
  <c r="G368" i="8"/>
  <c r="G343" i="8"/>
  <c r="G371" i="8"/>
  <c r="G346" i="8"/>
  <c r="G360" i="8"/>
  <c r="G335" i="8"/>
  <c r="G376" i="8"/>
  <c r="G351" i="8"/>
  <c r="G364" i="8"/>
  <c r="G339" i="8"/>
  <c r="G357" i="8"/>
  <c r="G332" i="8"/>
  <c r="G358" i="8"/>
  <c r="G333" i="8"/>
  <c r="G375" i="8"/>
  <c r="G427" i="8" s="1"/>
  <c r="G350" i="8"/>
  <c r="G419" i="8" s="1"/>
  <c r="G370" i="8"/>
  <c r="G345" i="8"/>
  <c r="I11" i="8"/>
  <c r="H81" i="8"/>
  <c r="H114" i="8"/>
  <c r="H246" i="8"/>
  <c r="I113" i="8"/>
  <c r="I245" i="8"/>
  <c r="I80" i="8"/>
  <c r="I162" i="8"/>
  <c r="G51" i="8"/>
  <c r="G49" i="8"/>
  <c r="J33" i="8"/>
  <c r="J4" i="8"/>
  <c r="J10" i="8" s="1"/>
  <c r="I5" i="8"/>
  <c r="I66" i="8" s="1"/>
  <c r="G125" i="8" l="1"/>
  <c r="J65" i="8"/>
  <c r="AZ142" i="8"/>
  <c r="AZ156" i="8"/>
  <c r="AZ169" i="8"/>
  <c r="AZ178" i="8"/>
  <c r="AZ36" i="8" s="1"/>
  <c r="AZ72" i="8" s="1"/>
  <c r="G436" i="8"/>
  <c r="G438" i="8"/>
  <c r="G437" i="8"/>
  <c r="H435" i="8"/>
  <c r="BB118" i="8"/>
  <c r="BA120" i="8"/>
  <c r="BA124" i="8" s="1"/>
  <c r="AZ49" i="8"/>
  <c r="G428" i="8"/>
  <c r="BB102" i="8"/>
  <c r="BA103" i="8"/>
  <c r="BA105" i="8" s="1"/>
  <c r="BA107" i="8" s="1"/>
  <c r="BA15" i="8" s="1"/>
  <c r="K97" i="8"/>
  <c r="K106" i="8" s="1"/>
  <c r="I176" i="8"/>
  <c r="I446" i="8"/>
  <c r="J175" i="8"/>
  <c r="J445" i="8"/>
  <c r="H119" i="8"/>
  <c r="H120" i="8" s="1"/>
  <c r="H124" i="8" s="1"/>
  <c r="K9" i="8"/>
  <c r="K59" i="8"/>
  <c r="J31" i="8"/>
  <c r="G430" i="8"/>
  <c r="H413" i="8"/>
  <c r="I323" i="8"/>
  <c r="I322" i="8"/>
  <c r="G421" i="8"/>
  <c r="G422" i="8"/>
  <c r="G429" i="8"/>
  <c r="H373" i="8"/>
  <c r="H348" i="8"/>
  <c r="H372" i="8"/>
  <c r="H347" i="8"/>
  <c r="I326" i="8"/>
  <c r="I324" i="8"/>
  <c r="I319" i="8"/>
  <c r="I315" i="8"/>
  <c r="I309" i="8"/>
  <c r="I316" i="8"/>
  <c r="I308" i="8"/>
  <c r="I311" i="8"/>
  <c r="I327" i="8"/>
  <c r="I318" i="8"/>
  <c r="I313" i="8"/>
  <c r="I310" i="8"/>
  <c r="I306" i="8"/>
  <c r="I325" i="8"/>
  <c r="I411" i="8" s="1"/>
  <c r="I317" i="8"/>
  <c r="I312" i="8"/>
  <c r="I321" i="8"/>
  <c r="I320" i="8"/>
  <c r="I314" i="8"/>
  <c r="I307" i="8"/>
  <c r="G420" i="8"/>
  <c r="H412" i="8"/>
  <c r="H414" i="8"/>
  <c r="J135" i="8"/>
  <c r="J148" i="8"/>
  <c r="I136" i="8"/>
  <c r="I149" i="8"/>
  <c r="H376" i="8"/>
  <c r="H351" i="8"/>
  <c r="H366" i="8"/>
  <c r="H341" i="8"/>
  <c r="H334" i="8"/>
  <c r="H359" i="8"/>
  <c r="H338" i="8"/>
  <c r="H363" i="8"/>
  <c r="H370" i="8"/>
  <c r="H345" i="8"/>
  <c r="H371" i="8"/>
  <c r="H346" i="8"/>
  <c r="H360" i="8"/>
  <c r="H335" i="8"/>
  <c r="H364" i="8"/>
  <c r="H339" i="8"/>
  <c r="H368" i="8"/>
  <c r="H343" i="8"/>
  <c r="H356" i="8"/>
  <c r="H331" i="8"/>
  <c r="H362" i="8"/>
  <c r="H337" i="8"/>
  <c r="H375" i="8"/>
  <c r="H427" i="8" s="1"/>
  <c r="H350" i="8"/>
  <c r="H419" i="8" s="1"/>
  <c r="H357" i="8"/>
  <c r="H332" i="8"/>
  <c r="H358" i="8"/>
  <c r="H333" i="8"/>
  <c r="H367" i="8"/>
  <c r="H342" i="8"/>
  <c r="H377" i="8"/>
  <c r="H352" i="8"/>
  <c r="H374" i="8"/>
  <c r="H349" i="8"/>
  <c r="H361" i="8"/>
  <c r="H336" i="8"/>
  <c r="H365" i="8"/>
  <c r="H340" i="8"/>
  <c r="H369" i="8"/>
  <c r="H344" i="8"/>
  <c r="G415" i="8"/>
  <c r="J11" i="8"/>
  <c r="I114" i="8"/>
  <c r="I246" i="8"/>
  <c r="J245" i="8"/>
  <c r="J113" i="8"/>
  <c r="I101" i="8"/>
  <c r="I103" i="8" s="1"/>
  <c r="I119" i="8"/>
  <c r="I120" i="8" s="1"/>
  <c r="I124" i="8" s="1"/>
  <c r="J80" i="8"/>
  <c r="J162" i="8"/>
  <c r="I81" i="8"/>
  <c r="I163" i="8"/>
  <c r="H105" i="8"/>
  <c r="H107" i="8" s="1"/>
  <c r="H15" i="8" s="1"/>
  <c r="H40" i="8" s="1"/>
  <c r="K33" i="8"/>
  <c r="L33" i="8" s="1"/>
  <c r="K4" i="8"/>
  <c r="K10" i="8" s="1"/>
  <c r="J5" i="8"/>
  <c r="J66" i="8" s="1"/>
  <c r="G151" i="8" l="1"/>
  <c r="G156" i="8" s="1"/>
  <c r="G19" i="8" s="1"/>
  <c r="K65" i="8"/>
  <c r="G165" i="8"/>
  <c r="G169" i="8" s="1"/>
  <c r="G20" i="8" s="1"/>
  <c r="H125" i="8"/>
  <c r="G138" i="8"/>
  <c r="G142" i="8" s="1"/>
  <c r="G18" i="8" s="1"/>
  <c r="BA142" i="8"/>
  <c r="BA156" i="8"/>
  <c r="BA169" i="8"/>
  <c r="BA178" i="8"/>
  <c r="BA36" i="8" s="1"/>
  <c r="BA72" i="8" s="1"/>
  <c r="G439" i="8"/>
  <c r="I435" i="8"/>
  <c r="H438" i="8"/>
  <c r="H437" i="8"/>
  <c r="H436" i="8"/>
  <c r="BC102" i="8"/>
  <c r="BB103" i="8"/>
  <c r="BB105" i="8" s="1"/>
  <c r="BB107" i="8" s="1"/>
  <c r="BB15" i="8" s="1"/>
  <c r="G29" i="9"/>
  <c r="BC118" i="8"/>
  <c r="BB120" i="8"/>
  <c r="BB124" i="8" s="1"/>
  <c r="U11" i="9"/>
  <c r="BA49" i="8"/>
  <c r="F11" i="9"/>
  <c r="L97" i="8"/>
  <c r="L106" i="8" s="1"/>
  <c r="J176" i="8"/>
  <c r="J446" i="8"/>
  <c r="K175" i="8"/>
  <c r="K445" i="8"/>
  <c r="J101" i="8"/>
  <c r="J103" i="8" s="1"/>
  <c r="L9" i="8"/>
  <c r="L59" i="8"/>
  <c r="K31" i="8"/>
  <c r="G431" i="8"/>
  <c r="G32" i="8" s="1"/>
  <c r="G423" i="8"/>
  <c r="I413" i="8"/>
  <c r="I372" i="8"/>
  <c r="I347" i="8"/>
  <c r="H421" i="8"/>
  <c r="I412" i="8"/>
  <c r="I348" i="8"/>
  <c r="I373" i="8"/>
  <c r="H429" i="8"/>
  <c r="J322" i="8"/>
  <c r="J323" i="8"/>
  <c r="J327" i="8"/>
  <c r="J326" i="8"/>
  <c r="J321" i="8"/>
  <c r="J320" i="8"/>
  <c r="J319" i="8"/>
  <c r="J318" i="8"/>
  <c r="J317" i="8"/>
  <c r="J316" i="8"/>
  <c r="J315" i="8"/>
  <c r="J314" i="8"/>
  <c r="J313" i="8"/>
  <c r="J312" i="8"/>
  <c r="J311" i="8"/>
  <c r="J325" i="8"/>
  <c r="J411" i="8" s="1"/>
  <c r="J309" i="8"/>
  <c r="J308" i="8"/>
  <c r="J307" i="8"/>
  <c r="J324" i="8"/>
  <c r="J310" i="8"/>
  <c r="J306" i="8"/>
  <c r="H430" i="8"/>
  <c r="H420" i="8"/>
  <c r="H428" i="8"/>
  <c r="H422" i="8"/>
  <c r="I414" i="8"/>
  <c r="G129" i="8"/>
  <c r="G16" i="8" s="1"/>
  <c r="J136" i="8"/>
  <c r="J149" i="8"/>
  <c r="K135" i="8"/>
  <c r="K148" i="8"/>
  <c r="H51" i="8"/>
  <c r="H49" i="8"/>
  <c r="I358" i="8"/>
  <c r="I333" i="8"/>
  <c r="I360" i="8"/>
  <c r="I335" i="8"/>
  <c r="I362" i="8"/>
  <c r="I337" i="8"/>
  <c r="I366" i="8"/>
  <c r="I341" i="8"/>
  <c r="I374" i="8"/>
  <c r="I349" i="8"/>
  <c r="I338" i="8"/>
  <c r="I363" i="8"/>
  <c r="I334" i="8"/>
  <c r="I359" i="8"/>
  <c r="I364" i="8"/>
  <c r="I339" i="8"/>
  <c r="I369" i="8"/>
  <c r="I344" i="8"/>
  <c r="I375" i="8"/>
  <c r="I427" i="8" s="1"/>
  <c r="I350" i="8"/>
  <c r="I419" i="8" s="1"/>
  <c r="I367" i="8"/>
  <c r="I342" i="8"/>
  <c r="I368" i="8"/>
  <c r="I343" i="8"/>
  <c r="I361" i="8"/>
  <c r="I336" i="8"/>
  <c r="I370" i="8"/>
  <c r="I345" i="8"/>
  <c r="I351" i="8"/>
  <c r="I376" i="8"/>
  <c r="I356" i="8"/>
  <c r="I331" i="8"/>
  <c r="I357" i="8"/>
  <c r="I332" i="8"/>
  <c r="I365" i="8"/>
  <c r="I340" i="8"/>
  <c r="I371" i="8"/>
  <c r="I346" i="8"/>
  <c r="I377" i="8"/>
  <c r="I352" i="8"/>
  <c r="H415" i="8"/>
  <c r="K11" i="8"/>
  <c r="K324" i="8" s="1"/>
  <c r="K113" i="8"/>
  <c r="K245" i="8"/>
  <c r="J246" i="8"/>
  <c r="J114" i="8"/>
  <c r="J81" i="8"/>
  <c r="J163" i="8"/>
  <c r="K80" i="8"/>
  <c r="K162" i="8"/>
  <c r="I105" i="8"/>
  <c r="I107" i="8" s="1"/>
  <c r="I15" i="8" s="1"/>
  <c r="I40" i="8" s="1"/>
  <c r="M33" i="8"/>
  <c r="L4" i="8"/>
  <c r="L10" i="8" s="1"/>
  <c r="K5" i="8"/>
  <c r="K66" i="8" s="1"/>
  <c r="L65" i="8" l="1"/>
  <c r="H151" i="8"/>
  <c r="H156" i="8" s="1"/>
  <c r="H19" i="8" s="1"/>
  <c r="H46" i="8" s="1"/>
  <c r="H138" i="8"/>
  <c r="H142" i="8" s="1"/>
  <c r="H18" i="8" s="1"/>
  <c r="F14" i="9" s="1"/>
  <c r="BB142" i="8"/>
  <c r="BB156" i="8"/>
  <c r="BB169" i="8"/>
  <c r="BB178" i="8"/>
  <c r="BB36" i="8" s="1"/>
  <c r="BB72" i="8" s="1"/>
  <c r="I125" i="8"/>
  <c r="H165" i="8"/>
  <c r="H169" i="8" s="1"/>
  <c r="H20" i="8" s="1"/>
  <c r="H47" i="8" s="1"/>
  <c r="I437" i="8"/>
  <c r="I438" i="8"/>
  <c r="J435" i="8"/>
  <c r="I436" i="8"/>
  <c r="BD118" i="8"/>
  <c r="BC120" i="8"/>
  <c r="BC124" i="8" s="1"/>
  <c r="H439" i="8"/>
  <c r="BB49" i="8"/>
  <c r="BD102" i="8"/>
  <c r="BC103" i="8"/>
  <c r="BC105" i="8" s="1"/>
  <c r="BC107" i="8" s="1"/>
  <c r="BC15" i="8" s="1"/>
  <c r="G27" i="9"/>
  <c r="G47" i="8"/>
  <c r="G46" i="8"/>
  <c r="M97" i="8"/>
  <c r="M106" i="8" s="1"/>
  <c r="K176" i="8"/>
  <c r="K446" i="8"/>
  <c r="L175" i="8"/>
  <c r="L445" i="8"/>
  <c r="J119" i="8"/>
  <c r="J120" i="8" s="1"/>
  <c r="J124" i="8" s="1"/>
  <c r="M9" i="8"/>
  <c r="K119" i="8"/>
  <c r="K120" i="8" s="1"/>
  <c r="K124" i="8" s="1"/>
  <c r="G50" i="8"/>
  <c r="M59" i="8"/>
  <c r="L31" i="8"/>
  <c r="G45" i="8"/>
  <c r="I421" i="8"/>
  <c r="I429" i="8"/>
  <c r="J413" i="8"/>
  <c r="J347" i="8"/>
  <c r="J372" i="8"/>
  <c r="K323" i="8"/>
  <c r="K322" i="8"/>
  <c r="J373" i="8"/>
  <c r="J348" i="8"/>
  <c r="I422" i="8"/>
  <c r="K327" i="8"/>
  <c r="K326" i="8"/>
  <c r="K325" i="8"/>
  <c r="K411" i="8" s="1"/>
  <c r="K318" i="8"/>
  <c r="K314" i="8"/>
  <c r="K311" i="8"/>
  <c r="K310" i="8"/>
  <c r="K309" i="8"/>
  <c r="K308" i="8"/>
  <c r="K307" i="8"/>
  <c r="K315" i="8"/>
  <c r="K317" i="8"/>
  <c r="K312" i="8"/>
  <c r="K321" i="8"/>
  <c r="K316" i="8"/>
  <c r="K320" i="8"/>
  <c r="K306" i="8"/>
  <c r="K319" i="8"/>
  <c r="K313" i="8"/>
  <c r="I430" i="8"/>
  <c r="I428" i="8"/>
  <c r="I420" i="8"/>
  <c r="J414" i="8"/>
  <c r="J412" i="8"/>
  <c r="G17" i="8"/>
  <c r="G53" i="8" s="1"/>
  <c r="G44" i="8"/>
  <c r="L135" i="8"/>
  <c r="L148" i="8"/>
  <c r="H423" i="8"/>
  <c r="K136" i="8"/>
  <c r="K149" i="8"/>
  <c r="H129" i="8"/>
  <c r="H16" i="8" s="1"/>
  <c r="F12" i="9" s="1"/>
  <c r="F13" i="9" s="1"/>
  <c r="H431" i="8"/>
  <c r="I49" i="8"/>
  <c r="I51" i="8"/>
  <c r="J366" i="8"/>
  <c r="J341" i="8"/>
  <c r="J376" i="8"/>
  <c r="J351" i="8"/>
  <c r="J370" i="8"/>
  <c r="J345" i="8"/>
  <c r="J360" i="8"/>
  <c r="J335" i="8"/>
  <c r="J365" i="8"/>
  <c r="J340" i="8"/>
  <c r="J356" i="8"/>
  <c r="J331" i="8"/>
  <c r="J359" i="8"/>
  <c r="J334" i="8"/>
  <c r="J377" i="8"/>
  <c r="J352" i="8"/>
  <c r="J357" i="8"/>
  <c r="J332" i="8"/>
  <c r="J368" i="8"/>
  <c r="J343" i="8"/>
  <c r="J374" i="8"/>
  <c r="J349" i="8"/>
  <c r="J363" i="8"/>
  <c r="J338" i="8"/>
  <c r="J367" i="8"/>
  <c r="J342" i="8"/>
  <c r="J364" i="8"/>
  <c r="J339" i="8"/>
  <c r="J375" i="8"/>
  <c r="J427" i="8" s="1"/>
  <c r="J350" i="8"/>
  <c r="J419" i="8" s="1"/>
  <c r="J362" i="8"/>
  <c r="J337" i="8"/>
  <c r="J369" i="8"/>
  <c r="J344" i="8"/>
  <c r="J361" i="8"/>
  <c r="J336" i="8"/>
  <c r="J358" i="8"/>
  <c r="J333" i="8"/>
  <c r="J371" i="8"/>
  <c r="J346" i="8"/>
  <c r="I415" i="8"/>
  <c r="L11" i="8"/>
  <c r="K114" i="8"/>
  <c r="K246" i="8"/>
  <c r="L113" i="8"/>
  <c r="L245" i="8"/>
  <c r="K81" i="8"/>
  <c r="K163" i="8"/>
  <c r="L80" i="8"/>
  <c r="L162" i="8"/>
  <c r="J105" i="8"/>
  <c r="J107" i="8" s="1"/>
  <c r="J15" i="8" s="1"/>
  <c r="J40" i="8" s="1"/>
  <c r="N33" i="8"/>
  <c r="F29" i="10" s="1"/>
  <c r="M4" i="8"/>
  <c r="M10" i="8" s="1"/>
  <c r="L5" i="8"/>
  <c r="L66" i="8" s="1"/>
  <c r="K413" i="8" l="1"/>
  <c r="J178" i="8"/>
  <c r="J36" i="8" s="1"/>
  <c r="J72" i="8" s="1"/>
  <c r="M65" i="8"/>
  <c r="I165" i="8"/>
  <c r="I169" i="8" s="1"/>
  <c r="I20" i="8" s="1"/>
  <c r="I138" i="8"/>
  <c r="I142" i="8" s="1"/>
  <c r="I18" i="8" s="1"/>
  <c r="BC142" i="8"/>
  <c r="BC156" i="8"/>
  <c r="BC169" i="8"/>
  <c r="J125" i="8"/>
  <c r="I151" i="8"/>
  <c r="I156" i="8" s="1"/>
  <c r="I19" i="8" s="1"/>
  <c r="I439" i="8"/>
  <c r="BC178" i="8"/>
  <c r="BC36" i="8" s="1"/>
  <c r="BC72" i="8" s="1"/>
  <c r="K435" i="8"/>
  <c r="J436" i="8"/>
  <c r="J437" i="8"/>
  <c r="J438" i="8"/>
  <c r="BC49" i="8"/>
  <c r="H29" i="9"/>
  <c r="BE102" i="8"/>
  <c r="BD103" i="8"/>
  <c r="BD105" i="8" s="1"/>
  <c r="BD107" i="8" s="1"/>
  <c r="BD15" i="8" s="1"/>
  <c r="BE118" i="8"/>
  <c r="BD120" i="8"/>
  <c r="BD124" i="8" s="1"/>
  <c r="F16" i="9"/>
  <c r="F15" i="9"/>
  <c r="N97" i="8"/>
  <c r="N106" i="8" s="1"/>
  <c r="L176" i="8"/>
  <c r="L446" i="8"/>
  <c r="M175" i="8"/>
  <c r="M445" i="8"/>
  <c r="K101" i="8"/>
  <c r="K103" i="8" s="1"/>
  <c r="K105" i="8" s="1"/>
  <c r="K107" i="8" s="1"/>
  <c r="K15" i="8" s="1"/>
  <c r="N9" i="8"/>
  <c r="L119" i="8"/>
  <c r="L120" i="8" s="1"/>
  <c r="L124" i="8" s="1"/>
  <c r="N59" i="8"/>
  <c r="M31" i="8"/>
  <c r="H50" i="8"/>
  <c r="H32" i="8"/>
  <c r="F28" i="9" s="1"/>
  <c r="H45" i="8"/>
  <c r="J429" i="8"/>
  <c r="K347" i="8"/>
  <c r="K372" i="8"/>
  <c r="K373" i="8"/>
  <c r="K348" i="8"/>
  <c r="L322" i="8"/>
  <c r="L323" i="8"/>
  <c r="J421" i="8"/>
  <c r="L327" i="8"/>
  <c r="L321" i="8"/>
  <c r="L317" i="8"/>
  <c r="L313" i="8"/>
  <c r="L307" i="8"/>
  <c r="L319" i="8"/>
  <c r="L314" i="8"/>
  <c r="L310" i="8"/>
  <c r="L309" i="8"/>
  <c r="L316" i="8"/>
  <c r="L308" i="8"/>
  <c r="L320" i="8"/>
  <c r="L315" i="8"/>
  <c r="L311" i="8"/>
  <c r="L306" i="8"/>
  <c r="L324" i="8"/>
  <c r="L326" i="8"/>
  <c r="L325" i="8"/>
  <c r="L411" i="8" s="1"/>
  <c r="L318" i="8"/>
  <c r="L312" i="8"/>
  <c r="K414" i="8"/>
  <c r="K412" i="8"/>
  <c r="J420" i="8"/>
  <c r="J422" i="8"/>
  <c r="J428" i="8"/>
  <c r="J430" i="8"/>
  <c r="G21" i="8"/>
  <c r="G54" i="8" s="1"/>
  <c r="L136" i="8"/>
  <c r="L149" i="8"/>
  <c r="M135" i="8"/>
  <c r="M148" i="8"/>
  <c r="H17" i="8"/>
  <c r="H53" i="8" s="1"/>
  <c r="H44" i="8"/>
  <c r="I423" i="8"/>
  <c r="I431" i="8"/>
  <c r="J49" i="8"/>
  <c r="K351" i="8"/>
  <c r="K376" i="8"/>
  <c r="K357" i="8"/>
  <c r="K332" i="8"/>
  <c r="K358" i="8"/>
  <c r="K333" i="8"/>
  <c r="K363" i="8"/>
  <c r="K338" i="8"/>
  <c r="K365" i="8"/>
  <c r="K340" i="8"/>
  <c r="K366" i="8"/>
  <c r="K341" i="8"/>
  <c r="K369" i="8"/>
  <c r="K344" i="8"/>
  <c r="K370" i="8"/>
  <c r="K345" i="8"/>
  <c r="K371" i="8"/>
  <c r="K346" i="8"/>
  <c r="K350" i="8"/>
  <c r="K419" i="8" s="1"/>
  <c r="K375" i="8"/>
  <c r="K427" i="8" s="1"/>
  <c r="K359" i="8"/>
  <c r="K334" i="8"/>
  <c r="K364" i="8"/>
  <c r="K339" i="8"/>
  <c r="K377" i="8"/>
  <c r="K352" i="8"/>
  <c r="K356" i="8"/>
  <c r="K331" i="8"/>
  <c r="K368" i="8"/>
  <c r="K343" i="8"/>
  <c r="K361" i="8"/>
  <c r="K336" i="8"/>
  <c r="K362" i="8"/>
  <c r="K337" i="8"/>
  <c r="K360" i="8"/>
  <c r="K335" i="8"/>
  <c r="K367" i="8"/>
  <c r="K342" i="8"/>
  <c r="K374" i="8"/>
  <c r="K349" i="8"/>
  <c r="M11" i="8"/>
  <c r="L114" i="8"/>
  <c r="L246" i="8"/>
  <c r="M113" i="8"/>
  <c r="M245" i="8"/>
  <c r="M80" i="8"/>
  <c r="M162" i="8"/>
  <c r="L81" i="8"/>
  <c r="L163" i="8"/>
  <c r="O33" i="8"/>
  <c r="N4" i="8"/>
  <c r="N10" i="8" s="1"/>
  <c r="M5" i="8"/>
  <c r="M66" i="8" s="1"/>
  <c r="K156" i="8" l="1"/>
  <c r="K40" i="8"/>
  <c r="N65" i="8"/>
  <c r="K129" i="8"/>
  <c r="BD142" i="8"/>
  <c r="BD156" i="8"/>
  <c r="BD169" i="8"/>
  <c r="J138" i="8"/>
  <c r="J142" i="8" s="1"/>
  <c r="J18" i="8" s="1"/>
  <c r="J165" i="8"/>
  <c r="J169" i="8" s="1"/>
  <c r="J20" i="8" s="1"/>
  <c r="J47" i="8" s="1"/>
  <c r="BD178" i="8"/>
  <c r="BD36" i="8" s="1"/>
  <c r="BD72" i="8" s="1"/>
  <c r="K125" i="8"/>
  <c r="J439" i="8"/>
  <c r="K178" i="8"/>
  <c r="K36" i="8" s="1"/>
  <c r="K438" i="8"/>
  <c r="J151" i="8"/>
  <c r="K436" i="8"/>
  <c r="L435" i="8"/>
  <c r="K437" i="8"/>
  <c r="BF118" i="8"/>
  <c r="BE120" i="8"/>
  <c r="BE124" i="8" s="1"/>
  <c r="V11" i="9"/>
  <c r="BD49" i="8"/>
  <c r="BF102" i="8"/>
  <c r="BE103" i="8"/>
  <c r="BE105" i="8" s="1"/>
  <c r="BE107" i="8" s="1"/>
  <c r="BE15" i="8" s="1"/>
  <c r="F17" i="9"/>
  <c r="I47" i="8"/>
  <c r="I46" i="8"/>
  <c r="G11" i="9"/>
  <c r="O97" i="8"/>
  <c r="O106" i="8" s="1"/>
  <c r="N175" i="8"/>
  <c r="N445" i="8"/>
  <c r="M176" i="8"/>
  <c r="M446" i="8"/>
  <c r="O9" i="8"/>
  <c r="L101" i="8"/>
  <c r="L103" i="8" s="1"/>
  <c r="L105" i="8" s="1"/>
  <c r="L107" i="8" s="1"/>
  <c r="L15" i="8" s="1"/>
  <c r="H21" i="8"/>
  <c r="H54" i="8" s="1"/>
  <c r="M119" i="8"/>
  <c r="M120" i="8" s="1"/>
  <c r="M124" i="8" s="1"/>
  <c r="I50" i="8"/>
  <c r="I32" i="8"/>
  <c r="O59" i="8"/>
  <c r="N31" i="8"/>
  <c r="I45" i="8"/>
  <c r="K429" i="8"/>
  <c r="K421" i="8"/>
  <c r="L373" i="8"/>
  <c r="L348" i="8"/>
  <c r="M323" i="8"/>
  <c r="M322" i="8"/>
  <c r="L372" i="8"/>
  <c r="L347" i="8"/>
  <c r="K428" i="8"/>
  <c r="L413" i="8"/>
  <c r="K422" i="8"/>
  <c r="K420" i="8"/>
  <c r="L414" i="8"/>
  <c r="M327" i="8"/>
  <c r="M325" i="8"/>
  <c r="M411" i="8" s="1"/>
  <c r="M326" i="8"/>
  <c r="M320" i="8"/>
  <c r="M316" i="8"/>
  <c r="M312" i="8"/>
  <c r="M310" i="8"/>
  <c r="M318" i="8"/>
  <c r="M313" i="8"/>
  <c r="M321" i="8"/>
  <c r="M315" i="8"/>
  <c r="M311" i="8"/>
  <c r="M307" i="8"/>
  <c r="M306" i="8"/>
  <c r="M324" i="8"/>
  <c r="M319" i="8"/>
  <c r="M314" i="8"/>
  <c r="M309" i="8"/>
  <c r="M317" i="8"/>
  <c r="M308" i="8"/>
  <c r="K430" i="8"/>
  <c r="L412" i="8"/>
  <c r="I129" i="8"/>
  <c r="I16" i="8" s="1"/>
  <c r="N135" i="8"/>
  <c r="N148" i="8"/>
  <c r="M136" i="8"/>
  <c r="M149" i="8"/>
  <c r="J431" i="8"/>
  <c r="K49" i="8"/>
  <c r="L377" i="8"/>
  <c r="L352" i="8"/>
  <c r="L361" i="8"/>
  <c r="L336" i="8"/>
  <c r="L370" i="8"/>
  <c r="L345" i="8"/>
  <c r="L375" i="8"/>
  <c r="L427" i="8" s="1"/>
  <c r="L350" i="8"/>
  <c r="L419" i="8" s="1"/>
  <c r="L371" i="8"/>
  <c r="L346" i="8"/>
  <c r="L362" i="8"/>
  <c r="L337" i="8"/>
  <c r="L366" i="8"/>
  <c r="L341" i="8"/>
  <c r="L376" i="8"/>
  <c r="L351" i="8"/>
  <c r="L349" i="8"/>
  <c r="L374" i="8"/>
  <c r="L358" i="8"/>
  <c r="L333" i="8"/>
  <c r="L359" i="8"/>
  <c r="L334" i="8"/>
  <c r="L363" i="8"/>
  <c r="L338" i="8"/>
  <c r="L367" i="8"/>
  <c r="L342" i="8"/>
  <c r="L357" i="8"/>
  <c r="L332" i="8"/>
  <c r="L365" i="8"/>
  <c r="L340" i="8"/>
  <c r="L331" i="8"/>
  <c r="L356" i="8"/>
  <c r="L369" i="8"/>
  <c r="L344" i="8"/>
  <c r="L335" i="8"/>
  <c r="L360" i="8"/>
  <c r="L339" i="8"/>
  <c r="L364" i="8"/>
  <c r="L368" i="8"/>
  <c r="L343" i="8"/>
  <c r="J415" i="8"/>
  <c r="K415" i="8"/>
  <c r="N11" i="8"/>
  <c r="N245" i="8"/>
  <c r="N113" i="8"/>
  <c r="M114" i="8"/>
  <c r="M246" i="8"/>
  <c r="M81" i="8"/>
  <c r="M163" i="8"/>
  <c r="N80" i="8"/>
  <c r="N162" i="8"/>
  <c r="P33" i="8"/>
  <c r="O4" i="8"/>
  <c r="O10" i="8" s="1"/>
  <c r="N5" i="8"/>
  <c r="N66" i="8" s="1"/>
  <c r="L142" i="8" l="1"/>
  <c r="L40" i="8"/>
  <c r="K151" i="8"/>
  <c r="K155" i="8" s="1"/>
  <c r="J156" i="8"/>
  <c r="J19" i="8" s="1"/>
  <c r="J46" i="8" s="1"/>
  <c r="G32" i="9"/>
  <c r="K72" i="8"/>
  <c r="O65" i="8"/>
  <c r="K128" i="8"/>
  <c r="L125" i="8"/>
  <c r="L129" i="8"/>
  <c r="L152" i="8"/>
  <c r="L139" i="8"/>
  <c r="BE142" i="8"/>
  <c r="L156" i="8"/>
  <c r="BE156" i="8"/>
  <c r="BE169" i="8"/>
  <c r="K138" i="8"/>
  <c r="K142" i="8" s="1"/>
  <c r="K18" i="8" s="1"/>
  <c r="G14" i="9" s="1"/>
  <c r="K165" i="8"/>
  <c r="K169" i="8" s="1"/>
  <c r="K20" i="8" s="1"/>
  <c r="K47" i="8" s="1"/>
  <c r="K439" i="8"/>
  <c r="BE178" i="8"/>
  <c r="BE36" i="8" s="1"/>
  <c r="BE72" i="8" s="1"/>
  <c r="L178" i="8"/>
  <c r="L36" i="8" s="1"/>
  <c r="L72" i="8" s="1"/>
  <c r="M435" i="8"/>
  <c r="L437" i="8"/>
  <c r="L436" i="8"/>
  <c r="L438" i="8"/>
  <c r="BE49" i="8"/>
  <c r="BG102" i="8"/>
  <c r="BF103" i="8"/>
  <c r="BF105" i="8" s="1"/>
  <c r="BF107" i="8" s="1"/>
  <c r="BF15" i="8" s="1"/>
  <c r="BG118" i="8"/>
  <c r="BF120" i="8"/>
  <c r="BF124" i="8" s="1"/>
  <c r="H27" i="9"/>
  <c r="F27" i="10"/>
  <c r="I44" i="8"/>
  <c r="P97" i="8"/>
  <c r="P106" i="8" s="1"/>
  <c r="O175" i="8"/>
  <c r="O445" i="8"/>
  <c r="N176" i="8"/>
  <c r="N446" i="8"/>
  <c r="P9" i="8"/>
  <c r="M101" i="8"/>
  <c r="M103" i="8" s="1"/>
  <c r="M105" i="8" s="1"/>
  <c r="M107" i="8" s="1"/>
  <c r="M15" i="8" s="1"/>
  <c r="N119" i="8"/>
  <c r="N120" i="8" s="1"/>
  <c r="N124" i="8" s="1"/>
  <c r="J50" i="8"/>
  <c r="J32" i="8"/>
  <c r="P59" i="8"/>
  <c r="O31" i="8"/>
  <c r="J45" i="8"/>
  <c r="L421" i="8"/>
  <c r="N323" i="8"/>
  <c r="N322" i="8"/>
  <c r="L430" i="8"/>
  <c r="M372" i="8"/>
  <c r="M347" i="8"/>
  <c r="M348" i="8"/>
  <c r="M373" i="8"/>
  <c r="L429" i="8"/>
  <c r="M413" i="8"/>
  <c r="N327" i="8"/>
  <c r="N326" i="8"/>
  <c r="N325" i="8"/>
  <c r="N411" i="8" s="1"/>
  <c r="N324" i="8"/>
  <c r="N321" i="8"/>
  <c r="N320" i="8"/>
  <c r="N319" i="8"/>
  <c r="N318" i="8"/>
  <c r="N317" i="8"/>
  <c r="N316" i="8"/>
  <c r="N315" i="8"/>
  <c r="N314" i="8"/>
  <c r="N313" i="8"/>
  <c r="N312" i="8"/>
  <c r="N310" i="8"/>
  <c r="N309" i="8"/>
  <c r="N308" i="8"/>
  <c r="N311" i="8"/>
  <c r="N307" i="8"/>
  <c r="N306" i="8"/>
  <c r="L420" i="8"/>
  <c r="L422" i="8"/>
  <c r="L428" i="8"/>
  <c r="M414" i="8"/>
  <c r="M412" i="8"/>
  <c r="I17" i="8"/>
  <c r="I53" i="8" s="1"/>
  <c r="N136" i="8"/>
  <c r="N149" i="8"/>
  <c r="J129" i="8"/>
  <c r="J16" i="8" s="1"/>
  <c r="J17" i="8" s="1"/>
  <c r="J53" i="8" s="1"/>
  <c r="O135" i="8"/>
  <c r="O148" i="8"/>
  <c r="J423" i="8"/>
  <c r="K431" i="8"/>
  <c r="K16" i="8"/>
  <c r="K423" i="8"/>
  <c r="L49" i="8"/>
  <c r="M339" i="8"/>
  <c r="M364" i="8"/>
  <c r="M357" i="8"/>
  <c r="M332" i="8"/>
  <c r="M359" i="8"/>
  <c r="M334" i="8"/>
  <c r="M369" i="8"/>
  <c r="M344" i="8"/>
  <c r="M375" i="8"/>
  <c r="M427" i="8" s="1"/>
  <c r="M350" i="8"/>
  <c r="M419" i="8" s="1"/>
  <c r="M331" i="8"/>
  <c r="M356" i="8"/>
  <c r="M363" i="8"/>
  <c r="M338" i="8"/>
  <c r="M362" i="8"/>
  <c r="M337" i="8"/>
  <c r="M370" i="8"/>
  <c r="M345" i="8"/>
  <c r="M376" i="8"/>
  <c r="M351" i="8"/>
  <c r="M361" i="8"/>
  <c r="M336" i="8"/>
  <c r="M368" i="8"/>
  <c r="M343" i="8"/>
  <c r="M366" i="8"/>
  <c r="M341" i="8"/>
  <c r="M346" i="8"/>
  <c r="M371" i="8"/>
  <c r="M377" i="8"/>
  <c r="M352" i="8"/>
  <c r="M335" i="8"/>
  <c r="M360" i="8"/>
  <c r="M365" i="8"/>
  <c r="M340" i="8"/>
  <c r="M358" i="8"/>
  <c r="M333" i="8"/>
  <c r="M367" i="8"/>
  <c r="M342" i="8"/>
  <c r="M349" i="8"/>
  <c r="M374" i="8"/>
  <c r="O11" i="8"/>
  <c r="N246" i="8"/>
  <c r="N114" i="8"/>
  <c r="O113" i="8"/>
  <c r="O245" i="8"/>
  <c r="O80" i="8"/>
  <c r="O162" i="8"/>
  <c r="N81" i="8"/>
  <c r="N163" i="8"/>
  <c r="Q33" i="8"/>
  <c r="I29" i="9" s="1"/>
  <c r="P4" i="8"/>
  <c r="P10" i="8" s="1"/>
  <c r="O5" i="8"/>
  <c r="O66" i="8" s="1"/>
  <c r="M169" i="8" l="1"/>
  <c r="M40" i="8"/>
  <c r="L151" i="8"/>
  <c r="L155" i="8" s="1"/>
  <c r="L128" i="8"/>
  <c r="P65" i="8"/>
  <c r="M152" i="8"/>
  <c r="M139" i="8"/>
  <c r="BF142" i="8"/>
  <c r="M166" i="8"/>
  <c r="M142" i="8"/>
  <c r="BF156" i="8"/>
  <c r="BF169" i="8"/>
  <c r="M156" i="8"/>
  <c r="M125" i="8"/>
  <c r="L165" i="8"/>
  <c r="L169" i="8" s="1"/>
  <c r="L20" i="8" s="1"/>
  <c r="BF178" i="8"/>
  <c r="BF36" i="8" s="1"/>
  <c r="BF72" i="8" s="1"/>
  <c r="L138" i="8"/>
  <c r="L18" i="8" s="1"/>
  <c r="L439" i="8"/>
  <c r="M178" i="8"/>
  <c r="M36" i="8" s="1"/>
  <c r="M72" i="8" s="1"/>
  <c r="M437" i="8"/>
  <c r="N435" i="8"/>
  <c r="M436" i="8"/>
  <c r="M438" i="8"/>
  <c r="BH102" i="8"/>
  <c r="BG103" i="8"/>
  <c r="BG105" i="8" s="1"/>
  <c r="BG107" i="8" s="1"/>
  <c r="BG15" i="8" s="1"/>
  <c r="BH118" i="8"/>
  <c r="BG120" i="8"/>
  <c r="BG124" i="8" s="1"/>
  <c r="BF49" i="8"/>
  <c r="G16" i="9"/>
  <c r="G12" i="9"/>
  <c r="G13" i="9" s="1"/>
  <c r="Q97" i="8"/>
  <c r="Q106" i="8" s="1"/>
  <c r="O176" i="8"/>
  <c r="O446" i="8"/>
  <c r="P175" i="8"/>
  <c r="P445" i="8"/>
  <c r="N101" i="8"/>
  <c r="N103" i="8" s="1"/>
  <c r="N105" i="8" s="1"/>
  <c r="N107" i="8" s="1"/>
  <c r="N15" i="8" s="1"/>
  <c r="N40" i="8" s="1"/>
  <c r="Q9" i="8"/>
  <c r="I21" i="8"/>
  <c r="I54" i="8" s="1"/>
  <c r="J21" i="8"/>
  <c r="J54" i="8" s="1"/>
  <c r="O101" i="8"/>
  <c r="O103" i="8" s="1"/>
  <c r="Q59" i="8"/>
  <c r="P31" i="8"/>
  <c r="K50" i="8"/>
  <c r="K32" i="8"/>
  <c r="K45" i="8"/>
  <c r="M421" i="8"/>
  <c r="O323" i="8"/>
  <c r="O322" i="8"/>
  <c r="N347" i="8"/>
  <c r="N372" i="8"/>
  <c r="M429" i="8"/>
  <c r="N413" i="8"/>
  <c r="N348" i="8"/>
  <c r="N373" i="8"/>
  <c r="O327" i="8"/>
  <c r="O326" i="8"/>
  <c r="O325" i="8"/>
  <c r="O411" i="8" s="1"/>
  <c r="O324" i="8"/>
  <c r="O319" i="8"/>
  <c r="O315" i="8"/>
  <c r="O311" i="8"/>
  <c r="O310" i="8"/>
  <c r="O309" i="8"/>
  <c r="O308" i="8"/>
  <c r="O307" i="8"/>
  <c r="O313" i="8"/>
  <c r="O312" i="8"/>
  <c r="O306" i="8"/>
  <c r="O320" i="8"/>
  <c r="O314" i="8"/>
  <c r="O318" i="8"/>
  <c r="O317" i="8"/>
  <c r="O321" i="8"/>
  <c r="O316" i="8"/>
  <c r="N412" i="8"/>
  <c r="M428" i="8"/>
  <c r="M422" i="8"/>
  <c r="N414" i="8"/>
  <c r="M420" i="8"/>
  <c r="M430" i="8"/>
  <c r="O136" i="8"/>
  <c r="O149" i="8"/>
  <c r="J44" i="8"/>
  <c r="P135" i="8"/>
  <c r="P148" i="8"/>
  <c r="L16" i="8"/>
  <c r="L431" i="8"/>
  <c r="K17" i="8"/>
  <c r="K53" i="8" s="1"/>
  <c r="M49" i="8"/>
  <c r="N371" i="8"/>
  <c r="N346" i="8"/>
  <c r="N364" i="8"/>
  <c r="N339" i="8"/>
  <c r="N356" i="8"/>
  <c r="N331" i="8"/>
  <c r="N365" i="8"/>
  <c r="N340" i="8"/>
  <c r="N377" i="8"/>
  <c r="N352" i="8"/>
  <c r="N359" i="8"/>
  <c r="N334" i="8"/>
  <c r="N360" i="8"/>
  <c r="N335" i="8"/>
  <c r="N368" i="8"/>
  <c r="N343" i="8"/>
  <c r="N361" i="8"/>
  <c r="N336" i="8"/>
  <c r="N370" i="8"/>
  <c r="N345" i="8"/>
  <c r="N362" i="8"/>
  <c r="N337" i="8"/>
  <c r="N374" i="8"/>
  <c r="N349" i="8"/>
  <c r="N357" i="8"/>
  <c r="N332" i="8"/>
  <c r="N376" i="8"/>
  <c r="N351" i="8"/>
  <c r="N369" i="8"/>
  <c r="N344" i="8"/>
  <c r="N342" i="8"/>
  <c r="N367" i="8"/>
  <c r="N363" i="8"/>
  <c r="N338" i="8"/>
  <c r="N358" i="8"/>
  <c r="N333" i="8"/>
  <c r="N366" i="8"/>
  <c r="N341" i="8"/>
  <c r="N375" i="8"/>
  <c r="N427" i="8" s="1"/>
  <c r="N350" i="8"/>
  <c r="N419" i="8" s="1"/>
  <c r="L415" i="8"/>
  <c r="M415" i="8"/>
  <c r="P11" i="8"/>
  <c r="O114" i="8"/>
  <c r="O246" i="8"/>
  <c r="P113" i="8"/>
  <c r="P245" i="8"/>
  <c r="O81" i="8"/>
  <c r="O163" i="8"/>
  <c r="P80" i="8"/>
  <c r="P162" i="8"/>
  <c r="R33" i="8"/>
  <c r="Q4" i="8"/>
  <c r="Q10" i="8" s="1"/>
  <c r="P5" i="8"/>
  <c r="P66" i="8" s="1"/>
  <c r="N152" i="8" l="1"/>
  <c r="Q65" i="8"/>
  <c r="L141" i="8"/>
  <c r="M138" i="8"/>
  <c r="M165" i="8"/>
  <c r="M168" i="8" s="1"/>
  <c r="N139" i="8"/>
  <c r="BG142" i="8"/>
  <c r="N166" i="8"/>
  <c r="N142" i="8"/>
  <c r="N156" i="8"/>
  <c r="N169" i="8"/>
  <c r="BG156" i="8"/>
  <c r="BG169" i="8"/>
  <c r="N125" i="8"/>
  <c r="BG178" i="8"/>
  <c r="BG36" i="8" s="1"/>
  <c r="BG72" i="8" s="1"/>
  <c r="N178" i="8"/>
  <c r="N36" i="8" s="1"/>
  <c r="M151" i="8"/>
  <c r="M155" i="8" s="1"/>
  <c r="M439" i="8"/>
  <c r="N437" i="8"/>
  <c r="O435" i="8"/>
  <c r="N436" i="8"/>
  <c r="N438" i="8"/>
  <c r="BI118" i="8"/>
  <c r="BH120" i="8"/>
  <c r="BH124" i="8" s="1"/>
  <c r="W11" i="9"/>
  <c r="BG49" i="8"/>
  <c r="BI102" i="8"/>
  <c r="BH103" i="8"/>
  <c r="BH105" i="8" s="1"/>
  <c r="BH107" i="8" s="1"/>
  <c r="BH15" i="8" s="1"/>
  <c r="G28" i="9"/>
  <c r="F11" i="10"/>
  <c r="L47" i="8"/>
  <c r="H11" i="9"/>
  <c r="R97" i="8"/>
  <c r="R106" i="8" s="1"/>
  <c r="P176" i="8"/>
  <c r="P446" i="8"/>
  <c r="Q175" i="8"/>
  <c r="Q445" i="8"/>
  <c r="P101" i="8"/>
  <c r="P103" i="8" s="1"/>
  <c r="R9" i="8"/>
  <c r="M20" i="8"/>
  <c r="O119" i="8"/>
  <c r="O120" i="8" s="1"/>
  <c r="O124" i="8" s="1"/>
  <c r="L50" i="8"/>
  <c r="L32" i="8"/>
  <c r="R59" i="8"/>
  <c r="Q31" i="8"/>
  <c r="I27" i="9" s="1"/>
  <c r="O413" i="8"/>
  <c r="P322" i="8"/>
  <c r="P323" i="8"/>
  <c r="N421" i="8"/>
  <c r="O347" i="8"/>
  <c r="O372" i="8"/>
  <c r="N429" i="8"/>
  <c r="O373" i="8"/>
  <c r="O348" i="8"/>
  <c r="N420" i="8"/>
  <c r="N428" i="8"/>
  <c r="N430" i="8"/>
  <c r="O414" i="8"/>
  <c r="P327" i="8"/>
  <c r="P325" i="8"/>
  <c r="P411" i="8" s="1"/>
  <c r="P324" i="8"/>
  <c r="P318" i="8"/>
  <c r="P314" i="8"/>
  <c r="P317" i="8"/>
  <c r="P312" i="8"/>
  <c r="P308" i="8"/>
  <c r="P306" i="8"/>
  <c r="P321" i="8"/>
  <c r="P319" i="8"/>
  <c r="P313" i="8"/>
  <c r="P309" i="8"/>
  <c r="P326" i="8"/>
  <c r="P316" i="8"/>
  <c r="P311" i="8"/>
  <c r="P307" i="8"/>
  <c r="P320" i="8"/>
  <c r="P315" i="8"/>
  <c r="P310" i="8"/>
  <c r="O412" i="8"/>
  <c r="N422" i="8"/>
  <c r="P136" i="8"/>
  <c r="P149" i="8"/>
  <c r="Q135" i="8"/>
  <c r="Q148" i="8"/>
  <c r="L17" i="8"/>
  <c r="L53" i="8" s="1"/>
  <c r="M431" i="8"/>
  <c r="M423" i="8"/>
  <c r="N49" i="8"/>
  <c r="O363" i="8"/>
  <c r="O338" i="8"/>
  <c r="O361" i="8"/>
  <c r="O336" i="8"/>
  <c r="O357" i="8"/>
  <c r="O332" i="8"/>
  <c r="O364" i="8"/>
  <c r="O339" i="8"/>
  <c r="O369" i="8"/>
  <c r="O344" i="8"/>
  <c r="O345" i="8"/>
  <c r="O370" i="8"/>
  <c r="O366" i="8"/>
  <c r="O341" i="8"/>
  <c r="O362" i="8"/>
  <c r="O337" i="8"/>
  <c r="O368" i="8"/>
  <c r="O343" i="8"/>
  <c r="O376" i="8"/>
  <c r="O351" i="8"/>
  <c r="O359" i="8"/>
  <c r="O334" i="8"/>
  <c r="O377" i="8"/>
  <c r="O352" i="8"/>
  <c r="O342" i="8"/>
  <c r="O367" i="8"/>
  <c r="O375" i="8"/>
  <c r="O427" i="8" s="1"/>
  <c r="O350" i="8"/>
  <c r="O419" i="8" s="1"/>
  <c r="O374" i="8"/>
  <c r="O349" i="8"/>
  <c r="O358" i="8"/>
  <c r="O333" i="8"/>
  <c r="O356" i="8"/>
  <c r="O331" i="8"/>
  <c r="O346" i="8"/>
  <c r="O371" i="8"/>
  <c r="O360" i="8"/>
  <c r="O335" i="8"/>
  <c r="O365" i="8"/>
  <c r="O340" i="8"/>
  <c r="L423" i="8"/>
  <c r="Q11" i="8"/>
  <c r="P114" i="8"/>
  <c r="P246" i="8"/>
  <c r="Q113" i="8"/>
  <c r="Q245" i="8"/>
  <c r="Q80" i="8"/>
  <c r="Q162" i="8"/>
  <c r="P81" i="8"/>
  <c r="P163" i="8"/>
  <c r="O105" i="8"/>
  <c r="O107" i="8" s="1"/>
  <c r="O15" i="8" s="1"/>
  <c r="S33" i="8"/>
  <c r="R4" i="8"/>
  <c r="R10" i="8" s="1"/>
  <c r="Q5" i="8"/>
  <c r="Q66" i="8" s="1"/>
  <c r="O169" i="8" l="1"/>
  <c r="O40" i="8"/>
  <c r="N151" i="8"/>
  <c r="N155" i="8" s="1"/>
  <c r="H32" i="9"/>
  <c r="N72" i="8"/>
  <c r="R65" i="8"/>
  <c r="O152" i="8"/>
  <c r="O153" i="8"/>
  <c r="O139" i="8"/>
  <c r="BH142" i="8"/>
  <c r="O166" i="8"/>
  <c r="O142" i="8"/>
  <c r="BH156" i="8"/>
  <c r="BH169" i="8"/>
  <c r="O156" i="8"/>
  <c r="N138" i="8"/>
  <c r="F32" i="10"/>
  <c r="O178" i="8"/>
  <c r="O36" i="8" s="1"/>
  <c r="O72" i="8" s="1"/>
  <c r="BH178" i="8"/>
  <c r="BH36" i="8" s="1"/>
  <c r="BH72" i="8" s="1"/>
  <c r="N165" i="8"/>
  <c r="N168" i="8" s="1"/>
  <c r="O125" i="8"/>
  <c r="P435" i="8"/>
  <c r="O436" i="8"/>
  <c r="O438" i="8"/>
  <c r="O437" i="8"/>
  <c r="BH49" i="8"/>
  <c r="N439" i="8"/>
  <c r="BJ102" i="8"/>
  <c r="BJ103" i="8" s="1"/>
  <c r="BJ105" i="8" s="1"/>
  <c r="BJ107" i="8" s="1"/>
  <c r="BJ15" i="8" s="1"/>
  <c r="BI103" i="8"/>
  <c r="BI105" i="8" s="1"/>
  <c r="BI107" i="8" s="1"/>
  <c r="BI15" i="8" s="1"/>
  <c r="BJ118" i="8"/>
  <c r="BJ120" i="8" s="1"/>
  <c r="BJ124" i="8" s="1"/>
  <c r="BI120" i="8"/>
  <c r="BI124" i="8" s="1"/>
  <c r="S97" i="8"/>
  <c r="S106" i="8" s="1"/>
  <c r="R175" i="8"/>
  <c r="R445" i="8"/>
  <c r="Q176" i="8"/>
  <c r="Q446" i="8"/>
  <c r="P119" i="8"/>
  <c r="P120" i="8" s="1"/>
  <c r="P124" i="8" s="1"/>
  <c r="S9" i="8"/>
  <c r="Q101" i="8"/>
  <c r="Q103" i="8" s="1"/>
  <c r="S59" i="8"/>
  <c r="R31" i="8"/>
  <c r="M50" i="8"/>
  <c r="M32" i="8"/>
  <c r="N20" i="8"/>
  <c r="F16" i="10" s="1"/>
  <c r="O429" i="8"/>
  <c r="P413" i="8"/>
  <c r="P373" i="8"/>
  <c r="P348" i="8"/>
  <c r="Q322" i="8"/>
  <c r="Q323" i="8"/>
  <c r="O421" i="8"/>
  <c r="P372" i="8"/>
  <c r="P347" i="8"/>
  <c r="O428" i="8"/>
  <c r="O422" i="8"/>
  <c r="P412" i="8"/>
  <c r="Q326" i="8"/>
  <c r="Q321" i="8"/>
  <c r="Q317" i="8"/>
  <c r="Q313" i="8"/>
  <c r="Q316" i="8"/>
  <c r="Q320" i="8"/>
  <c r="Q327" i="8"/>
  <c r="Q319" i="8"/>
  <c r="Q314" i="8"/>
  <c r="Q324" i="8"/>
  <c r="Q318" i="8"/>
  <c r="Q312" i="8"/>
  <c r="Q308" i="8"/>
  <c r="Q306" i="8"/>
  <c r="Q311" i="8"/>
  <c r="Q307" i="8"/>
  <c r="Q325" i="8"/>
  <c r="Q411" i="8" s="1"/>
  <c r="Q315" i="8"/>
  <c r="Q310" i="8"/>
  <c r="Q309" i="8"/>
  <c r="O430" i="8"/>
  <c r="O420" i="8"/>
  <c r="P414" i="8"/>
  <c r="Q136" i="8"/>
  <c r="Q149" i="8"/>
  <c r="R135" i="8"/>
  <c r="R148" i="8"/>
  <c r="N431" i="8"/>
  <c r="N423" i="8"/>
  <c r="O49" i="8"/>
  <c r="P332" i="8"/>
  <c r="P357" i="8"/>
  <c r="P370" i="8"/>
  <c r="P345" i="8"/>
  <c r="P359" i="8"/>
  <c r="P334" i="8"/>
  <c r="P363" i="8"/>
  <c r="P338" i="8"/>
  <c r="P367" i="8"/>
  <c r="P342" i="8"/>
  <c r="P344" i="8"/>
  <c r="P369" i="8"/>
  <c r="P356" i="8"/>
  <c r="P331" i="8"/>
  <c r="P360" i="8"/>
  <c r="P335" i="8"/>
  <c r="P364" i="8"/>
  <c r="P339" i="8"/>
  <c r="P368" i="8"/>
  <c r="P343" i="8"/>
  <c r="P376" i="8"/>
  <c r="P351" i="8"/>
  <c r="P374" i="8"/>
  <c r="P349" i="8"/>
  <c r="P361" i="8"/>
  <c r="P336" i="8"/>
  <c r="P340" i="8"/>
  <c r="P365" i="8"/>
  <c r="P371" i="8"/>
  <c r="P346" i="8"/>
  <c r="P358" i="8"/>
  <c r="P333" i="8"/>
  <c r="P375" i="8"/>
  <c r="P427" i="8" s="1"/>
  <c r="P350" i="8"/>
  <c r="P419" i="8" s="1"/>
  <c r="P362" i="8"/>
  <c r="P337" i="8"/>
  <c r="P366" i="8"/>
  <c r="P341" i="8"/>
  <c r="P377" i="8"/>
  <c r="P352" i="8"/>
  <c r="N415" i="8"/>
  <c r="O415" i="8"/>
  <c r="R11" i="8"/>
  <c r="Q114" i="8"/>
  <c r="Q246" i="8"/>
  <c r="R245" i="8"/>
  <c r="R113" i="8"/>
  <c r="R80" i="8"/>
  <c r="R162" i="8"/>
  <c r="Q81" i="8"/>
  <c r="Q163" i="8"/>
  <c r="P105" i="8"/>
  <c r="P107" i="8" s="1"/>
  <c r="P15" i="8" s="1"/>
  <c r="P40" i="8" s="1"/>
  <c r="T33" i="8"/>
  <c r="J29" i="9" s="1"/>
  <c r="S4" i="8"/>
  <c r="S10" i="8" s="1"/>
  <c r="R5" i="8"/>
  <c r="R66" i="8" s="1"/>
  <c r="O138" i="8" l="1"/>
  <c r="S65" i="8"/>
  <c r="P152" i="8"/>
  <c r="P153" i="8"/>
  <c r="P139" i="8"/>
  <c r="BI142" i="8"/>
  <c r="BJ142" i="8"/>
  <c r="P166" i="8"/>
  <c r="P142" i="8"/>
  <c r="BJ156" i="8"/>
  <c r="BJ169" i="8"/>
  <c r="P156" i="8"/>
  <c r="P169" i="8"/>
  <c r="BI156" i="8"/>
  <c r="BI169" i="8"/>
  <c r="O165" i="8"/>
  <c r="O168" i="8" s="1"/>
  <c r="O151" i="8"/>
  <c r="O155" i="8" s="1"/>
  <c r="BI178" i="8"/>
  <c r="BI36" i="8" s="1"/>
  <c r="BI72" i="8" s="1"/>
  <c r="BJ178" i="8"/>
  <c r="BJ36" i="8" s="1"/>
  <c r="BJ72" i="8" s="1"/>
  <c r="P125" i="8"/>
  <c r="P178" i="8"/>
  <c r="P36" i="8" s="1"/>
  <c r="P72" i="8" s="1"/>
  <c r="Q435" i="8"/>
  <c r="P437" i="8"/>
  <c r="P436" i="8"/>
  <c r="P438" i="8"/>
  <c r="X11" i="9"/>
  <c r="BI49" i="8"/>
  <c r="BJ49" i="8"/>
  <c r="J11" i="10"/>
  <c r="O439" i="8"/>
  <c r="H16" i="9"/>
  <c r="T97" i="8"/>
  <c r="T106" i="8" s="1"/>
  <c r="R176" i="8"/>
  <c r="R446" i="8"/>
  <c r="S175" i="8"/>
  <c r="S445" i="8"/>
  <c r="R101" i="8"/>
  <c r="R103" i="8" s="1"/>
  <c r="T9" i="8"/>
  <c r="O20" i="8"/>
  <c r="Q119" i="8"/>
  <c r="Q120" i="8" s="1"/>
  <c r="Q124" i="8" s="1"/>
  <c r="N50" i="8"/>
  <c r="N32" i="8"/>
  <c r="F28" i="10" s="1"/>
  <c r="T59" i="8"/>
  <c r="S31" i="8"/>
  <c r="P421" i="8"/>
  <c r="P420" i="8"/>
  <c r="Q413" i="8"/>
  <c r="P429" i="8"/>
  <c r="R323" i="8"/>
  <c r="R322" i="8"/>
  <c r="Q348" i="8"/>
  <c r="Q373" i="8"/>
  <c r="Q372" i="8"/>
  <c r="Q347" i="8"/>
  <c r="R327" i="8"/>
  <c r="R326" i="8"/>
  <c r="R325" i="8"/>
  <c r="R411" i="8" s="1"/>
  <c r="R321" i="8"/>
  <c r="R320" i="8"/>
  <c r="R319" i="8"/>
  <c r="R318" i="8"/>
  <c r="R317" i="8"/>
  <c r="R316" i="8"/>
  <c r="R315" i="8"/>
  <c r="R314" i="8"/>
  <c r="R313" i="8"/>
  <c r="R312" i="8"/>
  <c r="R311" i="8"/>
  <c r="R309" i="8"/>
  <c r="R324" i="8"/>
  <c r="R307" i="8"/>
  <c r="R310" i="8"/>
  <c r="R308" i="8"/>
  <c r="R306" i="8"/>
  <c r="Q414" i="8"/>
  <c r="P430" i="8"/>
  <c r="Q412" i="8"/>
  <c r="P428" i="8"/>
  <c r="P422" i="8"/>
  <c r="S135" i="8"/>
  <c r="S148" i="8"/>
  <c r="R136" i="8"/>
  <c r="R149" i="8"/>
  <c r="O431" i="8"/>
  <c r="O423" i="8"/>
  <c r="P49" i="8"/>
  <c r="Q362" i="8"/>
  <c r="Q337" i="8"/>
  <c r="Q340" i="8"/>
  <c r="Q365" i="8"/>
  <c r="Q359" i="8"/>
  <c r="Q334" i="8"/>
  <c r="Q368" i="8"/>
  <c r="Q343" i="8"/>
  <c r="Q374" i="8"/>
  <c r="Q349" i="8"/>
  <c r="Q356" i="8"/>
  <c r="Q331" i="8"/>
  <c r="Q344" i="8"/>
  <c r="Q369" i="8"/>
  <c r="Q360" i="8"/>
  <c r="Q335" i="8"/>
  <c r="Q366" i="8"/>
  <c r="Q341" i="8"/>
  <c r="Q364" i="8"/>
  <c r="Q339" i="8"/>
  <c r="Q371" i="8"/>
  <c r="Q346" i="8"/>
  <c r="Q377" i="8"/>
  <c r="Q352" i="8"/>
  <c r="Q332" i="8"/>
  <c r="Q357" i="8"/>
  <c r="Q363" i="8"/>
  <c r="Q338" i="8"/>
  <c r="Q375" i="8"/>
  <c r="Q427" i="8" s="1"/>
  <c r="Q350" i="8"/>
  <c r="Q419" i="8" s="1"/>
  <c r="Q358" i="8"/>
  <c r="Q333" i="8"/>
  <c r="Q336" i="8"/>
  <c r="Q361" i="8"/>
  <c r="Q367" i="8"/>
  <c r="Q342" i="8"/>
  <c r="Q370" i="8"/>
  <c r="Q345" i="8"/>
  <c r="Q376" i="8"/>
  <c r="Q351" i="8"/>
  <c r="P415" i="8"/>
  <c r="S11" i="8"/>
  <c r="R246" i="8"/>
  <c r="R114" i="8"/>
  <c r="S113" i="8"/>
  <c r="S245" i="8"/>
  <c r="R81" i="8"/>
  <c r="R163" i="8"/>
  <c r="S80" i="8"/>
  <c r="S162" i="8"/>
  <c r="Q105" i="8"/>
  <c r="Q107" i="8" s="1"/>
  <c r="Q15" i="8" s="1"/>
  <c r="Q40" i="8" s="1"/>
  <c r="U33" i="8"/>
  <c r="T4" i="8"/>
  <c r="T10" i="8" s="1"/>
  <c r="S5" i="8"/>
  <c r="S66" i="8" s="1"/>
  <c r="Q125" i="8" l="1"/>
  <c r="T65" i="8"/>
  <c r="P151" i="8"/>
  <c r="P155" i="8" s="1"/>
  <c r="Q152" i="8"/>
  <c r="Q153" i="8"/>
  <c r="Q139" i="8"/>
  <c r="Q166" i="8"/>
  <c r="Q142" i="8"/>
  <c r="Q156" i="8"/>
  <c r="Q169" i="8"/>
  <c r="P165" i="8"/>
  <c r="P168" i="8" s="1"/>
  <c r="P138" i="8"/>
  <c r="Q178" i="8"/>
  <c r="Q36" i="8" s="1"/>
  <c r="Q72" i="8" s="1"/>
  <c r="Q437" i="8"/>
  <c r="Q438" i="8"/>
  <c r="Q436" i="8"/>
  <c r="R435" i="8"/>
  <c r="P439" i="8"/>
  <c r="H28" i="9"/>
  <c r="I11" i="9"/>
  <c r="U97" i="8"/>
  <c r="U106" i="8" s="1"/>
  <c r="R119" i="8"/>
  <c r="R120" i="8" s="1"/>
  <c r="R124" i="8" s="1"/>
  <c r="S176" i="8"/>
  <c r="S446" i="8"/>
  <c r="T175" i="8"/>
  <c r="T445" i="8"/>
  <c r="S119" i="8"/>
  <c r="S120" i="8" s="1"/>
  <c r="S124" i="8" s="1"/>
  <c r="U9" i="8"/>
  <c r="U59" i="8"/>
  <c r="T31" i="8"/>
  <c r="J27" i="9" s="1"/>
  <c r="O50" i="8"/>
  <c r="O32" i="8"/>
  <c r="P20" i="8"/>
  <c r="Q421" i="8"/>
  <c r="Q429" i="8"/>
  <c r="R413" i="8"/>
  <c r="R414" i="8"/>
  <c r="R347" i="8"/>
  <c r="R372" i="8"/>
  <c r="S323" i="8"/>
  <c r="S322" i="8"/>
  <c r="R348" i="8"/>
  <c r="R373" i="8"/>
  <c r="Q430" i="8"/>
  <c r="Q420" i="8"/>
  <c r="Q428" i="8"/>
  <c r="S327" i="8"/>
  <c r="S326" i="8"/>
  <c r="S325" i="8"/>
  <c r="S411" i="8" s="1"/>
  <c r="S324" i="8"/>
  <c r="S320" i="8"/>
  <c r="S316" i="8"/>
  <c r="S312" i="8"/>
  <c r="S310" i="8"/>
  <c r="S309" i="8"/>
  <c r="S308" i="8"/>
  <c r="S307" i="8"/>
  <c r="S318" i="8"/>
  <c r="S313" i="8"/>
  <c r="S317" i="8"/>
  <c r="S311" i="8"/>
  <c r="S321" i="8"/>
  <c r="S315" i="8"/>
  <c r="S319" i="8"/>
  <c r="S314" i="8"/>
  <c r="S306" i="8"/>
  <c r="Q422" i="8"/>
  <c r="R412" i="8"/>
  <c r="S136" i="8"/>
  <c r="S149" i="8"/>
  <c r="T135" i="8"/>
  <c r="T148" i="8"/>
  <c r="P423" i="8"/>
  <c r="P431" i="8"/>
  <c r="Q49" i="8"/>
  <c r="R364" i="8"/>
  <c r="R339" i="8"/>
  <c r="R360" i="8"/>
  <c r="R335" i="8"/>
  <c r="R357" i="8"/>
  <c r="R332" i="8"/>
  <c r="R371" i="8"/>
  <c r="R346" i="8"/>
  <c r="R376" i="8"/>
  <c r="R351" i="8"/>
  <c r="R343" i="8"/>
  <c r="R368" i="8"/>
  <c r="R375" i="8"/>
  <c r="R427" i="8" s="1"/>
  <c r="R350" i="8"/>
  <c r="R419" i="8" s="1"/>
  <c r="R365" i="8"/>
  <c r="R340" i="8"/>
  <c r="R358" i="8"/>
  <c r="R333" i="8"/>
  <c r="R367" i="8"/>
  <c r="R342" i="8"/>
  <c r="R361" i="8"/>
  <c r="R336" i="8"/>
  <c r="R363" i="8"/>
  <c r="R338" i="8"/>
  <c r="R377" i="8"/>
  <c r="R352" i="8"/>
  <c r="R362" i="8"/>
  <c r="R337" i="8"/>
  <c r="R374" i="8"/>
  <c r="R349" i="8"/>
  <c r="R359" i="8"/>
  <c r="R334" i="8"/>
  <c r="R369" i="8"/>
  <c r="R344" i="8"/>
  <c r="R356" i="8"/>
  <c r="R331" i="8"/>
  <c r="R366" i="8"/>
  <c r="R341" i="8"/>
  <c r="R370" i="8"/>
  <c r="R345" i="8"/>
  <c r="Q415" i="8"/>
  <c r="T11" i="8"/>
  <c r="S114" i="8"/>
  <c r="S246" i="8"/>
  <c r="T113" i="8"/>
  <c r="T245" i="8"/>
  <c r="S81" i="8"/>
  <c r="S163" i="8"/>
  <c r="T80" i="8"/>
  <c r="T162" i="8"/>
  <c r="R105" i="8"/>
  <c r="R107" i="8" s="1"/>
  <c r="R15" i="8" s="1"/>
  <c r="R40" i="8" s="1"/>
  <c r="V33" i="8"/>
  <c r="U4" i="8"/>
  <c r="U10" i="8" s="1"/>
  <c r="T5" i="8"/>
  <c r="T66" i="8" s="1"/>
  <c r="U65" i="8" l="1"/>
  <c r="R152" i="8"/>
  <c r="R153" i="8"/>
  <c r="Q165" i="8"/>
  <c r="Q168" i="8" s="1"/>
  <c r="Q138" i="8"/>
  <c r="R139" i="8"/>
  <c r="R166" i="8"/>
  <c r="R142" i="8"/>
  <c r="R156" i="8"/>
  <c r="R169" i="8"/>
  <c r="R178" i="8"/>
  <c r="R36" i="8" s="1"/>
  <c r="R72" i="8" s="1"/>
  <c r="Q151" i="8"/>
  <c r="Q155" i="8" s="1"/>
  <c r="R125" i="8"/>
  <c r="I32" i="9"/>
  <c r="R436" i="8"/>
  <c r="R437" i="8"/>
  <c r="S435" i="8"/>
  <c r="R438" i="8"/>
  <c r="Q439" i="8"/>
  <c r="V97" i="8"/>
  <c r="V106" i="8" s="1"/>
  <c r="U175" i="8"/>
  <c r="U445" i="8"/>
  <c r="T176" i="8"/>
  <c r="T446" i="8"/>
  <c r="S101" i="8"/>
  <c r="S103" i="8" s="1"/>
  <c r="S105" i="8" s="1"/>
  <c r="S107" i="8" s="1"/>
  <c r="S15" i="8" s="1"/>
  <c r="S40" i="8" s="1"/>
  <c r="V9" i="8"/>
  <c r="T101" i="8"/>
  <c r="T103" i="8" s="1"/>
  <c r="P50" i="8"/>
  <c r="P32" i="8"/>
  <c r="V59" i="8"/>
  <c r="U31" i="8"/>
  <c r="Q20" i="8"/>
  <c r="R430" i="8"/>
  <c r="R421" i="8"/>
  <c r="S373" i="8"/>
  <c r="S348" i="8"/>
  <c r="R429" i="8"/>
  <c r="S413" i="8"/>
  <c r="T322" i="8"/>
  <c r="T323" i="8"/>
  <c r="S347" i="8"/>
  <c r="S372" i="8"/>
  <c r="S414" i="8"/>
  <c r="T324" i="8"/>
  <c r="T319" i="8"/>
  <c r="T315" i="8"/>
  <c r="T311" i="8"/>
  <c r="T325" i="8"/>
  <c r="T411" i="8" s="1"/>
  <c r="T320" i="8"/>
  <c r="T309" i="8"/>
  <c r="T308" i="8"/>
  <c r="T317" i="8"/>
  <c r="T321" i="8"/>
  <c r="T316" i="8"/>
  <c r="T310" i="8"/>
  <c r="T326" i="8"/>
  <c r="T314" i="8"/>
  <c r="T306" i="8"/>
  <c r="T327" i="8"/>
  <c r="T318" i="8"/>
  <c r="T313" i="8"/>
  <c r="T312" i="8"/>
  <c r="T307" i="8"/>
  <c r="R422" i="8"/>
  <c r="R420" i="8"/>
  <c r="S412" i="8"/>
  <c r="R428" i="8"/>
  <c r="U135" i="8"/>
  <c r="U148" i="8"/>
  <c r="T136" i="8"/>
  <c r="T149" i="8"/>
  <c r="Q423" i="8"/>
  <c r="Q431" i="8"/>
  <c r="R49" i="8"/>
  <c r="S363" i="8"/>
  <c r="S338" i="8"/>
  <c r="S343" i="8"/>
  <c r="S368" i="8"/>
  <c r="S376" i="8"/>
  <c r="S351" i="8"/>
  <c r="S352" i="8"/>
  <c r="S377" i="8"/>
  <c r="S375" i="8"/>
  <c r="S427" i="8" s="1"/>
  <c r="S350" i="8"/>
  <c r="S419" i="8" s="1"/>
  <c r="S360" i="8"/>
  <c r="S335" i="8"/>
  <c r="S374" i="8"/>
  <c r="S349" i="8"/>
  <c r="S358" i="8"/>
  <c r="S333" i="8"/>
  <c r="S361" i="8"/>
  <c r="S336" i="8"/>
  <c r="S366" i="8"/>
  <c r="S341" i="8"/>
  <c r="S367" i="8"/>
  <c r="S342" i="8"/>
  <c r="S356" i="8"/>
  <c r="S331" i="8"/>
  <c r="S359" i="8"/>
  <c r="S334" i="8"/>
  <c r="S365" i="8"/>
  <c r="S340" i="8"/>
  <c r="S371" i="8"/>
  <c r="S346" i="8"/>
  <c r="S357" i="8"/>
  <c r="S332" i="8"/>
  <c r="S362" i="8"/>
  <c r="S337" i="8"/>
  <c r="S364" i="8"/>
  <c r="S339" i="8"/>
  <c r="S370" i="8"/>
  <c r="S345" i="8"/>
  <c r="S369" i="8"/>
  <c r="S344" i="8"/>
  <c r="R415" i="8"/>
  <c r="U11" i="8"/>
  <c r="T114" i="8"/>
  <c r="T246" i="8"/>
  <c r="U113" i="8"/>
  <c r="U245" i="8"/>
  <c r="U80" i="8"/>
  <c r="U162" i="8"/>
  <c r="T81" i="8"/>
  <c r="T163" i="8"/>
  <c r="W33" i="8"/>
  <c r="K29" i="9" s="1"/>
  <c r="V4" i="8"/>
  <c r="V10" i="8" s="1"/>
  <c r="U5" i="8"/>
  <c r="U66" i="8" s="1"/>
  <c r="V65" i="8" l="1"/>
  <c r="T413" i="8"/>
  <c r="S152" i="8"/>
  <c r="S153" i="8"/>
  <c r="R165" i="8"/>
  <c r="R168" i="8" s="1"/>
  <c r="S139" i="8"/>
  <c r="S166" i="8"/>
  <c r="S142" i="8"/>
  <c r="S156" i="8"/>
  <c r="S169" i="8"/>
  <c r="S178" i="8"/>
  <c r="S36" i="8" s="1"/>
  <c r="S72" i="8" s="1"/>
  <c r="S125" i="8"/>
  <c r="R151" i="8"/>
  <c r="R155" i="8" s="1"/>
  <c r="R138" i="8"/>
  <c r="R439" i="8"/>
  <c r="S436" i="8"/>
  <c r="S437" i="8"/>
  <c r="R20" i="8"/>
  <c r="T435" i="8"/>
  <c r="S438" i="8"/>
  <c r="I16" i="9"/>
  <c r="W97" i="8"/>
  <c r="W106" i="8" s="1"/>
  <c r="V175" i="8"/>
  <c r="V445" i="8"/>
  <c r="U176" i="8"/>
  <c r="U446" i="8"/>
  <c r="W9" i="8"/>
  <c r="T119" i="8"/>
  <c r="T120" i="8" s="1"/>
  <c r="T124" i="8" s="1"/>
  <c r="U119" i="8"/>
  <c r="U120" i="8" s="1"/>
  <c r="U124" i="8" s="1"/>
  <c r="W59" i="8"/>
  <c r="V31" i="8"/>
  <c r="Q50" i="8"/>
  <c r="Q32" i="8"/>
  <c r="I28" i="9" s="1"/>
  <c r="S429" i="8"/>
  <c r="U322" i="8"/>
  <c r="U323" i="8"/>
  <c r="S421" i="8"/>
  <c r="T412" i="8"/>
  <c r="T414" i="8"/>
  <c r="S420" i="8"/>
  <c r="T373" i="8"/>
  <c r="T348" i="8"/>
  <c r="T372" i="8"/>
  <c r="T347" i="8"/>
  <c r="S428" i="8"/>
  <c r="S422" i="8"/>
  <c r="U327" i="8"/>
  <c r="U325" i="8"/>
  <c r="U411" i="8" s="1"/>
  <c r="U318" i="8"/>
  <c r="U314" i="8"/>
  <c r="U319" i="8"/>
  <c r="U307" i="8"/>
  <c r="U321" i="8"/>
  <c r="U316" i="8"/>
  <c r="U311" i="8"/>
  <c r="U310" i="8"/>
  <c r="U326" i="8"/>
  <c r="U320" i="8"/>
  <c r="U315" i="8"/>
  <c r="U309" i="8"/>
  <c r="U306" i="8"/>
  <c r="U313" i="8"/>
  <c r="U308" i="8"/>
  <c r="U324" i="8"/>
  <c r="U317" i="8"/>
  <c r="U312" i="8"/>
  <c r="S430" i="8"/>
  <c r="V135" i="8"/>
  <c r="V148" i="8"/>
  <c r="U136" i="8"/>
  <c r="U149" i="8"/>
  <c r="R431" i="8"/>
  <c r="R423" i="8"/>
  <c r="S49" i="8"/>
  <c r="T371" i="8"/>
  <c r="T346" i="8"/>
  <c r="T357" i="8"/>
  <c r="T332" i="8"/>
  <c r="T370" i="8"/>
  <c r="T345" i="8"/>
  <c r="T361" i="8"/>
  <c r="T336" i="8"/>
  <c r="T365" i="8"/>
  <c r="T340" i="8"/>
  <c r="T374" i="8"/>
  <c r="T349" i="8"/>
  <c r="T358" i="8"/>
  <c r="T333" i="8"/>
  <c r="T375" i="8"/>
  <c r="T427" i="8" s="1"/>
  <c r="T350" i="8"/>
  <c r="T419" i="8" s="1"/>
  <c r="T377" i="8"/>
  <c r="T352" i="8"/>
  <c r="T337" i="8"/>
  <c r="T362" i="8"/>
  <c r="T341" i="8"/>
  <c r="T366" i="8"/>
  <c r="T356" i="8"/>
  <c r="T331" i="8"/>
  <c r="T369" i="8"/>
  <c r="T344" i="8"/>
  <c r="T359" i="8"/>
  <c r="T334" i="8"/>
  <c r="T363" i="8"/>
  <c r="T338" i="8"/>
  <c r="T367" i="8"/>
  <c r="T342" i="8"/>
  <c r="T376" i="8"/>
  <c r="T351" i="8"/>
  <c r="T360" i="8"/>
  <c r="T335" i="8"/>
  <c r="T364" i="8"/>
  <c r="T339" i="8"/>
  <c r="T368" i="8"/>
  <c r="T343" i="8"/>
  <c r="V11" i="8"/>
  <c r="V245" i="8"/>
  <c r="V113" i="8"/>
  <c r="U114" i="8"/>
  <c r="U246" i="8"/>
  <c r="V80" i="8"/>
  <c r="V162" i="8"/>
  <c r="U81" i="8"/>
  <c r="U163" i="8"/>
  <c r="T105" i="8"/>
  <c r="T107" i="8" s="1"/>
  <c r="T15" i="8" s="1"/>
  <c r="T40" i="8" s="1"/>
  <c r="X33" i="8"/>
  <c r="W4" i="8"/>
  <c r="W10" i="8" s="1"/>
  <c r="V5" i="8"/>
  <c r="V66" i="8" s="1"/>
  <c r="W65" i="8" l="1"/>
  <c r="T153" i="8"/>
  <c r="T139" i="8"/>
  <c r="T152" i="8"/>
  <c r="S151" i="8"/>
  <c r="S155" i="8" s="1"/>
  <c r="S165" i="8"/>
  <c r="S168" i="8" s="1"/>
  <c r="T166" i="8"/>
  <c r="T142" i="8"/>
  <c r="T156" i="8"/>
  <c r="T169" i="8"/>
  <c r="S439" i="8"/>
  <c r="T178" i="8"/>
  <c r="T36" i="8" s="1"/>
  <c r="S138" i="8"/>
  <c r="T125" i="8"/>
  <c r="T438" i="8"/>
  <c r="T436" i="8"/>
  <c r="U435" i="8"/>
  <c r="T437" i="8"/>
  <c r="J11" i="9"/>
  <c r="X97" i="8"/>
  <c r="X106" i="8" s="1"/>
  <c r="V176" i="8"/>
  <c r="V446" i="8"/>
  <c r="W175" i="8"/>
  <c r="W445" i="8"/>
  <c r="X9" i="8"/>
  <c r="U101" i="8"/>
  <c r="U103" i="8" s="1"/>
  <c r="U105" i="8" s="1"/>
  <c r="U107" i="8" s="1"/>
  <c r="U15" i="8" s="1"/>
  <c r="U40" i="8" s="1"/>
  <c r="V119" i="8"/>
  <c r="V120" i="8" s="1"/>
  <c r="V124" i="8" s="1"/>
  <c r="S20" i="8"/>
  <c r="R50" i="8"/>
  <c r="R32" i="8"/>
  <c r="X59" i="8"/>
  <c r="W31" i="8"/>
  <c r="K27" i="9" s="1"/>
  <c r="U413" i="8"/>
  <c r="V322" i="8"/>
  <c r="V323" i="8"/>
  <c r="T421" i="8"/>
  <c r="U348" i="8"/>
  <c r="U373" i="8"/>
  <c r="T429" i="8"/>
  <c r="U372" i="8"/>
  <c r="U347" i="8"/>
  <c r="T422" i="8"/>
  <c r="T428" i="8"/>
  <c r="T430" i="8"/>
  <c r="T420" i="8"/>
  <c r="U412" i="8"/>
  <c r="V327" i="8"/>
  <c r="V326" i="8"/>
  <c r="V325" i="8"/>
  <c r="V411" i="8" s="1"/>
  <c r="V321" i="8"/>
  <c r="V320" i="8"/>
  <c r="V319" i="8"/>
  <c r="V318" i="8"/>
  <c r="V317" i="8"/>
  <c r="V316" i="8"/>
  <c r="V315" i="8"/>
  <c r="V314" i="8"/>
  <c r="V313" i="8"/>
  <c r="V312" i="8"/>
  <c r="V311" i="8"/>
  <c r="V324" i="8"/>
  <c r="V310" i="8"/>
  <c r="V309" i="8"/>
  <c r="V308" i="8"/>
  <c r="V307" i="8"/>
  <c r="V306" i="8"/>
  <c r="U414" i="8"/>
  <c r="V136" i="8"/>
  <c r="V149" i="8"/>
  <c r="W135" i="8"/>
  <c r="W148" i="8"/>
  <c r="S431" i="8"/>
  <c r="T49" i="8"/>
  <c r="U333" i="8"/>
  <c r="U358" i="8"/>
  <c r="U356" i="8"/>
  <c r="U331" i="8"/>
  <c r="U365" i="8"/>
  <c r="U340" i="8"/>
  <c r="U371" i="8"/>
  <c r="U346" i="8"/>
  <c r="U377" i="8"/>
  <c r="U352" i="8"/>
  <c r="U341" i="8"/>
  <c r="U366" i="8"/>
  <c r="U337" i="8"/>
  <c r="U362" i="8"/>
  <c r="U363" i="8"/>
  <c r="U338" i="8"/>
  <c r="U368" i="8"/>
  <c r="U343" i="8"/>
  <c r="U374" i="8"/>
  <c r="U349" i="8"/>
  <c r="U359" i="8"/>
  <c r="U334" i="8"/>
  <c r="U361" i="8"/>
  <c r="U336" i="8"/>
  <c r="U360" i="8"/>
  <c r="U335" i="8"/>
  <c r="U369" i="8"/>
  <c r="U344" i="8"/>
  <c r="U375" i="8"/>
  <c r="U427" i="8" s="1"/>
  <c r="U350" i="8"/>
  <c r="U419" i="8" s="1"/>
  <c r="U357" i="8"/>
  <c r="U332" i="8"/>
  <c r="U367" i="8"/>
  <c r="U342" i="8"/>
  <c r="U364" i="8"/>
  <c r="U339" i="8"/>
  <c r="U370" i="8"/>
  <c r="U345" i="8"/>
  <c r="U376" i="8"/>
  <c r="U351" i="8"/>
  <c r="S415" i="8"/>
  <c r="T415" i="8"/>
  <c r="W11" i="8"/>
  <c r="W113" i="8"/>
  <c r="W245" i="8"/>
  <c r="V246" i="8"/>
  <c r="V114" i="8"/>
  <c r="V81" i="8"/>
  <c r="V163" i="8"/>
  <c r="W80" i="8"/>
  <c r="W162" i="8"/>
  <c r="Y33" i="8"/>
  <c r="X4" i="8"/>
  <c r="X10" i="8" s="1"/>
  <c r="W5" i="8"/>
  <c r="W66" i="8" s="1"/>
  <c r="T151" i="8" l="1"/>
  <c r="T155" i="8" s="1"/>
  <c r="J32" i="9"/>
  <c r="T72" i="8"/>
  <c r="X65" i="8"/>
  <c r="U153" i="8"/>
  <c r="U139" i="8"/>
  <c r="U152" i="8"/>
  <c r="U166" i="8"/>
  <c r="U142" i="8"/>
  <c r="U156" i="8"/>
  <c r="U169" i="8"/>
  <c r="T138" i="8"/>
  <c r="U178" i="8"/>
  <c r="U36" i="8" s="1"/>
  <c r="U72" i="8" s="1"/>
  <c r="U125" i="8"/>
  <c r="T165" i="8"/>
  <c r="T168" i="8" s="1"/>
  <c r="U436" i="8"/>
  <c r="U438" i="8"/>
  <c r="V435" i="8"/>
  <c r="U437" i="8"/>
  <c r="T439" i="8"/>
  <c r="Y97" i="8"/>
  <c r="Y106" i="8" s="1"/>
  <c r="W176" i="8"/>
  <c r="W446" i="8"/>
  <c r="X175" i="8"/>
  <c r="X445" i="8"/>
  <c r="Y9" i="8"/>
  <c r="V101" i="8"/>
  <c r="V103" i="8" s="1"/>
  <c r="V105" i="8" s="1"/>
  <c r="V107" i="8" s="1"/>
  <c r="V15" i="8" s="1"/>
  <c r="V40" i="8" s="1"/>
  <c r="U421" i="8"/>
  <c r="W101" i="8"/>
  <c r="W103" i="8" s="1"/>
  <c r="S50" i="8"/>
  <c r="S32" i="8"/>
  <c r="T20" i="8"/>
  <c r="Y59" i="8"/>
  <c r="X31" i="8"/>
  <c r="U429" i="8"/>
  <c r="V413" i="8"/>
  <c r="W323" i="8"/>
  <c r="W322" i="8"/>
  <c r="V348" i="8"/>
  <c r="V373" i="8"/>
  <c r="V347" i="8"/>
  <c r="V372" i="8"/>
  <c r="W327" i="8"/>
  <c r="W326" i="8"/>
  <c r="W325" i="8"/>
  <c r="W411" i="8" s="1"/>
  <c r="W324" i="8"/>
  <c r="W321" i="8"/>
  <c r="W317" i="8"/>
  <c r="W313" i="8"/>
  <c r="W310" i="8"/>
  <c r="W309" i="8"/>
  <c r="W308" i="8"/>
  <c r="W307" i="8"/>
  <c r="W318" i="8"/>
  <c r="W316" i="8"/>
  <c r="W311" i="8"/>
  <c r="W306" i="8"/>
  <c r="W320" i="8"/>
  <c r="W315" i="8"/>
  <c r="W319" i="8"/>
  <c r="W314" i="8"/>
  <c r="W312" i="8"/>
  <c r="U430" i="8"/>
  <c r="U428" i="8"/>
  <c r="U420" i="8"/>
  <c r="V412" i="8"/>
  <c r="U422" i="8"/>
  <c r="V414" i="8"/>
  <c r="S423" i="8"/>
  <c r="X135" i="8"/>
  <c r="X148" i="8"/>
  <c r="W136" i="8"/>
  <c r="W149" i="8"/>
  <c r="T423" i="8"/>
  <c r="T431" i="8"/>
  <c r="U49" i="8"/>
  <c r="V370" i="8"/>
  <c r="V345" i="8"/>
  <c r="V374" i="8"/>
  <c r="V349" i="8"/>
  <c r="V359" i="8"/>
  <c r="V334" i="8"/>
  <c r="V375" i="8"/>
  <c r="V427" i="8" s="1"/>
  <c r="V350" i="8"/>
  <c r="V419" i="8" s="1"/>
  <c r="V371" i="8"/>
  <c r="V346" i="8"/>
  <c r="V360" i="8"/>
  <c r="V335" i="8"/>
  <c r="V356" i="8"/>
  <c r="V331" i="8"/>
  <c r="V363" i="8"/>
  <c r="V338" i="8"/>
  <c r="V364" i="8"/>
  <c r="V339" i="8"/>
  <c r="V377" i="8"/>
  <c r="V352" i="8"/>
  <c r="V365" i="8"/>
  <c r="V340" i="8"/>
  <c r="V366" i="8"/>
  <c r="V341" i="8"/>
  <c r="V357" i="8"/>
  <c r="V332" i="8"/>
  <c r="V367" i="8"/>
  <c r="V342" i="8"/>
  <c r="V369" i="8"/>
  <c r="V344" i="8"/>
  <c r="V361" i="8"/>
  <c r="V336" i="8"/>
  <c r="V362" i="8"/>
  <c r="V337" i="8"/>
  <c r="V358" i="8"/>
  <c r="V333" i="8"/>
  <c r="V368" i="8"/>
  <c r="V343" i="8"/>
  <c r="V376" i="8"/>
  <c r="V351" i="8"/>
  <c r="X11" i="8"/>
  <c r="W114" i="8"/>
  <c r="W246" i="8"/>
  <c r="X113" i="8"/>
  <c r="X245" i="8"/>
  <c r="X80" i="8"/>
  <c r="X162" i="8"/>
  <c r="W81" i="8"/>
  <c r="W163" i="8"/>
  <c r="Z33" i="8"/>
  <c r="G29" i="10" s="1"/>
  <c r="Y4" i="8"/>
  <c r="Y10" i="8" s="1"/>
  <c r="X5" i="8"/>
  <c r="X66" i="8" s="1"/>
  <c r="Y65" i="8" l="1"/>
  <c r="U165" i="8"/>
  <c r="U168" i="8" s="1"/>
  <c r="V153" i="8"/>
  <c r="V139" i="8"/>
  <c r="V152" i="8"/>
  <c r="V166" i="8"/>
  <c r="V142" i="8"/>
  <c r="V156" i="8"/>
  <c r="V169" i="8"/>
  <c r="U138" i="8"/>
  <c r="U151" i="8"/>
  <c r="U155" i="8" s="1"/>
  <c r="V125" i="8"/>
  <c r="V178" i="8"/>
  <c r="V36" i="8" s="1"/>
  <c r="V72" i="8" s="1"/>
  <c r="U20" i="8"/>
  <c r="W435" i="8"/>
  <c r="V438" i="8"/>
  <c r="V437" i="8"/>
  <c r="V436" i="8"/>
  <c r="U439" i="8"/>
  <c r="L29" i="9"/>
  <c r="J16" i="9"/>
  <c r="Z97" i="8"/>
  <c r="Z106" i="8" s="1"/>
  <c r="Y175" i="8"/>
  <c r="Y445" i="8"/>
  <c r="X176" i="8"/>
  <c r="X446" i="8"/>
  <c r="Z9" i="8"/>
  <c r="W119" i="8"/>
  <c r="W120" i="8" s="1"/>
  <c r="W124" i="8" s="1"/>
  <c r="X101" i="8"/>
  <c r="X103" i="8" s="1"/>
  <c r="Z59" i="8"/>
  <c r="Y31" i="8"/>
  <c r="T50" i="8"/>
  <c r="T32" i="8"/>
  <c r="W413" i="8"/>
  <c r="V421" i="8"/>
  <c r="W412" i="8"/>
  <c r="W372" i="8"/>
  <c r="W347" i="8"/>
  <c r="V429" i="8"/>
  <c r="W373" i="8"/>
  <c r="W348" i="8"/>
  <c r="X322" i="8"/>
  <c r="X323" i="8"/>
  <c r="W414" i="8"/>
  <c r="X327" i="8"/>
  <c r="X326" i="8"/>
  <c r="X320" i="8"/>
  <c r="X316" i="8"/>
  <c r="X312" i="8"/>
  <c r="X311" i="8"/>
  <c r="X310" i="8"/>
  <c r="X306" i="8"/>
  <c r="X315" i="8"/>
  <c r="X325" i="8"/>
  <c r="X411" i="8" s="1"/>
  <c r="X318" i="8"/>
  <c r="X313" i="8"/>
  <c r="X307" i="8"/>
  <c r="X324" i="8"/>
  <c r="X317" i="8"/>
  <c r="X321" i="8"/>
  <c r="X309" i="8"/>
  <c r="X319" i="8"/>
  <c r="X314" i="8"/>
  <c r="X308" i="8"/>
  <c r="V420" i="8"/>
  <c r="V422" i="8"/>
  <c r="V428" i="8"/>
  <c r="V430" i="8"/>
  <c r="Y135" i="8"/>
  <c r="Y148" i="8"/>
  <c r="X136" i="8"/>
  <c r="X149" i="8"/>
  <c r="U431" i="8"/>
  <c r="V49" i="8"/>
  <c r="W356" i="8"/>
  <c r="W331" i="8"/>
  <c r="W358" i="8"/>
  <c r="W333" i="8"/>
  <c r="W365" i="8"/>
  <c r="W340" i="8"/>
  <c r="W366" i="8"/>
  <c r="W341" i="8"/>
  <c r="W375" i="8"/>
  <c r="W427" i="8" s="1"/>
  <c r="W350" i="8"/>
  <c r="W419" i="8" s="1"/>
  <c r="W363" i="8"/>
  <c r="W338" i="8"/>
  <c r="W360" i="8"/>
  <c r="W335" i="8"/>
  <c r="W361" i="8"/>
  <c r="W336" i="8"/>
  <c r="W349" i="8"/>
  <c r="W374" i="8"/>
  <c r="W370" i="8"/>
  <c r="W345" i="8"/>
  <c r="W357" i="8"/>
  <c r="W332" i="8"/>
  <c r="W369" i="8"/>
  <c r="W344" i="8"/>
  <c r="W371" i="8"/>
  <c r="W346" i="8"/>
  <c r="W367" i="8"/>
  <c r="W342" i="8"/>
  <c r="W376" i="8"/>
  <c r="W351" i="8"/>
  <c r="W364" i="8"/>
  <c r="W339" i="8"/>
  <c r="W359" i="8"/>
  <c r="W334" i="8"/>
  <c r="W377" i="8"/>
  <c r="W352" i="8"/>
  <c r="W362" i="8"/>
  <c r="W337" i="8"/>
  <c r="W368" i="8"/>
  <c r="W343" i="8"/>
  <c r="U415" i="8"/>
  <c r="V415" i="8"/>
  <c r="Y11" i="8"/>
  <c r="Y113" i="8"/>
  <c r="Y245" i="8"/>
  <c r="X114" i="8"/>
  <c r="X246" i="8"/>
  <c r="Y80" i="8"/>
  <c r="Y162" i="8"/>
  <c r="X81" i="8"/>
  <c r="X163" i="8"/>
  <c r="W105" i="8"/>
  <c r="W107" i="8" s="1"/>
  <c r="W15" i="8" s="1"/>
  <c r="W40" i="8" s="1"/>
  <c r="AA33" i="8"/>
  <c r="Z4" i="8"/>
  <c r="Z10" i="8" s="1"/>
  <c r="Y5" i="8"/>
  <c r="Y66" i="8" s="1"/>
  <c r="V165" i="8" l="1"/>
  <c r="V168" i="8" s="1"/>
  <c r="W153" i="8"/>
  <c r="Z65" i="8"/>
  <c r="W125" i="8"/>
  <c r="W139" i="8"/>
  <c r="W152" i="8"/>
  <c r="W166" i="8"/>
  <c r="W142" i="8"/>
  <c r="W156" i="8"/>
  <c r="W169" i="8"/>
  <c r="V138" i="8"/>
  <c r="W178" i="8"/>
  <c r="W36" i="8" s="1"/>
  <c r="V439" i="8"/>
  <c r="V151" i="8"/>
  <c r="V155" i="8" s="1"/>
  <c r="W437" i="8"/>
  <c r="X435" i="8"/>
  <c r="W438" i="8"/>
  <c r="W436" i="8"/>
  <c r="J28" i="9"/>
  <c r="K11" i="9"/>
  <c r="AA97" i="8"/>
  <c r="AA106" i="8" s="1"/>
  <c r="Y176" i="8"/>
  <c r="Y446" i="8"/>
  <c r="Z175" i="8"/>
  <c r="Z445" i="8"/>
  <c r="Y101" i="8"/>
  <c r="Y103" i="8" s="1"/>
  <c r="AA9" i="8"/>
  <c r="X119" i="8"/>
  <c r="X120" i="8" s="1"/>
  <c r="X124" i="8" s="1"/>
  <c r="U50" i="8"/>
  <c r="U32" i="8"/>
  <c r="AA59" i="8"/>
  <c r="Z31" i="8"/>
  <c r="G27" i="10" s="1"/>
  <c r="V20" i="8"/>
  <c r="X413" i="8"/>
  <c r="W420" i="8"/>
  <c r="W429" i="8"/>
  <c r="X372" i="8"/>
  <c r="X347" i="8"/>
  <c r="Y323" i="8"/>
  <c r="Y322" i="8"/>
  <c r="W428" i="8"/>
  <c r="W421" i="8"/>
  <c r="X373" i="8"/>
  <c r="X348" i="8"/>
  <c r="W422" i="8"/>
  <c r="X412" i="8"/>
  <c r="Y326" i="8"/>
  <c r="Y324" i="8"/>
  <c r="Y327" i="8"/>
  <c r="Y325" i="8"/>
  <c r="Y411" i="8" s="1"/>
  <c r="Y319" i="8"/>
  <c r="Y315" i="8"/>
  <c r="Y311" i="8"/>
  <c r="Y314" i="8"/>
  <c r="Y317" i="8"/>
  <c r="Y312" i="8"/>
  <c r="Y310" i="8"/>
  <c r="Y306" i="8"/>
  <c r="Y321" i="8"/>
  <c r="Y316" i="8"/>
  <c r="Y309" i="8"/>
  <c r="Y320" i="8"/>
  <c r="Y308" i="8"/>
  <c r="Y318" i="8"/>
  <c r="Y313" i="8"/>
  <c r="Y307" i="8"/>
  <c r="W430" i="8"/>
  <c r="X414" i="8"/>
  <c r="U423" i="8"/>
  <c r="Z135" i="8"/>
  <c r="Z148" i="8"/>
  <c r="Y136" i="8"/>
  <c r="Y149" i="8"/>
  <c r="V423" i="8"/>
  <c r="V431" i="8"/>
  <c r="W49" i="8"/>
  <c r="X376" i="8"/>
  <c r="X351" i="8"/>
  <c r="X377" i="8"/>
  <c r="X352" i="8"/>
  <c r="X374" i="8"/>
  <c r="X349" i="8"/>
  <c r="X362" i="8"/>
  <c r="X337" i="8"/>
  <c r="X366" i="8"/>
  <c r="X341" i="8"/>
  <c r="X356" i="8"/>
  <c r="X331" i="8"/>
  <c r="X358" i="8"/>
  <c r="X333" i="8"/>
  <c r="X359" i="8"/>
  <c r="X334" i="8"/>
  <c r="X338" i="8"/>
  <c r="X363" i="8"/>
  <c r="X367" i="8"/>
  <c r="X342" i="8"/>
  <c r="X357" i="8"/>
  <c r="X332" i="8"/>
  <c r="X370" i="8"/>
  <c r="X345" i="8"/>
  <c r="X360" i="8"/>
  <c r="X335" i="8"/>
  <c r="X364" i="8"/>
  <c r="X339" i="8"/>
  <c r="X369" i="8"/>
  <c r="X344" i="8"/>
  <c r="X368" i="8"/>
  <c r="X343" i="8"/>
  <c r="X371" i="8"/>
  <c r="X346" i="8"/>
  <c r="X361" i="8"/>
  <c r="X336" i="8"/>
  <c r="X365" i="8"/>
  <c r="X340" i="8"/>
  <c r="X375" i="8"/>
  <c r="X427" i="8" s="1"/>
  <c r="X350" i="8"/>
  <c r="X419" i="8" s="1"/>
  <c r="W415" i="8"/>
  <c r="Z11" i="8"/>
  <c r="Z245" i="8"/>
  <c r="Z113" i="8"/>
  <c r="Y114" i="8"/>
  <c r="Y246" i="8"/>
  <c r="Z80" i="8"/>
  <c r="Z162" i="8"/>
  <c r="Y81" i="8"/>
  <c r="Y163" i="8"/>
  <c r="X105" i="8"/>
  <c r="X107" i="8" s="1"/>
  <c r="X15" i="8" s="1"/>
  <c r="X40" i="8" s="1"/>
  <c r="AB33" i="8"/>
  <c r="AA4" i="8"/>
  <c r="AA10" i="8" s="1"/>
  <c r="Z5" i="8"/>
  <c r="Z66" i="8" s="1"/>
  <c r="K32" i="9" l="1"/>
  <c r="W72" i="8"/>
  <c r="X153" i="8"/>
  <c r="AA65" i="8"/>
  <c r="X139" i="8"/>
  <c r="X152" i="8"/>
  <c r="X166" i="8"/>
  <c r="X142" i="8"/>
  <c r="X156" i="8"/>
  <c r="X169" i="8"/>
  <c r="W138" i="8"/>
  <c r="X178" i="8"/>
  <c r="X36" i="8" s="1"/>
  <c r="X72" i="8" s="1"/>
  <c r="W151" i="8"/>
  <c r="W155" i="8" s="1"/>
  <c r="X125" i="8"/>
  <c r="W165" i="8"/>
  <c r="W20" i="8" s="1"/>
  <c r="Y435" i="8"/>
  <c r="X437" i="8"/>
  <c r="X436" i="8"/>
  <c r="X438" i="8"/>
  <c r="W439" i="8"/>
  <c r="L27" i="9"/>
  <c r="AB97" i="8"/>
  <c r="AB106" i="8" s="1"/>
  <c r="Z176" i="8"/>
  <c r="Z446" i="8"/>
  <c r="AA175" i="8"/>
  <c r="AA445" i="8"/>
  <c r="Y119" i="8"/>
  <c r="Y120" i="8" s="1"/>
  <c r="Y124" i="8" s="1"/>
  <c r="AB9" i="8"/>
  <c r="Z101" i="8"/>
  <c r="Z103" i="8" s="1"/>
  <c r="AB59" i="8"/>
  <c r="AA31" i="8"/>
  <c r="V50" i="8"/>
  <c r="V32" i="8"/>
  <c r="X429" i="8"/>
  <c r="Y348" i="8"/>
  <c r="Y373" i="8"/>
  <c r="Z322" i="8"/>
  <c r="Z323" i="8"/>
  <c r="X421" i="8"/>
  <c r="Y413" i="8"/>
  <c r="Y372" i="8"/>
  <c r="Y347" i="8"/>
  <c r="X420" i="8"/>
  <c r="Y412" i="8"/>
  <c r="X422" i="8"/>
  <c r="Y414" i="8"/>
  <c r="Z327" i="8"/>
  <c r="Z326" i="8"/>
  <c r="Z325" i="8"/>
  <c r="Z411" i="8" s="1"/>
  <c r="Z321" i="8"/>
  <c r="Z320" i="8"/>
  <c r="Z319" i="8"/>
  <c r="Z318" i="8"/>
  <c r="Z317" i="8"/>
  <c r="Z316" i="8"/>
  <c r="Z315" i="8"/>
  <c r="Z314" i="8"/>
  <c r="Z313" i="8"/>
  <c r="Z312" i="8"/>
  <c r="Z311" i="8"/>
  <c r="Z308" i="8"/>
  <c r="Z310" i="8"/>
  <c r="Z324" i="8"/>
  <c r="Z309" i="8"/>
  <c r="Z307" i="8"/>
  <c r="Z306" i="8"/>
  <c r="X430" i="8"/>
  <c r="X428" i="8"/>
  <c r="Z136" i="8"/>
  <c r="Z149" i="8"/>
  <c r="AA135" i="8"/>
  <c r="AA148" i="8"/>
  <c r="W431" i="8"/>
  <c r="X49" i="8"/>
  <c r="Y338" i="8"/>
  <c r="Y363" i="8"/>
  <c r="Y367" i="8"/>
  <c r="Y342" i="8"/>
  <c r="Y365" i="8"/>
  <c r="Y340" i="8"/>
  <c r="Y370" i="8"/>
  <c r="Y345" i="8"/>
  <c r="Y376" i="8"/>
  <c r="Y351" i="8"/>
  <c r="Y364" i="8"/>
  <c r="Y339" i="8"/>
  <c r="Y357" i="8"/>
  <c r="Y332" i="8"/>
  <c r="Y366" i="8"/>
  <c r="Y341" i="8"/>
  <c r="Y371" i="8"/>
  <c r="Y346" i="8"/>
  <c r="Y377" i="8"/>
  <c r="Y352" i="8"/>
  <c r="Y362" i="8"/>
  <c r="Y337" i="8"/>
  <c r="Y334" i="8"/>
  <c r="Y359" i="8"/>
  <c r="Y361" i="8"/>
  <c r="Y336" i="8"/>
  <c r="Y369" i="8"/>
  <c r="Y344" i="8"/>
  <c r="Y375" i="8"/>
  <c r="Y427" i="8" s="1"/>
  <c r="Y350" i="8"/>
  <c r="Y419" i="8" s="1"/>
  <c r="Y358" i="8"/>
  <c r="Y333" i="8"/>
  <c r="Y356" i="8"/>
  <c r="Y331" i="8"/>
  <c r="Y360" i="8"/>
  <c r="Y335" i="8"/>
  <c r="Y368" i="8"/>
  <c r="Y343" i="8"/>
  <c r="Y374" i="8"/>
  <c r="Y349" i="8"/>
  <c r="X415" i="8"/>
  <c r="AA11" i="8"/>
  <c r="AA113" i="8"/>
  <c r="AA245" i="8"/>
  <c r="Z246" i="8"/>
  <c r="Z114" i="8"/>
  <c r="AA80" i="8"/>
  <c r="AA162" i="8"/>
  <c r="Z81" i="8"/>
  <c r="Z163" i="8"/>
  <c r="Y105" i="8"/>
  <c r="Y107" i="8" s="1"/>
  <c r="Y15" i="8" s="1"/>
  <c r="Y40" i="8" s="1"/>
  <c r="AC33" i="8"/>
  <c r="AB4" i="8"/>
  <c r="AB10" i="8" s="1"/>
  <c r="AA5" i="8"/>
  <c r="AA66" i="8" s="1"/>
  <c r="Y153" i="8" l="1"/>
  <c r="AB65" i="8"/>
  <c r="X151" i="8"/>
  <c r="X155" i="8" s="1"/>
  <c r="W168" i="8"/>
  <c r="Y139" i="8"/>
  <c r="Y152" i="8"/>
  <c r="Y166" i="8"/>
  <c r="Y142" i="8"/>
  <c r="Y156" i="8"/>
  <c r="Y169" i="8"/>
  <c r="X165" i="8"/>
  <c r="X168" i="8" s="1"/>
  <c r="Y125" i="8"/>
  <c r="X138" i="8"/>
  <c r="X439" i="8"/>
  <c r="Y178" i="8"/>
  <c r="Y36" i="8" s="1"/>
  <c r="Y72" i="8" s="1"/>
  <c r="Y436" i="8"/>
  <c r="Y437" i="8"/>
  <c r="Y438" i="8"/>
  <c r="Z435" i="8"/>
  <c r="M29" i="9"/>
  <c r="K16" i="9"/>
  <c r="AC97" i="8"/>
  <c r="AC106" i="8" s="1"/>
  <c r="AB175" i="8"/>
  <c r="AB445" i="8"/>
  <c r="AA176" i="8"/>
  <c r="AA446" i="8"/>
  <c r="AC9" i="8"/>
  <c r="Z119" i="8"/>
  <c r="Z120" i="8" s="1"/>
  <c r="Z124" i="8" s="1"/>
  <c r="AA101" i="8"/>
  <c r="AA103" i="8" s="1"/>
  <c r="X20" i="8"/>
  <c r="W50" i="8"/>
  <c r="W32" i="8"/>
  <c r="K28" i="9" s="1"/>
  <c r="AC59" i="8"/>
  <c r="AB31" i="8"/>
  <c r="Y421" i="8"/>
  <c r="Z347" i="8"/>
  <c r="Z372" i="8"/>
  <c r="Z414" i="8"/>
  <c r="Z373" i="8"/>
  <c r="Z348" i="8"/>
  <c r="AA323" i="8"/>
  <c r="AA322" i="8"/>
  <c r="Y429" i="8"/>
  <c r="Z413" i="8"/>
  <c r="Y422" i="8"/>
  <c r="Y420" i="8"/>
  <c r="AA327" i="8"/>
  <c r="AA326" i="8"/>
  <c r="AA325" i="8"/>
  <c r="AA411" i="8" s="1"/>
  <c r="AA324" i="8"/>
  <c r="AA318" i="8"/>
  <c r="AA314" i="8"/>
  <c r="AA310" i="8"/>
  <c r="AA309" i="8"/>
  <c r="AA308" i="8"/>
  <c r="AA307" i="8"/>
  <c r="AA315" i="8"/>
  <c r="AA319" i="8"/>
  <c r="AA313" i="8"/>
  <c r="AA312" i="8"/>
  <c r="AA321" i="8"/>
  <c r="AA316" i="8"/>
  <c r="AA311" i="8"/>
  <c r="AA320" i="8"/>
  <c r="AA306" i="8"/>
  <c r="AA317" i="8"/>
  <c r="Y430" i="8"/>
  <c r="Y428" i="8"/>
  <c r="Z412" i="8"/>
  <c r="AA136" i="8"/>
  <c r="AA149" i="8"/>
  <c r="AB135" i="8"/>
  <c r="AB148" i="8"/>
  <c r="Y415" i="8"/>
  <c r="X431" i="8"/>
  <c r="X423" i="8"/>
  <c r="Y49" i="8"/>
  <c r="Z363" i="8"/>
  <c r="Z338" i="8"/>
  <c r="Z359" i="8"/>
  <c r="Z334" i="8"/>
  <c r="Z357" i="8"/>
  <c r="Z332" i="8"/>
  <c r="Z370" i="8"/>
  <c r="Z345" i="8"/>
  <c r="Z368" i="8"/>
  <c r="Z343" i="8"/>
  <c r="Z366" i="8"/>
  <c r="Z341" i="8"/>
  <c r="Z367" i="8"/>
  <c r="Z342" i="8"/>
  <c r="Z358" i="8"/>
  <c r="Z333" i="8"/>
  <c r="Z377" i="8"/>
  <c r="Z352" i="8"/>
  <c r="Z374" i="8"/>
  <c r="Z349" i="8"/>
  <c r="Z361" i="8"/>
  <c r="Z336" i="8"/>
  <c r="Z375" i="8"/>
  <c r="Z427" i="8" s="1"/>
  <c r="Z350" i="8"/>
  <c r="Z419" i="8" s="1"/>
  <c r="Z369" i="8"/>
  <c r="Z344" i="8"/>
  <c r="Z360" i="8"/>
  <c r="Z335" i="8"/>
  <c r="Z365" i="8"/>
  <c r="Z340" i="8"/>
  <c r="Z362" i="8"/>
  <c r="Z337" i="8"/>
  <c r="Z376" i="8"/>
  <c r="Z351" i="8"/>
  <c r="Z356" i="8"/>
  <c r="Z331" i="8"/>
  <c r="Z364" i="8"/>
  <c r="Z339" i="8"/>
  <c r="Z371" i="8"/>
  <c r="Z346" i="8"/>
  <c r="W423" i="8"/>
  <c r="AB11" i="8"/>
  <c r="AA114" i="8"/>
  <c r="AA246" i="8"/>
  <c r="AB113" i="8"/>
  <c r="AB245" i="8"/>
  <c r="AB80" i="8"/>
  <c r="AB162" i="8"/>
  <c r="AA81" i="8"/>
  <c r="AA163" i="8"/>
  <c r="Z105" i="8"/>
  <c r="Z107" i="8" s="1"/>
  <c r="Z15" i="8" s="1"/>
  <c r="Z40" i="8" s="1"/>
  <c r="AD33" i="8"/>
  <c r="AC4" i="8"/>
  <c r="AC10" i="8" s="1"/>
  <c r="AB5" i="8"/>
  <c r="AB66" i="8" s="1"/>
  <c r="Z153" i="8" l="1"/>
  <c r="AC65" i="8"/>
  <c r="Z139" i="8"/>
  <c r="Z152" i="8"/>
  <c r="Z166" i="8"/>
  <c r="Z142" i="8"/>
  <c r="Z156" i="8"/>
  <c r="Z169" i="8"/>
  <c r="Z178" i="8"/>
  <c r="Z36" i="8" s="1"/>
  <c r="Y151" i="8"/>
  <c r="Y155" i="8" s="1"/>
  <c r="Y439" i="8"/>
  <c r="Z125" i="8"/>
  <c r="Y138" i="8"/>
  <c r="Y165" i="8"/>
  <c r="Y168" i="8" s="1"/>
  <c r="Z438" i="8"/>
  <c r="Z436" i="8"/>
  <c r="AA435" i="8"/>
  <c r="Z437" i="8"/>
  <c r="G11" i="10"/>
  <c r="L11" i="9"/>
  <c r="AD97" i="8"/>
  <c r="AD106" i="8" s="1"/>
  <c r="AB176" i="8"/>
  <c r="AB446" i="8"/>
  <c r="AC175" i="8"/>
  <c r="AC445" i="8"/>
  <c r="Z421" i="8"/>
  <c r="AD9" i="8"/>
  <c r="AB119" i="8"/>
  <c r="AB120" i="8" s="1"/>
  <c r="AB124" i="8" s="1"/>
  <c r="AA119" i="8"/>
  <c r="AA120" i="8" s="1"/>
  <c r="AA124" i="8" s="1"/>
  <c r="X50" i="8"/>
  <c r="X32" i="8"/>
  <c r="AD59" i="8"/>
  <c r="AC31" i="8"/>
  <c r="M27" i="9" s="1"/>
  <c r="Y20" i="8"/>
  <c r="AA413" i="8"/>
  <c r="Z430" i="8"/>
  <c r="Z428" i="8"/>
  <c r="Z429" i="8"/>
  <c r="AA347" i="8"/>
  <c r="AA372" i="8"/>
  <c r="AB322" i="8"/>
  <c r="AB323" i="8"/>
  <c r="AA373" i="8"/>
  <c r="AA348" i="8"/>
  <c r="Z422" i="8"/>
  <c r="Z420" i="8"/>
  <c r="AA412" i="8"/>
  <c r="AB321" i="8"/>
  <c r="AB317" i="8"/>
  <c r="AB313" i="8"/>
  <c r="AB314" i="8"/>
  <c r="AB307" i="8"/>
  <c r="AB318" i="8"/>
  <c r="AB312" i="8"/>
  <c r="AB326" i="8"/>
  <c r="AB325" i="8"/>
  <c r="AB411" i="8" s="1"/>
  <c r="AB320" i="8"/>
  <c r="AB315" i="8"/>
  <c r="AB308" i="8"/>
  <c r="AB327" i="8"/>
  <c r="AB319" i="8"/>
  <c r="AB306" i="8"/>
  <c r="AB310" i="8"/>
  <c r="AB324" i="8"/>
  <c r="AB316" i="8"/>
  <c r="AB311" i="8"/>
  <c r="AB309" i="8"/>
  <c r="AA414" i="8"/>
  <c r="AB136" i="8"/>
  <c r="AB149" i="8"/>
  <c r="AC135" i="8"/>
  <c r="AC148" i="8"/>
  <c r="Z415" i="8"/>
  <c r="Y423" i="8"/>
  <c r="Y431" i="8"/>
  <c r="Z49" i="8"/>
  <c r="AA357" i="8"/>
  <c r="AA332" i="8"/>
  <c r="AA362" i="8"/>
  <c r="AA337" i="8"/>
  <c r="AA356" i="8"/>
  <c r="AA331" i="8"/>
  <c r="AA363" i="8"/>
  <c r="AA338" i="8"/>
  <c r="AA364" i="8"/>
  <c r="AA339" i="8"/>
  <c r="AA361" i="8"/>
  <c r="AA336" i="8"/>
  <c r="AA375" i="8"/>
  <c r="AA427" i="8" s="1"/>
  <c r="AA350" i="8"/>
  <c r="AA419" i="8" s="1"/>
  <c r="AA359" i="8"/>
  <c r="AA334" i="8"/>
  <c r="AA376" i="8"/>
  <c r="AA351" i="8"/>
  <c r="AA377" i="8"/>
  <c r="AA352" i="8"/>
  <c r="AA360" i="8"/>
  <c r="AA335" i="8"/>
  <c r="AA365" i="8"/>
  <c r="AA340" i="8"/>
  <c r="AA366" i="8"/>
  <c r="AA341" i="8"/>
  <c r="AA367" i="8"/>
  <c r="AA342" i="8"/>
  <c r="AA370" i="8"/>
  <c r="AA345" i="8"/>
  <c r="AA374" i="8"/>
  <c r="AA349" i="8"/>
  <c r="AA358" i="8"/>
  <c r="AA333" i="8"/>
  <c r="AA368" i="8"/>
  <c r="AA343" i="8"/>
  <c r="AA344" i="8"/>
  <c r="AA369" i="8"/>
  <c r="AA371" i="8"/>
  <c r="AA346" i="8"/>
  <c r="AC11" i="8"/>
  <c r="AC113" i="8"/>
  <c r="AC245" i="8"/>
  <c r="AB114" i="8"/>
  <c r="AB246" i="8"/>
  <c r="AC80" i="8"/>
  <c r="AC162" i="8"/>
  <c r="AB81" i="8"/>
  <c r="AB163" i="8"/>
  <c r="AA105" i="8"/>
  <c r="AA107" i="8" s="1"/>
  <c r="AA15" i="8" s="1"/>
  <c r="AA40" i="8" s="1"/>
  <c r="AE33" i="8"/>
  <c r="AD4" i="8"/>
  <c r="AD10" i="8" s="1"/>
  <c r="AC5" i="8"/>
  <c r="AC66" i="8" s="1"/>
  <c r="G32" i="10" l="1"/>
  <c r="Z72" i="8"/>
  <c r="AA153" i="8"/>
  <c r="AD65" i="8"/>
  <c r="Z165" i="8"/>
  <c r="Z168" i="8" s="1"/>
  <c r="Z439" i="8"/>
  <c r="AA139" i="8"/>
  <c r="AA152" i="8"/>
  <c r="AA166" i="8"/>
  <c r="AA142" i="8"/>
  <c r="AA156" i="8"/>
  <c r="AA169" i="8"/>
  <c r="AA125" i="8"/>
  <c r="Z138" i="8"/>
  <c r="L32" i="9"/>
  <c r="AA178" i="8"/>
  <c r="AA36" i="8" s="1"/>
  <c r="AA72" i="8" s="1"/>
  <c r="Z151" i="8"/>
  <c r="Z155" i="8" s="1"/>
  <c r="AA437" i="8"/>
  <c r="AA438" i="8"/>
  <c r="AB435" i="8"/>
  <c r="AA436" i="8"/>
  <c r="AE97" i="8"/>
  <c r="AE106" i="8" s="1"/>
  <c r="AC176" i="8"/>
  <c r="AC446" i="8"/>
  <c r="AD175" i="8"/>
  <c r="AD445" i="8"/>
  <c r="AE9" i="8"/>
  <c r="AB101" i="8"/>
  <c r="AB103" i="8" s="1"/>
  <c r="AB105" i="8" s="1"/>
  <c r="AB107" i="8" s="1"/>
  <c r="AB15" i="8" s="1"/>
  <c r="AB40" i="8" s="1"/>
  <c r="AC101" i="8"/>
  <c r="AC103" i="8" s="1"/>
  <c r="Z20" i="8"/>
  <c r="AA421" i="8"/>
  <c r="Y50" i="8"/>
  <c r="Y32" i="8"/>
  <c r="AE59" i="8"/>
  <c r="AD31" i="8"/>
  <c r="AA429" i="8"/>
  <c r="AC323" i="8"/>
  <c r="AC322" i="8"/>
  <c r="AB372" i="8"/>
  <c r="AB347" i="8"/>
  <c r="AB373" i="8"/>
  <c r="AB348" i="8"/>
  <c r="AB413" i="8"/>
  <c r="AC327" i="8"/>
  <c r="AC325" i="8"/>
  <c r="AC411" i="8" s="1"/>
  <c r="AC324" i="8"/>
  <c r="AC320" i="8"/>
  <c r="AC316" i="8"/>
  <c r="AC312" i="8"/>
  <c r="AC313" i="8"/>
  <c r="AC317" i="8"/>
  <c r="AC309" i="8"/>
  <c r="AC319" i="8"/>
  <c r="AC314" i="8"/>
  <c r="AC307" i="8"/>
  <c r="AC306" i="8"/>
  <c r="AC318" i="8"/>
  <c r="AC310" i="8"/>
  <c r="AC326" i="8"/>
  <c r="AC311" i="8"/>
  <c r="AC321" i="8"/>
  <c r="AC315" i="8"/>
  <c r="AC308" i="8"/>
  <c r="AA430" i="8"/>
  <c r="AA420" i="8"/>
  <c r="AA428" i="8"/>
  <c r="AB414" i="8"/>
  <c r="AB412" i="8"/>
  <c r="AA422" i="8"/>
  <c r="Z431" i="8"/>
  <c r="AD135" i="8"/>
  <c r="AD148" i="8"/>
  <c r="AC136" i="8"/>
  <c r="AC149" i="8"/>
  <c r="Z423" i="8"/>
  <c r="AA49" i="8"/>
  <c r="AB356" i="8"/>
  <c r="AB331" i="8"/>
  <c r="AB374" i="8"/>
  <c r="AB349" i="8"/>
  <c r="AB377" i="8"/>
  <c r="AB352" i="8"/>
  <c r="AB362" i="8"/>
  <c r="AB337" i="8"/>
  <c r="AB366" i="8"/>
  <c r="AB341" i="8"/>
  <c r="AB371" i="8"/>
  <c r="AB346" i="8"/>
  <c r="AB368" i="8"/>
  <c r="AB343" i="8"/>
  <c r="AB359" i="8"/>
  <c r="AB334" i="8"/>
  <c r="AB363" i="8"/>
  <c r="AB338" i="8"/>
  <c r="AB367" i="8"/>
  <c r="AB342" i="8"/>
  <c r="AB358" i="8"/>
  <c r="AB333" i="8"/>
  <c r="AB375" i="8"/>
  <c r="AB427" i="8" s="1"/>
  <c r="AB350" i="8"/>
  <c r="AB419" i="8" s="1"/>
  <c r="AB335" i="8"/>
  <c r="AB360" i="8"/>
  <c r="AB339" i="8"/>
  <c r="AB364" i="8"/>
  <c r="AB370" i="8"/>
  <c r="AB345" i="8"/>
  <c r="AB357" i="8"/>
  <c r="AB332" i="8"/>
  <c r="AB369" i="8"/>
  <c r="AB344" i="8"/>
  <c r="AB361" i="8"/>
  <c r="AB336" i="8"/>
  <c r="AB365" i="8"/>
  <c r="AB340" i="8"/>
  <c r="AB376" i="8"/>
  <c r="AB351" i="8"/>
  <c r="AD11" i="8"/>
  <c r="AD245" i="8"/>
  <c r="AD113" i="8"/>
  <c r="AC114" i="8"/>
  <c r="AC246" i="8"/>
  <c r="AD80" i="8"/>
  <c r="AD162" i="8"/>
  <c r="AC81" i="8"/>
  <c r="AC163" i="8"/>
  <c r="AF33" i="8"/>
  <c r="N29" i="9" s="1"/>
  <c r="AE4" i="8"/>
  <c r="AE10" i="8" s="1"/>
  <c r="AD5" i="8"/>
  <c r="AD66" i="8" s="1"/>
  <c r="AA165" i="8" l="1"/>
  <c r="AA168" i="8" s="1"/>
  <c r="AB153" i="8"/>
  <c r="AE65" i="8"/>
  <c r="AB139" i="8"/>
  <c r="AB152" i="8"/>
  <c r="AB166" i="8"/>
  <c r="AB142" i="8"/>
  <c r="AB156" i="8"/>
  <c r="AB169" i="8"/>
  <c r="AA151" i="8"/>
  <c r="AA155" i="8" s="1"/>
  <c r="AA439" i="8"/>
  <c r="AB125" i="8"/>
  <c r="AA138" i="8"/>
  <c r="AB178" i="8"/>
  <c r="AB36" i="8" s="1"/>
  <c r="AB72" i="8" s="1"/>
  <c r="AC435" i="8"/>
  <c r="AB436" i="8"/>
  <c r="AB438" i="8"/>
  <c r="AB437" i="8"/>
  <c r="G16" i="10"/>
  <c r="L16" i="9"/>
  <c r="AF97" i="8"/>
  <c r="AF106" i="8" s="1"/>
  <c r="AE175" i="8"/>
  <c r="AE445" i="8"/>
  <c r="AD176" i="8"/>
  <c r="AD446" i="8"/>
  <c r="AF9" i="8"/>
  <c r="AD101" i="8"/>
  <c r="AD103" i="8" s="1"/>
  <c r="AC119" i="8"/>
  <c r="AC120" i="8" s="1"/>
  <c r="AC124" i="8" s="1"/>
  <c r="AA20" i="8"/>
  <c r="Z50" i="8"/>
  <c r="Z32" i="8"/>
  <c r="G28" i="10" s="1"/>
  <c r="AF59" i="8"/>
  <c r="AE31" i="8"/>
  <c r="AB429" i="8"/>
  <c r="AB421" i="8"/>
  <c r="AD323" i="8"/>
  <c r="AD322" i="8"/>
  <c r="AC413" i="8"/>
  <c r="AC372" i="8"/>
  <c r="AC347" i="8"/>
  <c r="AC348" i="8"/>
  <c r="AC373" i="8"/>
  <c r="AB430" i="8"/>
  <c r="AB420" i="8"/>
  <c r="AC412" i="8"/>
  <c r="AD327" i="8"/>
  <c r="AD326" i="8"/>
  <c r="AD325" i="8"/>
  <c r="AD411" i="8" s="1"/>
  <c r="AD324" i="8"/>
  <c r="AD321" i="8"/>
  <c r="AD320" i="8"/>
  <c r="AD319" i="8"/>
  <c r="AD318" i="8"/>
  <c r="AD317" i="8"/>
  <c r="AD316" i="8"/>
  <c r="AD315" i="8"/>
  <c r="AD314" i="8"/>
  <c r="AD313" i="8"/>
  <c r="AD312" i="8"/>
  <c r="AD311" i="8"/>
  <c r="AD309" i="8"/>
  <c r="AD308" i="8"/>
  <c r="AD310" i="8"/>
  <c r="AD307" i="8"/>
  <c r="AD306" i="8"/>
  <c r="AB422" i="8"/>
  <c r="AB428" i="8"/>
  <c r="AC414" i="8"/>
  <c r="AD136" i="8"/>
  <c r="AD149" i="8"/>
  <c r="AE135" i="8"/>
  <c r="AE148" i="8"/>
  <c r="AA431" i="8"/>
  <c r="AB49" i="8"/>
  <c r="AC361" i="8"/>
  <c r="AC336" i="8"/>
  <c r="AC367" i="8"/>
  <c r="AC342" i="8"/>
  <c r="AC371" i="8"/>
  <c r="AC346" i="8"/>
  <c r="AC352" i="8"/>
  <c r="AC377" i="8"/>
  <c r="AC335" i="8"/>
  <c r="AC360" i="8"/>
  <c r="AC331" i="8"/>
  <c r="AC356" i="8"/>
  <c r="AC362" i="8"/>
  <c r="AC337" i="8"/>
  <c r="AC369" i="8"/>
  <c r="AC344" i="8"/>
  <c r="AC375" i="8"/>
  <c r="AC427" i="8" s="1"/>
  <c r="AC350" i="8"/>
  <c r="AC419" i="8" s="1"/>
  <c r="AC357" i="8"/>
  <c r="AC332" i="8"/>
  <c r="AC358" i="8"/>
  <c r="AC333" i="8"/>
  <c r="AC366" i="8"/>
  <c r="AC341" i="8"/>
  <c r="AC370" i="8"/>
  <c r="AC345" i="8"/>
  <c r="AC376" i="8"/>
  <c r="AC351" i="8"/>
  <c r="AC363" i="8"/>
  <c r="AC338" i="8"/>
  <c r="AA415" i="8"/>
  <c r="AC359" i="8"/>
  <c r="AC334" i="8"/>
  <c r="AC339" i="8"/>
  <c r="AC364" i="8"/>
  <c r="AC365" i="8"/>
  <c r="AC340" i="8"/>
  <c r="AC368" i="8"/>
  <c r="AC343" i="8"/>
  <c r="AC374" i="8"/>
  <c r="AC349" i="8"/>
  <c r="AB415" i="8"/>
  <c r="AE11" i="8"/>
  <c r="AE113" i="8"/>
  <c r="AE245" i="8"/>
  <c r="AD246" i="8"/>
  <c r="AD114" i="8"/>
  <c r="AE80" i="8"/>
  <c r="AE162" i="8"/>
  <c r="AD81" i="8"/>
  <c r="AD163" i="8"/>
  <c r="AC105" i="8"/>
  <c r="AC107" i="8" s="1"/>
  <c r="AC15" i="8" s="1"/>
  <c r="AC40" i="8" s="1"/>
  <c r="AG33" i="8"/>
  <c r="AF4" i="8"/>
  <c r="AF10" i="8" s="1"/>
  <c r="AE5" i="8"/>
  <c r="AE66" i="8" s="1"/>
  <c r="AC153" i="8" l="1"/>
  <c r="AB165" i="8"/>
  <c r="AB168" i="8" s="1"/>
  <c r="AF65" i="8"/>
  <c r="AB151" i="8"/>
  <c r="AB155" i="8" s="1"/>
  <c r="AC139" i="8"/>
  <c r="AC152" i="8"/>
  <c r="AC166" i="8"/>
  <c r="AC142" i="8"/>
  <c r="AC156" i="8"/>
  <c r="AC169" i="8"/>
  <c r="AC125" i="8"/>
  <c r="AB138" i="8"/>
  <c r="AC178" i="8"/>
  <c r="AC36" i="8" s="1"/>
  <c r="AC437" i="8"/>
  <c r="AC438" i="8"/>
  <c r="AD435" i="8"/>
  <c r="AC436" i="8"/>
  <c r="AB439" i="8"/>
  <c r="L28" i="9"/>
  <c r="M11" i="9"/>
  <c r="AG97" i="8"/>
  <c r="AG106" i="8" s="1"/>
  <c r="AE176" i="8"/>
  <c r="AE446" i="8"/>
  <c r="AF175" i="8"/>
  <c r="AF445" i="8"/>
  <c r="AG9" i="8"/>
  <c r="AD119" i="8"/>
  <c r="AD120" i="8" s="1"/>
  <c r="AD124" i="8" s="1"/>
  <c r="AE101" i="8"/>
  <c r="AE103" i="8" s="1"/>
  <c r="AG59" i="8"/>
  <c r="AF31" i="8"/>
  <c r="N27" i="9" s="1"/>
  <c r="AA50" i="8"/>
  <c r="AA32" i="8"/>
  <c r="AB20" i="8"/>
  <c r="AC429" i="8"/>
  <c r="AE323" i="8"/>
  <c r="AE322" i="8"/>
  <c r="AD413" i="8"/>
  <c r="AC421" i="8"/>
  <c r="AD347" i="8"/>
  <c r="AD372" i="8"/>
  <c r="AD348" i="8"/>
  <c r="AD373" i="8"/>
  <c r="AC428" i="8"/>
  <c r="AC430" i="8"/>
  <c r="AD414" i="8"/>
  <c r="AE327" i="8"/>
  <c r="AE326" i="8"/>
  <c r="AE325" i="8"/>
  <c r="AE411" i="8" s="1"/>
  <c r="AE324" i="8"/>
  <c r="AE319" i="8"/>
  <c r="AE315" i="8"/>
  <c r="AE311" i="8"/>
  <c r="AE310" i="8"/>
  <c r="AE309" i="8"/>
  <c r="AE308" i="8"/>
  <c r="AE307" i="8"/>
  <c r="AE317" i="8"/>
  <c r="AE321" i="8"/>
  <c r="AE306" i="8"/>
  <c r="AE314" i="8"/>
  <c r="AE318" i="8"/>
  <c r="AE313" i="8"/>
  <c r="AE312" i="8"/>
  <c r="AE316" i="8"/>
  <c r="AE320" i="8"/>
  <c r="AC422" i="8"/>
  <c r="AC420" i="8"/>
  <c r="AD412" i="8"/>
  <c r="AA423" i="8"/>
  <c r="AE136" i="8"/>
  <c r="AE149" i="8"/>
  <c r="AF135" i="8"/>
  <c r="AF148" i="8"/>
  <c r="AB431" i="8"/>
  <c r="AC49" i="8"/>
  <c r="AD357" i="8"/>
  <c r="AD332" i="8"/>
  <c r="AD360" i="8"/>
  <c r="AD335" i="8"/>
  <c r="AD362" i="8"/>
  <c r="AD337" i="8"/>
  <c r="AD358" i="8"/>
  <c r="AD333" i="8"/>
  <c r="AD341" i="8"/>
  <c r="AD366" i="8"/>
  <c r="AD375" i="8"/>
  <c r="AD427" i="8" s="1"/>
  <c r="AD350" i="8"/>
  <c r="AD419" i="8" s="1"/>
  <c r="AD363" i="8"/>
  <c r="AD338" i="8"/>
  <c r="AD377" i="8"/>
  <c r="AD352" i="8"/>
  <c r="AD364" i="8"/>
  <c r="AD339" i="8"/>
  <c r="AD361" i="8"/>
  <c r="AD336" i="8"/>
  <c r="AD368" i="8"/>
  <c r="AD343" i="8"/>
  <c r="AD370" i="8"/>
  <c r="AD345" i="8"/>
  <c r="AD371" i="8"/>
  <c r="AD346" i="8"/>
  <c r="AD374" i="8"/>
  <c r="AD349" i="8"/>
  <c r="AD369" i="8"/>
  <c r="AD344" i="8"/>
  <c r="AD342" i="8"/>
  <c r="AD367" i="8"/>
  <c r="AD359" i="8"/>
  <c r="AD334" i="8"/>
  <c r="AD356" i="8"/>
  <c r="AD331" i="8"/>
  <c r="AD365" i="8"/>
  <c r="AD340" i="8"/>
  <c r="AD376" i="8"/>
  <c r="AD351" i="8"/>
  <c r="AF11" i="8"/>
  <c r="AE114" i="8"/>
  <c r="AE246" i="8"/>
  <c r="AF113" i="8"/>
  <c r="AF245" i="8"/>
  <c r="AE81" i="8"/>
  <c r="AE163" i="8"/>
  <c r="AF80" i="8"/>
  <c r="AF162" i="8"/>
  <c r="AD105" i="8"/>
  <c r="AD107" i="8" s="1"/>
  <c r="AD15" i="8" s="1"/>
  <c r="AD40" i="8" s="1"/>
  <c r="AH33" i="8"/>
  <c r="AG4" i="8"/>
  <c r="AG10" i="8" s="1"/>
  <c r="AF5" i="8"/>
  <c r="AF66" i="8" s="1"/>
  <c r="AC165" i="8" l="1"/>
  <c r="AC168" i="8" s="1"/>
  <c r="AC151" i="8"/>
  <c r="AC155" i="8" s="1"/>
  <c r="AD153" i="8"/>
  <c r="M32" i="9"/>
  <c r="AC72" i="8"/>
  <c r="AG65" i="8"/>
  <c r="AD139" i="8"/>
  <c r="AD152" i="8"/>
  <c r="AD166" i="8"/>
  <c r="AD142" i="8"/>
  <c r="AD156" i="8"/>
  <c r="AD169" i="8"/>
  <c r="AC138" i="8"/>
  <c r="AD178" i="8"/>
  <c r="AD36" i="8" s="1"/>
  <c r="AD72" i="8" s="1"/>
  <c r="AD125" i="8"/>
  <c r="AC439" i="8"/>
  <c r="AD438" i="8"/>
  <c r="AD437" i="8"/>
  <c r="AD436" i="8"/>
  <c r="AE435" i="8"/>
  <c r="AH97" i="8"/>
  <c r="AH106" i="8" s="1"/>
  <c r="AF176" i="8"/>
  <c r="AF446" i="8"/>
  <c r="AG175" i="8"/>
  <c r="AG445" i="8"/>
  <c r="AF101" i="8"/>
  <c r="AF103" i="8" s="1"/>
  <c r="AH9" i="8"/>
  <c r="AE119" i="8"/>
  <c r="AE120" i="8" s="1"/>
  <c r="AE124" i="8" s="1"/>
  <c r="AB50" i="8"/>
  <c r="AB32" i="8"/>
  <c r="AC20" i="8"/>
  <c r="AH59" i="8"/>
  <c r="AG31" i="8"/>
  <c r="AD422" i="8"/>
  <c r="AE413" i="8"/>
  <c r="AF322" i="8"/>
  <c r="AF323" i="8"/>
  <c r="AD421" i="8"/>
  <c r="AE347" i="8"/>
  <c r="AE372" i="8"/>
  <c r="AD429" i="8"/>
  <c r="AE373" i="8"/>
  <c r="AE348" i="8"/>
  <c r="AD428" i="8"/>
  <c r="AF318" i="8"/>
  <c r="AF314" i="8"/>
  <c r="AF306" i="8"/>
  <c r="AF324" i="8"/>
  <c r="AF320" i="8"/>
  <c r="AF307" i="8"/>
  <c r="AF319" i="8"/>
  <c r="AF313" i="8"/>
  <c r="AF327" i="8"/>
  <c r="AF317" i="8"/>
  <c r="AF312" i="8"/>
  <c r="AF309" i="8"/>
  <c r="AF326" i="8"/>
  <c r="AF321" i="8"/>
  <c r="AF316" i="8"/>
  <c r="AF311" i="8"/>
  <c r="AF308" i="8"/>
  <c r="AF325" i="8"/>
  <c r="AF411" i="8" s="1"/>
  <c r="AF315" i="8"/>
  <c r="AF310" i="8"/>
  <c r="AD420" i="8"/>
  <c r="AD430" i="8"/>
  <c r="AE412" i="8"/>
  <c r="AE414" i="8"/>
  <c r="AF136" i="8"/>
  <c r="AF149" i="8"/>
  <c r="AG135" i="8"/>
  <c r="AG148" i="8"/>
  <c r="AC431" i="8"/>
  <c r="AD49" i="8"/>
  <c r="AE358" i="8"/>
  <c r="AE333" i="8"/>
  <c r="AE359" i="8"/>
  <c r="AE334" i="8"/>
  <c r="AE370" i="8"/>
  <c r="AE345" i="8"/>
  <c r="AE360" i="8"/>
  <c r="AE335" i="8"/>
  <c r="AE375" i="8"/>
  <c r="AE427" i="8" s="1"/>
  <c r="AE350" i="8"/>
  <c r="AE419" i="8" s="1"/>
  <c r="AE366" i="8"/>
  <c r="AE341" i="8"/>
  <c r="AE351" i="8"/>
  <c r="AE376" i="8"/>
  <c r="AE357" i="8"/>
  <c r="AE332" i="8"/>
  <c r="AE364" i="8"/>
  <c r="AE339" i="8"/>
  <c r="AE368" i="8"/>
  <c r="AE343" i="8"/>
  <c r="AE362" i="8"/>
  <c r="AE337" i="8"/>
  <c r="AE363" i="8"/>
  <c r="AE338" i="8"/>
  <c r="AE361" i="8"/>
  <c r="AE336" i="8"/>
  <c r="AE371" i="8"/>
  <c r="AE346" i="8"/>
  <c r="AE374" i="8"/>
  <c r="AE349" i="8"/>
  <c r="AE369" i="8"/>
  <c r="AE344" i="8"/>
  <c r="AE356" i="8"/>
  <c r="AE331" i="8"/>
  <c r="AE342" i="8"/>
  <c r="AE367" i="8"/>
  <c r="AE352" i="8"/>
  <c r="AE377" i="8"/>
  <c r="AE365" i="8"/>
  <c r="AE340" i="8"/>
  <c r="AB423" i="8"/>
  <c r="AC415" i="8"/>
  <c r="AD415" i="8"/>
  <c r="AG11" i="8"/>
  <c r="AF114" i="8"/>
  <c r="AF246" i="8"/>
  <c r="AG113" i="8"/>
  <c r="AG245" i="8"/>
  <c r="AG80" i="8"/>
  <c r="AG162" i="8"/>
  <c r="AF81" i="8"/>
  <c r="AF163" i="8"/>
  <c r="AE105" i="8"/>
  <c r="AE107" i="8" s="1"/>
  <c r="AE15" i="8" s="1"/>
  <c r="AE40" i="8" s="1"/>
  <c r="AI33" i="8"/>
  <c r="O29" i="9" s="1"/>
  <c r="AH4" i="8"/>
  <c r="AH10" i="8" s="1"/>
  <c r="AG5" i="8"/>
  <c r="AG66" i="8" s="1"/>
  <c r="AE153" i="8" l="1"/>
  <c r="AH65" i="8"/>
  <c r="AD439" i="8"/>
  <c r="AE125" i="8"/>
  <c r="AE139" i="8"/>
  <c r="AE152" i="8"/>
  <c r="AE166" i="8"/>
  <c r="AE142" i="8"/>
  <c r="AE156" i="8"/>
  <c r="AE169" i="8"/>
  <c r="AD138" i="8"/>
  <c r="AD151" i="8"/>
  <c r="AD155" i="8" s="1"/>
  <c r="AD165" i="8"/>
  <c r="AD168" i="8" s="1"/>
  <c r="AE178" i="8"/>
  <c r="AE36" i="8" s="1"/>
  <c r="AE72" i="8" s="1"/>
  <c r="AE438" i="8"/>
  <c r="AE436" i="8"/>
  <c r="AE437" i="8"/>
  <c r="AF435" i="8"/>
  <c r="M16" i="9"/>
  <c r="AI97" i="8"/>
  <c r="AI106" i="8" s="1"/>
  <c r="AG176" i="8"/>
  <c r="AG446" i="8"/>
  <c r="AH175" i="8"/>
  <c r="AH445" i="8"/>
  <c r="AF119" i="8"/>
  <c r="AF120" i="8" s="1"/>
  <c r="AF124" i="8" s="1"/>
  <c r="AI9" i="8"/>
  <c r="AG101" i="8"/>
  <c r="AG103" i="8" s="1"/>
  <c r="AC50" i="8"/>
  <c r="AC32" i="8"/>
  <c r="M28" i="9" s="1"/>
  <c r="AI59" i="8"/>
  <c r="AH31" i="8"/>
  <c r="AD20" i="8"/>
  <c r="AE429" i="8"/>
  <c r="AF414" i="8"/>
  <c r="AF413" i="8"/>
  <c r="AF373" i="8"/>
  <c r="AF348" i="8"/>
  <c r="AG322" i="8"/>
  <c r="AG323" i="8"/>
  <c r="AE422" i="8"/>
  <c r="AE421" i="8"/>
  <c r="AF372" i="8"/>
  <c r="AF347" i="8"/>
  <c r="AF412" i="8"/>
  <c r="AG326" i="8"/>
  <c r="AG327" i="8"/>
  <c r="AG321" i="8"/>
  <c r="AG317" i="8"/>
  <c r="AG313" i="8"/>
  <c r="AG310" i="8"/>
  <c r="AG318" i="8"/>
  <c r="AG309" i="8"/>
  <c r="AG316" i="8"/>
  <c r="AG311" i="8"/>
  <c r="AG308" i="8"/>
  <c r="AG306" i="8"/>
  <c r="AG325" i="8"/>
  <c r="AG411" i="8" s="1"/>
  <c r="AG324" i="8"/>
  <c r="AG320" i="8"/>
  <c r="AG315" i="8"/>
  <c r="AG307" i="8"/>
  <c r="AG319" i="8"/>
  <c r="AG314" i="8"/>
  <c r="AG312" i="8"/>
  <c r="AE430" i="8"/>
  <c r="AE428" i="8"/>
  <c r="AE420" i="8"/>
  <c r="AC423" i="8"/>
  <c r="AG136" i="8"/>
  <c r="AG149" i="8"/>
  <c r="AH135" i="8"/>
  <c r="AH148" i="8"/>
  <c r="AD423" i="8"/>
  <c r="AD431" i="8"/>
  <c r="AE49" i="8"/>
  <c r="AF375" i="8"/>
  <c r="AF427" i="8" s="1"/>
  <c r="AF350" i="8"/>
  <c r="AF419" i="8" s="1"/>
  <c r="AF370" i="8"/>
  <c r="AF345" i="8"/>
  <c r="AF336" i="8"/>
  <c r="AF361" i="8"/>
  <c r="AF340" i="8"/>
  <c r="AF365" i="8"/>
  <c r="AF377" i="8"/>
  <c r="AF352" i="8"/>
  <c r="AF368" i="8"/>
  <c r="AF343" i="8"/>
  <c r="AF356" i="8"/>
  <c r="AF331" i="8"/>
  <c r="AF359" i="8"/>
  <c r="AF334" i="8"/>
  <c r="AF363" i="8"/>
  <c r="AF338" i="8"/>
  <c r="AF367" i="8"/>
  <c r="AF342" i="8"/>
  <c r="AF332" i="8"/>
  <c r="AF357" i="8"/>
  <c r="AF369" i="8"/>
  <c r="AF344" i="8"/>
  <c r="AF374" i="8"/>
  <c r="AF349" i="8"/>
  <c r="AF362" i="8"/>
  <c r="AF337" i="8"/>
  <c r="AF366" i="8"/>
  <c r="AF341" i="8"/>
  <c r="AF358" i="8"/>
  <c r="AF333" i="8"/>
  <c r="AF376" i="8"/>
  <c r="AF351" i="8"/>
  <c r="AF360" i="8"/>
  <c r="AF335" i="8"/>
  <c r="AF364" i="8"/>
  <c r="AF339" i="8"/>
  <c r="AF371" i="8"/>
  <c r="AF346" i="8"/>
  <c r="AE415" i="8"/>
  <c r="AH11" i="8"/>
  <c r="AH245" i="8"/>
  <c r="AH113" i="8"/>
  <c r="AG114" i="8"/>
  <c r="AG246" i="8"/>
  <c r="AH80" i="8"/>
  <c r="AH162" i="8"/>
  <c r="AG81" i="8"/>
  <c r="AG163" i="8"/>
  <c r="AF105" i="8"/>
  <c r="AF107" i="8" s="1"/>
  <c r="AF15" i="8" s="1"/>
  <c r="AF40" i="8" s="1"/>
  <c r="AJ33" i="8"/>
  <c r="AI4" i="8"/>
  <c r="AI10" i="8" s="1"/>
  <c r="AH5" i="8"/>
  <c r="AH66" i="8" s="1"/>
  <c r="AE138" i="8" l="1"/>
  <c r="AF153" i="8"/>
  <c r="AI65" i="8"/>
  <c r="AE151" i="8"/>
  <c r="AE155" i="8" s="1"/>
  <c r="AF139" i="8"/>
  <c r="AF152" i="8"/>
  <c r="AF166" i="8"/>
  <c r="AF142" i="8"/>
  <c r="AF156" i="8"/>
  <c r="AF169" i="8"/>
  <c r="AF125" i="8"/>
  <c r="AE165" i="8"/>
  <c r="AE168" i="8" s="1"/>
  <c r="AF178" i="8"/>
  <c r="AF36" i="8" s="1"/>
  <c r="AF436" i="8"/>
  <c r="AF437" i="8"/>
  <c r="AF438" i="8"/>
  <c r="AG435" i="8"/>
  <c r="AE439" i="8"/>
  <c r="N11" i="9"/>
  <c r="AJ97" i="8"/>
  <c r="AJ106" i="8" s="1"/>
  <c r="AH176" i="8"/>
  <c r="AH446" i="8"/>
  <c r="AI175" i="8"/>
  <c r="AI445" i="8"/>
  <c r="AJ9" i="8"/>
  <c r="AG119" i="8"/>
  <c r="AG120" i="8" s="1"/>
  <c r="AG124" i="8" s="1"/>
  <c r="AH101" i="8"/>
  <c r="AH103" i="8" s="1"/>
  <c r="AJ59" i="8"/>
  <c r="AI31" i="8"/>
  <c r="O27" i="9" s="1"/>
  <c r="AD50" i="8"/>
  <c r="AD32" i="8"/>
  <c r="AE20" i="8"/>
  <c r="AG413" i="8"/>
  <c r="AG372" i="8"/>
  <c r="AG347" i="8"/>
  <c r="AF429" i="8"/>
  <c r="AG348" i="8"/>
  <c r="AG373" i="8"/>
  <c r="AH323" i="8"/>
  <c r="AH322" i="8"/>
  <c r="AF421" i="8"/>
  <c r="AH327" i="8"/>
  <c r="AH326" i="8"/>
  <c r="AH325" i="8"/>
  <c r="AH411" i="8" s="1"/>
  <c r="AH321" i="8"/>
  <c r="AH320" i="8"/>
  <c r="AH319" i="8"/>
  <c r="AH318" i="8"/>
  <c r="AH317" i="8"/>
  <c r="AH316" i="8"/>
  <c r="AH315" i="8"/>
  <c r="AH314" i="8"/>
  <c r="AH313" i="8"/>
  <c r="AH312" i="8"/>
  <c r="AH311" i="8"/>
  <c r="AH310" i="8"/>
  <c r="AH308" i="8"/>
  <c r="AH324" i="8"/>
  <c r="AH307" i="8"/>
  <c r="AH309" i="8"/>
  <c r="AH306" i="8"/>
  <c r="AF422" i="8"/>
  <c r="AF430" i="8"/>
  <c r="AF420" i="8"/>
  <c r="AF428" i="8"/>
  <c r="AG412" i="8"/>
  <c r="AG414" i="8"/>
  <c r="AE423" i="8"/>
  <c r="AI135" i="8"/>
  <c r="AI148" i="8"/>
  <c r="AH136" i="8"/>
  <c r="AH149" i="8"/>
  <c r="AE431" i="8"/>
  <c r="AF49" i="8"/>
  <c r="AG362" i="8"/>
  <c r="AG337" i="8"/>
  <c r="AG369" i="8"/>
  <c r="AG344" i="8"/>
  <c r="AG340" i="8"/>
  <c r="AG365" i="8"/>
  <c r="AG366" i="8"/>
  <c r="AG341" i="8"/>
  <c r="AG367" i="8"/>
  <c r="AG342" i="8"/>
  <c r="AG370" i="8"/>
  <c r="AG345" i="8"/>
  <c r="AG376" i="8"/>
  <c r="AG351" i="8"/>
  <c r="AG332" i="8"/>
  <c r="AG357" i="8"/>
  <c r="AG360" i="8"/>
  <c r="AG335" i="8"/>
  <c r="AG364" i="8"/>
  <c r="AG339" i="8"/>
  <c r="AG371" i="8"/>
  <c r="AG346" i="8"/>
  <c r="AG377" i="8"/>
  <c r="AG352" i="8"/>
  <c r="AF415" i="8"/>
  <c r="AG356" i="8"/>
  <c r="AG331" i="8"/>
  <c r="AG363" i="8"/>
  <c r="AG338" i="8"/>
  <c r="AG375" i="8"/>
  <c r="AG427" i="8" s="1"/>
  <c r="AG350" i="8"/>
  <c r="AG419" i="8" s="1"/>
  <c r="AG336" i="8"/>
  <c r="AG361" i="8"/>
  <c r="AG358" i="8"/>
  <c r="AG333" i="8"/>
  <c r="AG359" i="8"/>
  <c r="AG334" i="8"/>
  <c r="AG368" i="8"/>
  <c r="AG343" i="8"/>
  <c r="AG374" i="8"/>
  <c r="AG349" i="8"/>
  <c r="AI11" i="8"/>
  <c r="AI113" i="8"/>
  <c r="AI245" i="8"/>
  <c r="AH246" i="8"/>
  <c r="AH114" i="8"/>
  <c r="AH81" i="8"/>
  <c r="AH163" i="8"/>
  <c r="AI80" i="8"/>
  <c r="AI162" i="8"/>
  <c r="AG105" i="8"/>
  <c r="AG107" i="8" s="1"/>
  <c r="AG15" i="8" s="1"/>
  <c r="AG40" i="8" s="1"/>
  <c r="AK33" i="8"/>
  <c r="AJ4" i="8"/>
  <c r="AJ10" i="8" s="1"/>
  <c r="AI5" i="8"/>
  <c r="AI66" i="8" s="1"/>
  <c r="AG153" i="8" l="1"/>
  <c r="N32" i="9"/>
  <c r="AF72" i="8"/>
  <c r="AJ65" i="8"/>
  <c r="AF151" i="8"/>
  <c r="AF155" i="8" s="1"/>
  <c r="AG125" i="8"/>
  <c r="AG139" i="8"/>
  <c r="AG152" i="8"/>
  <c r="AG166" i="8"/>
  <c r="AG142" i="8"/>
  <c r="AG156" i="8"/>
  <c r="AG169" i="8"/>
  <c r="AG178" i="8"/>
  <c r="AG36" i="8" s="1"/>
  <c r="AG72" i="8" s="1"/>
  <c r="AF165" i="8"/>
  <c r="AF168" i="8" s="1"/>
  <c r="AF138" i="8"/>
  <c r="AG438" i="8"/>
  <c r="AG436" i="8"/>
  <c r="AG437" i="8"/>
  <c r="AH435" i="8"/>
  <c r="AF439" i="8"/>
  <c r="AK97" i="8"/>
  <c r="AK106" i="8" s="1"/>
  <c r="AJ175" i="8"/>
  <c r="AJ445" i="8"/>
  <c r="AI176" i="8"/>
  <c r="AI446" i="8"/>
  <c r="AI101" i="8"/>
  <c r="AI103" i="8" s="1"/>
  <c r="AK9" i="8"/>
  <c r="AH119" i="8"/>
  <c r="AH120" i="8" s="1"/>
  <c r="AH124" i="8" s="1"/>
  <c r="AF20" i="8"/>
  <c r="AE50" i="8"/>
  <c r="AE32" i="8"/>
  <c r="AK59" i="8"/>
  <c r="AJ31" i="8"/>
  <c r="AG429" i="8"/>
  <c r="AH347" i="8"/>
  <c r="AH372" i="8"/>
  <c r="AI323" i="8"/>
  <c r="AI322" i="8"/>
  <c r="AH348" i="8"/>
  <c r="AH373" i="8"/>
  <c r="AG421" i="8"/>
  <c r="AH413" i="8"/>
  <c r="AI327" i="8"/>
  <c r="AI326" i="8"/>
  <c r="AI325" i="8"/>
  <c r="AI411" i="8" s="1"/>
  <c r="AI324" i="8"/>
  <c r="AI320" i="8"/>
  <c r="AI316" i="8"/>
  <c r="AI312" i="8"/>
  <c r="AI310" i="8"/>
  <c r="AI309" i="8"/>
  <c r="AI308" i="8"/>
  <c r="AI307" i="8"/>
  <c r="AI317" i="8"/>
  <c r="AI311" i="8"/>
  <c r="AI321" i="8"/>
  <c r="AI315" i="8"/>
  <c r="AI319" i="8"/>
  <c r="AI314" i="8"/>
  <c r="AI318" i="8"/>
  <c r="AI313" i="8"/>
  <c r="AI306" i="8"/>
  <c r="AG422" i="8"/>
  <c r="AG420" i="8"/>
  <c r="AH414" i="8"/>
  <c r="AG430" i="8"/>
  <c r="AG428" i="8"/>
  <c r="AH412" i="8"/>
  <c r="AI136" i="8"/>
  <c r="AI149" i="8"/>
  <c r="AJ135" i="8"/>
  <c r="AJ148" i="8"/>
  <c r="AF431" i="8"/>
  <c r="AF423" i="8"/>
  <c r="AG49" i="8"/>
  <c r="AH363" i="8"/>
  <c r="AH338" i="8"/>
  <c r="AH368" i="8"/>
  <c r="AH343" i="8"/>
  <c r="AH357" i="8"/>
  <c r="AH332" i="8"/>
  <c r="AH369" i="8"/>
  <c r="AH344" i="8"/>
  <c r="AH370" i="8"/>
  <c r="AH345" i="8"/>
  <c r="AG415" i="8"/>
  <c r="AH364" i="8"/>
  <c r="AH339" i="8"/>
  <c r="AH361" i="8"/>
  <c r="AH336" i="8"/>
  <c r="AH375" i="8"/>
  <c r="AH427" i="8" s="1"/>
  <c r="AH350" i="8"/>
  <c r="AH419" i="8" s="1"/>
  <c r="AH362" i="8"/>
  <c r="AH337" i="8"/>
  <c r="AH367" i="8"/>
  <c r="AH342" i="8"/>
  <c r="AH360" i="8"/>
  <c r="AH335" i="8"/>
  <c r="AH365" i="8"/>
  <c r="AH340" i="8"/>
  <c r="AH356" i="8"/>
  <c r="AH331" i="8"/>
  <c r="AH366" i="8"/>
  <c r="AH341" i="8"/>
  <c r="AH371" i="8"/>
  <c r="AH346" i="8"/>
  <c r="AH374" i="8"/>
  <c r="AH349" i="8"/>
  <c r="AH359" i="8"/>
  <c r="AH334" i="8"/>
  <c r="AH358" i="8"/>
  <c r="AH333" i="8"/>
  <c r="AH377" i="8"/>
  <c r="AH352" i="8"/>
  <c r="AH376" i="8"/>
  <c r="AH351" i="8"/>
  <c r="AJ11" i="8"/>
  <c r="AI114" i="8"/>
  <c r="AI246" i="8"/>
  <c r="AJ113" i="8"/>
  <c r="AJ245" i="8"/>
  <c r="AI81" i="8"/>
  <c r="AI163" i="8"/>
  <c r="AJ80" i="8"/>
  <c r="AJ162" i="8"/>
  <c r="AH105" i="8"/>
  <c r="AH107" i="8" s="1"/>
  <c r="AH15" i="8" s="1"/>
  <c r="AH40" i="8" s="1"/>
  <c r="AL33" i="8"/>
  <c r="H29" i="10" s="1"/>
  <c r="AJ5" i="8"/>
  <c r="AJ66" i="8" s="1"/>
  <c r="AK4" i="8"/>
  <c r="AK10" i="8" s="1"/>
  <c r="AH153" i="8" l="1"/>
  <c r="AK65" i="8"/>
  <c r="AH139" i="8"/>
  <c r="AH152" i="8"/>
  <c r="AH166" i="8"/>
  <c r="AH142" i="8"/>
  <c r="AH156" i="8"/>
  <c r="AH169" i="8"/>
  <c r="AG151" i="8"/>
  <c r="AG155" i="8" s="1"/>
  <c r="AH125" i="8"/>
  <c r="AG165" i="8"/>
  <c r="AG168" i="8" s="1"/>
  <c r="AG138" i="8"/>
  <c r="AG439" i="8"/>
  <c r="AH178" i="8"/>
  <c r="AH36" i="8" s="1"/>
  <c r="AH72" i="8" s="1"/>
  <c r="AH436" i="8"/>
  <c r="AH437" i="8"/>
  <c r="AH438" i="8"/>
  <c r="AI435" i="8"/>
  <c r="P29" i="9"/>
  <c r="N16" i="9"/>
  <c r="AL97" i="8"/>
  <c r="AL106" i="8" s="1"/>
  <c r="AJ176" i="8"/>
  <c r="AJ446" i="8"/>
  <c r="AK175" i="8"/>
  <c r="AK445" i="8"/>
  <c r="AI119" i="8"/>
  <c r="AI120" i="8" s="1"/>
  <c r="AI124" i="8" s="1"/>
  <c r="AH429" i="8"/>
  <c r="AL9" i="8"/>
  <c r="AJ101" i="8"/>
  <c r="AJ103" i="8" s="1"/>
  <c r="AI413" i="8"/>
  <c r="AG20" i="8"/>
  <c r="AL59" i="8"/>
  <c r="AK31" i="8"/>
  <c r="AF50" i="8"/>
  <c r="AF32" i="8"/>
  <c r="N28" i="9" s="1"/>
  <c r="AH421" i="8"/>
  <c r="AI414" i="8"/>
  <c r="AI373" i="8"/>
  <c r="AI348" i="8"/>
  <c r="AJ322" i="8"/>
  <c r="AJ323" i="8"/>
  <c r="AI347" i="8"/>
  <c r="AI372" i="8"/>
  <c r="AJ324" i="8"/>
  <c r="AJ327" i="8"/>
  <c r="AJ326" i="8"/>
  <c r="AJ325" i="8"/>
  <c r="AJ411" i="8" s="1"/>
  <c r="AJ319" i="8"/>
  <c r="AJ315" i="8"/>
  <c r="AJ311" i="8"/>
  <c r="AJ306" i="8"/>
  <c r="AJ321" i="8"/>
  <c r="AJ316" i="8"/>
  <c r="AJ320" i="8"/>
  <c r="AJ314" i="8"/>
  <c r="AJ310" i="8"/>
  <c r="AJ318" i="8"/>
  <c r="AJ313" i="8"/>
  <c r="AJ309" i="8"/>
  <c r="AJ317" i="8"/>
  <c r="AJ312" i="8"/>
  <c r="AJ308" i="8"/>
  <c r="AJ307" i="8"/>
  <c r="AI412" i="8"/>
  <c r="AH422" i="8"/>
  <c r="AH420" i="8"/>
  <c r="AH430" i="8"/>
  <c r="AH428" i="8"/>
  <c r="AJ136" i="8"/>
  <c r="AJ149" i="8"/>
  <c r="AK135" i="8"/>
  <c r="AK148" i="8"/>
  <c r="AG423" i="8"/>
  <c r="AG431" i="8"/>
  <c r="AH49" i="8"/>
  <c r="AI356" i="8"/>
  <c r="AI331" i="8"/>
  <c r="AI346" i="8"/>
  <c r="AI371" i="8"/>
  <c r="AI363" i="8"/>
  <c r="AI338" i="8"/>
  <c r="AI368" i="8"/>
  <c r="AI343" i="8"/>
  <c r="AI352" i="8"/>
  <c r="AI377" i="8"/>
  <c r="AI357" i="8"/>
  <c r="AI332" i="8"/>
  <c r="AI360" i="8"/>
  <c r="AI335" i="8"/>
  <c r="AI349" i="8"/>
  <c r="AI374" i="8"/>
  <c r="AI376" i="8"/>
  <c r="AI351" i="8"/>
  <c r="AI369" i="8"/>
  <c r="AI344" i="8"/>
  <c r="AI359" i="8"/>
  <c r="AI334" i="8"/>
  <c r="AI367" i="8"/>
  <c r="AI342" i="8"/>
  <c r="AI358" i="8"/>
  <c r="AI333" i="8"/>
  <c r="AI365" i="8"/>
  <c r="AI340" i="8"/>
  <c r="AI370" i="8"/>
  <c r="AI345" i="8"/>
  <c r="AI362" i="8"/>
  <c r="AI337" i="8"/>
  <c r="AI364" i="8"/>
  <c r="AI339" i="8"/>
  <c r="AI361" i="8"/>
  <c r="AI336" i="8"/>
  <c r="AI366" i="8"/>
  <c r="AI341" i="8"/>
  <c r="AI375" i="8"/>
  <c r="AI427" i="8" s="1"/>
  <c r="AI350" i="8"/>
  <c r="AI419" i="8" s="1"/>
  <c r="AH415" i="8"/>
  <c r="AK11" i="8"/>
  <c r="AJ114" i="8"/>
  <c r="AJ246" i="8"/>
  <c r="AK113" i="8"/>
  <c r="AK245" i="8"/>
  <c r="AK80" i="8"/>
  <c r="AK162" i="8"/>
  <c r="AJ81" i="8"/>
  <c r="AJ163" i="8"/>
  <c r="AI105" i="8"/>
  <c r="AI107" i="8" s="1"/>
  <c r="AI15" i="8" s="1"/>
  <c r="AI40" i="8" s="1"/>
  <c r="AM33" i="8"/>
  <c r="AK5" i="8"/>
  <c r="AK66" i="8" s="1"/>
  <c r="AL4" i="8"/>
  <c r="AL10" i="8" s="1"/>
  <c r="AH151" i="8" l="1"/>
  <c r="AH155" i="8" s="1"/>
  <c r="AI153" i="8"/>
  <c r="AL65" i="8"/>
  <c r="AI139" i="8"/>
  <c r="AI152" i="8"/>
  <c r="AI166" i="8"/>
  <c r="AI142" i="8"/>
  <c r="AI156" i="8"/>
  <c r="AI169" i="8"/>
  <c r="AI125" i="8"/>
  <c r="AH138" i="8"/>
  <c r="AH165" i="8"/>
  <c r="AH168" i="8" s="1"/>
  <c r="AI178" i="8"/>
  <c r="AI36" i="8" s="1"/>
  <c r="AI436" i="8"/>
  <c r="AJ435" i="8"/>
  <c r="AI437" i="8"/>
  <c r="AI438" i="8"/>
  <c r="AH439" i="8"/>
  <c r="U32" i="9"/>
  <c r="O11" i="9"/>
  <c r="AM97" i="8"/>
  <c r="AM106" i="8" s="1"/>
  <c r="AK176" i="8"/>
  <c r="AK446" i="8"/>
  <c r="AL175" i="8"/>
  <c r="AL445" i="8"/>
  <c r="AM9" i="8"/>
  <c r="AJ119" i="8"/>
  <c r="AJ120" i="8" s="1"/>
  <c r="AJ124" i="8" s="1"/>
  <c r="AK119" i="8"/>
  <c r="AK120" i="8" s="1"/>
  <c r="AK124" i="8" s="1"/>
  <c r="AI429" i="8"/>
  <c r="AH20" i="8"/>
  <c r="AG50" i="8"/>
  <c r="AG32" i="8"/>
  <c r="AM59" i="8"/>
  <c r="AL31" i="8"/>
  <c r="H27" i="10" s="1"/>
  <c r="AJ413" i="8"/>
  <c r="AJ372" i="8"/>
  <c r="AJ347" i="8"/>
  <c r="AK322" i="8"/>
  <c r="AK323" i="8"/>
  <c r="AJ373" i="8"/>
  <c r="AJ348" i="8"/>
  <c r="AI421" i="8"/>
  <c r="AI430" i="8"/>
  <c r="AK327" i="8"/>
  <c r="AK325" i="8"/>
  <c r="AK411" i="8" s="1"/>
  <c r="AK324" i="8"/>
  <c r="AK318" i="8"/>
  <c r="AK314" i="8"/>
  <c r="AK312" i="8"/>
  <c r="AK308" i="8"/>
  <c r="AK316" i="8"/>
  <c r="AK320" i="8"/>
  <c r="AK315" i="8"/>
  <c r="AK310" i="8"/>
  <c r="AK326" i="8"/>
  <c r="AK319" i="8"/>
  <c r="AK313" i="8"/>
  <c r="AK309" i="8"/>
  <c r="AK306" i="8"/>
  <c r="AK317" i="8"/>
  <c r="AK321" i="8"/>
  <c r="AK311" i="8"/>
  <c r="AK307" i="8"/>
  <c r="AI420" i="8"/>
  <c r="AJ412" i="8"/>
  <c r="AI422" i="8"/>
  <c r="AJ414" i="8"/>
  <c r="AI428" i="8"/>
  <c r="AL135" i="8"/>
  <c r="AL148" i="8"/>
  <c r="AK136" i="8"/>
  <c r="AK149" i="8"/>
  <c r="AH423" i="8"/>
  <c r="AH431" i="8"/>
  <c r="AI49" i="8"/>
  <c r="AJ369" i="8"/>
  <c r="AJ344" i="8"/>
  <c r="AJ360" i="8"/>
  <c r="AJ335" i="8"/>
  <c r="AJ364" i="8"/>
  <c r="AJ339" i="8"/>
  <c r="AJ368" i="8"/>
  <c r="AJ343" i="8"/>
  <c r="AJ357" i="8"/>
  <c r="AJ332" i="8"/>
  <c r="AJ376" i="8"/>
  <c r="AJ351" i="8"/>
  <c r="AJ361" i="8"/>
  <c r="AJ336" i="8"/>
  <c r="AJ365" i="8"/>
  <c r="AJ340" i="8"/>
  <c r="AJ374" i="8"/>
  <c r="AJ349" i="8"/>
  <c r="AJ356" i="8"/>
  <c r="AJ331" i="8"/>
  <c r="AJ371" i="8"/>
  <c r="AJ346" i="8"/>
  <c r="AJ333" i="8"/>
  <c r="AJ358" i="8"/>
  <c r="AJ337" i="8"/>
  <c r="AJ362" i="8"/>
  <c r="AJ366" i="8"/>
  <c r="AJ341" i="8"/>
  <c r="AJ377" i="8"/>
  <c r="AJ352" i="8"/>
  <c r="AJ370" i="8"/>
  <c r="AJ345" i="8"/>
  <c r="AJ375" i="8"/>
  <c r="AJ427" i="8" s="1"/>
  <c r="AJ350" i="8"/>
  <c r="AJ419" i="8" s="1"/>
  <c r="AJ359" i="8"/>
  <c r="AJ334" i="8"/>
  <c r="AJ363" i="8"/>
  <c r="AJ338" i="8"/>
  <c r="AJ367" i="8"/>
  <c r="AJ342" i="8"/>
  <c r="AL11" i="8"/>
  <c r="AL245" i="8"/>
  <c r="AL113" i="8"/>
  <c r="AK114" i="8"/>
  <c r="AK246" i="8"/>
  <c r="AL80" i="8"/>
  <c r="AL162" i="8"/>
  <c r="AK81" i="8"/>
  <c r="AK163" i="8"/>
  <c r="AJ105" i="8"/>
  <c r="AJ107" i="8" s="1"/>
  <c r="AJ15" i="8" s="1"/>
  <c r="AJ40" i="8" s="1"/>
  <c r="AN33" i="8"/>
  <c r="AL5" i="8"/>
  <c r="AL66" i="8" s="1"/>
  <c r="AM4" i="8"/>
  <c r="AM10" i="8" s="1"/>
  <c r="AJ153" i="8" l="1"/>
  <c r="O32" i="9"/>
  <c r="AI72" i="8"/>
  <c r="AM65" i="8"/>
  <c r="AJ125" i="8"/>
  <c r="AJ139" i="8"/>
  <c r="AJ152" i="8"/>
  <c r="AJ166" i="8"/>
  <c r="AJ142" i="8"/>
  <c r="AJ156" i="8"/>
  <c r="AJ169" i="8"/>
  <c r="AI151" i="8"/>
  <c r="AI155" i="8" s="1"/>
  <c r="AI165" i="8"/>
  <c r="AI168" i="8" s="1"/>
  <c r="AJ178" i="8"/>
  <c r="AJ36" i="8" s="1"/>
  <c r="AJ72" i="8" s="1"/>
  <c r="AI138" i="8"/>
  <c r="AJ436" i="8"/>
  <c r="AK435" i="8"/>
  <c r="AJ438" i="8"/>
  <c r="AJ437" i="8"/>
  <c r="AI439" i="8"/>
  <c r="P27" i="9"/>
  <c r="AN97" i="8"/>
  <c r="AN106" i="8" s="1"/>
  <c r="AL176" i="8"/>
  <c r="AL446" i="8"/>
  <c r="AM175" i="8"/>
  <c r="AM445" i="8"/>
  <c r="AN9" i="8"/>
  <c r="AK101" i="8"/>
  <c r="AK103" i="8" s="1"/>
  <c r="AK105" i="8" s="1"/>
  <c r="AK107" i="8" s="1"/>
  <c r="AK15" i="8" s="1"/>
  <c r="AK40" i="8" s="1"/>
  <c r="AL119" i="8"/>
  <c r="AL120" i="8" s="1"/>
  <c r="AL124" i="8" s="1"/>
  <c r="AN59" i="8"/>
  <c r="AM31" i="8"/>
  <c r="AH50" i="8"/>
  <c r="AH32" i="8"/>
  <c r="AI20" i="8"/>
  <c r="AJ420" i="8"/>
  <c r="AJ429" i="8"/>
  <c r="AJ421" i="8"/>
  <c r="AL322" i="8"/>
  <c r="AL323" i="8"/>
  <c r="AK348" i="8"/>
  <c r="AK373" i="8"/>
  <c r="AK413" i="8"/>
  <c r="AK372" i="8"/>
  <c r="AK347" i="8"/>
  <c r="AJ422" i="8"/>
  <c r="AK412" i="8"/>
  <c r="AJ430" i="8"/>
  <c r="AL327" i="8"/>
  <c r="AL326" i="8"/>
  <c r="AL325" i="8"/>
  <c r="AL411" i="8" s="1"/>
  <c r="AL321" i="8"/>
  <c r="AL320" i="8"/>
  <c r="AL319" i="8"/>
  <c r="AL318" i="8"/>
  <c r="AL317" i="8"/>
  <c r="AL316" i="8"/>
  <c r="AL315" i="8"/>
  <c r="AL314" i="8"/>
  <c r="AL313" i="8"/>
  <c r="AL312" i="8"/>
  <c r="AL311" i="8"/>
  <c r="AL307" i="8"/>
  <c r="AL308" i="8"/>
  <c r="AL310" i="8"/>
  <c r="AL324" i="8"/>
  <c r="AL309" i="8"/>
  <c r="AL306" i="8"/>
  <c r="AJ428" i="8"/>
  <c r="AK414" i="8"/>
  <c r="AI423" i="8"/>
  <c r="AM135" i="8"/>
  <c r="AM148" i="8"/>
  <c r="AL136" i="8"/>
  <c r="AL149" i="8"/>
  <c r="AI431" i="8"/>
  <c r="AJ49" i="8"/>
  <c r="AK333" i="8"/>
  <c r="AK358" i="8"/>
  <c r="AK356" i="8"/>
  <c r="AK331" i="8"/>
  <c r="AK364" i="8"/>
  <c r="AK339" i="8"/>
  <c r="AK370" i="8"/>
  <c r="AK345" i="8"/>
  <c r="AK376" i="8"/>
  <c r="AK351" i="8"/>
  <c r="AK359" i="8"/>
  <c r="AK334" i="8"/>
  <c r="AK337" i="8"/>
  <c r="AK362" i="8"/>
  <c r="AK365" i="8"/>
  <c r="AK340" i="8"/>
  <c r="AK371" i="8"/>
  <c r="AK346" i="8"/>
  <c r="AK377" i="8"/>
  <c r="AK352" i="8"/>
  <c r="AI415" i="8"/>
  <c r="AK357" i="8"/>
  <c r="AK332" i="8"/>
  <c r="AK366" i="8"/>
  <c r="AK341" i="8"/>
  <c r="AK360" i="8"/>
  <c r="AK335" i="8"/>
  <c r="AK369" i="8"/>
  <c r="AK344" i="8"/>
  <c r="AK375" i="8"/>
  <c r="AK427" i="8" s="1"/>
  <c r="AK350" i="8"/>
  <c r="AK419" i="8" s="1"/>
  <c r="AK363" i="8"/>
  <c r="AK338" i="8"/>
  <c r="AK361" i="8"/>
  <c r="AK336" i="8"/>
  <c r="AK367" i="8"/>
  <c r="AK342" i="8"/>
  <c r="AK368" i="8"/>
  <c r="AK343" i="8"/>
  <c r="AK374" i="8"/>
  <c r="AK349" i="8"/>
  <c r="AJ415" i="8"/>
  <c r="AM11" i="8"/>
  <c r="AL246" i="8"/>
  <c r="AL114" i="8"/>
  <c r="AM113" i="8"/>
  <c r="AM245" i="8"/>
  <c r="AM80" i="8"/>
  <c r="AM162" i="8"/>
  <c r="AL81" i="8"/>
  <c r="AL163" i="8"/>
  <c r="AO33" i="8"/>
  <c r="AM5" i="8"/>
  <c r="AM66" i="8" s="1"/>
  <c r="AN4" i="8"/>
  <c r="AN10" i="8" s="1"/>
  <c r="AK153" i="8" l="1"/>
  <c r="AJ138" i="8"/>
  <c r="AN65" i="8"/>
  <c r="AK125" i="8"/>
  <c r="AJ165" i="8"/>
  <c r="AJ151" i="8"/>
  <c r="AJ155" i="8" s="1"/>
  <c r="AK139" i="8"/>
  <c r="AK152" i="8"/>
  <c r="AJ168" i="8"/>
  <c r="AK166" i="8"/>
  <c r="AK142" i="8"/>
  <c r="AK156" i="8"/>
  <c r="AK169" i="8"/>
  <c r="AK178" i="8"/>
  <c r="AK36" i="8" s="1"/>
  <c r="AK72" i="8" s="1"/>
  <c r="AL435" i="8"/>
  <c r="AK436" i="8"/>
  <c r="AK437" i="8"/>
  <c r="AK438" i="8"/>
  <c r="Q29" i="9"/>
  <c r="AJ439" i="8"/>
  <c r="O16" i="9"/>
  <c r="AO97" i="8"/>
  <c r="AO106" i="8" s="1"/>
  <c r="AN175" i="8"/>
  <c r="AN445" i="8"/>
  <c r="AM176" i="8"/>
  <c r="AM446" i="8"/>
  <c r="AL101" i="8"/>
  <c r="AL103" i="8" s="1"/>
  <c r="AL105" i="8" s="1"/>
  <c r="AL107" i="8" s="1"/>
  <c r="AL15" i="8" s="1"/>
  <c r="AL40" i="8" s="1"/>
  <c r="AO9" i="8"/>
  <c r="AM119" i="8"/>
  <c r="AM120" i="8" s="1"/>
  <c r="AM124" i="8" s="1"/>
  <c r="AJ20" i="8"/>
  <c r="AI50" i="8"/>
  <c r="AI32" i="8"/>
  <c r="O28" i="9" s="1"/>
  <c r="AO59" i="8"/>
  <c r="AN31" i="8"/>
  <c r="AL412" i="8"/>
  <c r="AM323" i="8"/>
  <c r="AM322" i="8"/>
  <c r="AK429" i="8"/>
  <c r="AL413" i="8"/>
  <c r="AL348" i="8"/>
  <c r="AL373" i="8"/>
  <c r="AK421" i="8"/>
  <c r="AL347" i="8"/>
  <c r="AL372" i="8"/>
  <c r="AK420" i="8"/>
  <c r="AL414" i="8"/>
  <c r="AM327" i="8"/>
  <c r="AM326" i="8"/>
  <c r="AM325" i="8"/>
  <c r="AM411" i="8" s="1"/>
  <c r="AM324" i="8"/>
  <c r="AM321" i="8"/>
  <c r="AM317" i="8"/>
  <c r="AM313" i="8"/>
  <c r="AM310" i="8"/>
  <c r="AM309" i="8"/>
  <c r="AM308" i="8"/>
  <c r="AM307" i="8"/>
  <c r="AM316" i="8"/>
  <c r="AM315" i="8"/>
  <c r="AM306" i="8"/>
  <c r="AM318" i="8"/>
  <c r="AM312" i="8"/>
  <c r="AM311" i="8"/>
  <c r="AM320" i="8"/>
  <c r="AM319" i="8"/>
  <c r="AM314" i="8"/>
  <c r="AK422" i="8"/>
  <c r="AK428" i="8"/>
  <c r="AK430" i="8"/>
  <c r="AM136" i="8"/>
  <c r="AM149" i="8"/>
  <c r="AN135" i="8"/>
  <c r="AN148" i="8"/>
  <c r="AJ431" i="8"/>
  <c r="AJ423" i="8"/>
  <c r="AK49" i="8"/>
  <c r="AL362" i="8"/>
  <c r="AL337" i="8"/>
  <c r="AL376" i="8"/>
  <c r="AL351" i="8"/>
  <c r="AL370" i="8"/>
  <c r="AL345" i="8"/>
  <c r="AL363" i="8"/>
  <c r="AL338" i="8"/>
  <c r="AL368" i="8"/>
  <c r="AL343" i="8"/>
  <c r="AL365" i="8"/>
  <c r="AL340" i="8"/>
  <c r="AL361" i="8"/>
  <c r="AL336" i="8"/>
  <c r="AL357" i="8"/>
  <c r="AL332" i="8"/>
  <c r="AL374" i="8"/>
  <c r="AL349" i="8"/>
  <c r="AL371" i="8"/>
  <c r="AL346" i="8"/>
  <c r="AL360" i="8"/>
  <c r="AL335" i="8"/>
  <c r="AL358" i="8"/>
  <c r="AL333" i="8"/>
  <c r="AL356" i="8"/>
  <c r="AL331" i="8"/>
  <c r="AL367" i="8"/>
  <c r="AL342" i="8"/>
  <c r="AL375" i="8"/>
  <c r="AL427" i="8" s="1"/>
  <c r="AL350" i="8"/>
  <c r="AL419" i="8" s="1"/>
  <c r="AL369" i="8"/>
  <c r="AL344" i="8"/>
  <c r="AL366" i="8"/>
  <c r="AL341" i="8"/>
  <c r="AL359" i="8"/>
  <c r="AL334" i="8"/>
  <c r="AL364" i="8"/>
  <c r="AL339" i="8"/>
  <c r="AL377" i="8"/>
  <c r="AL352" i="8"/>
  <c r="AK415" i="8"/>
  <c r="AN11" i="8"/>
  <c r="AM114" i="8"/>
  <c r="AM246" i="8"/>
  <c r="AN113" i="8"/>
  <c r="AN245" i="8"/>
  <c r="AN80" i="8"/>
  <c r="AN162" i="8"/>
  <c r="AM81" i="8"/>
  <c r="AM163" i="8"/>
  <c r="AP33" i="8"/>
  <c r="AN5" i="8"/>
  <c r="AN66" i="8" s="1"/>
  <c r="AO4" i="8"/>
  <c r="AO10" i="8" s="1"/>
  <c r="AL153" i="8" l="1"/>
  <c r="AO65" i="8"/>
  <c r="AL125" i="8"/>
  <c r="AK439" i="8"/>
  <c r="AL139" i="8"/>
  <c r="AL152" i="8"/>
  <c r="AL166" i="8"/>
  <c r="AL142" i="8"/>
  <c r="AL156" i="8"/>
  <c r="AL169" i="8"/>
  <c r="AK165" i="8"/>
  <c r="AK168" i="8" s="1"/>
  <c r="AL178" i="8"/>
  <c r="AL36" i="8" s="1"/>
  <c r="AK138" i="8"/>
  <c r="AL437" i="8"/>
  <c r="AL438" i="8"/>
  <c r="AL436" i="8"/>
  <c r="AK151" i="8"/>
  <c r="AK155" i="8" s="1"/>
  <c r="AM435" i="8"/>
  <c r="H11" i="10"/>
  <c r="P11" i="9"/>
  <c r="AP97" i="8"/>
  <c r="AP106" i="8" s="1"/>
  <c r="AN176" i="8"/>
  <c r="AN446" i="8"/>
  <c r="AO175" i="8"/>
  <c r="AO445" i="8"/>
  <c r="AM101" i="8"/>
  <c r="AM103" i="8" s="1"/>
  <c r="AM105" i="8" s="1"/>
  <c r="AM107" i="8" s="1"/>
  <c r="AM15" i="8" s="1"/>
  <c r="AM40" i="8" s="1"/>
  <c r="AP9" i="8"/>
  <c r="AN101" i="8"/>
  <c r="AN103" i="8" s="1"/>
  <c r="AP59" i="8"/>
  <c r="AO31" i="8"/>
  <c r="Q27" i="9" s="1"/>
  <c r="AJ50" i="8"/>
  <c r="AJ32" i="8"/>
  <c r="AK20" i="8"/>
  <c r="AM413" i="8"/>
  <c r="AL430" i="8"/>
  <c r="AL429" i="8"/>
  <c r="AM372" i="8"/>
  <c r="AM347" i="8"/>
  <c r="AN322" i="8"/>
  <c r="AN323" i="8"/>
  <c r="AL422" i="8"/>
  <c r="AL421" i="8"/>
  <c r="AM414" i="8"/>
  <c r="AM373" i="8"/>
  <c r="AM348" i="8"/>
  <c r="AM412" i="8"/>
  <c r="AL420" i="8"/>
  <c r="AN320" i="8"/>
  <c r="AN316" i="8"/>
  <c r="AN312" i="8"/>
  <c r="AN315" i="8"/>
  <c r="AN319" i="8"/>
  <c r="AN314" i="8"/>
  <c r="AN309" i="8"/>
  <c r="AN327" i="8"/>
  <c r="AN326" i="8"/>
  <c r="AN325" i="8"/>
  <c r="AN411" i="8" s="1"/>
  <c r="AN317" i="8"/>
  <c r="AN311" i="8"/>
  <c r="AN307" i="8"/>
  <c r="AN321" i="8"/>
  <c r="AN310" i="8"/>
  <c r="AN306" i="8"/>
  <c r="AN324" i="8"/>
  <c r="AN318" i="8"/>
  <c r="AN313" i="8"/>
  <c r="AN308" i="8"/>
  <c r="AL428" i="8"/>
  <c r="AN136" i="8"/>
  <c r="AN149" i="8"/>
  <c r="AO135" i="8"/>
  <c r="AO148" i="8"/>
  <c r="AK431" i="8"/>
  <c r="AK423" i="8"/>
  <c r="AL49" i="8"/>
  <c r="AM356" i="8"/>
  <c r="AM331" i="8"/>
  <c r="AM375" i="8"/>
  <c r="AM427" i="8" s="1"/>
  <c r="AM350" i="8"/>
  <c r="AM419" i="8" s="1"/>
  <c r="AM360" i="8"/>
  <c r="AM335" i="8"/>
  <c r="AM362" i="8"/>
  <c r="AM337" i="8"/>
  <c r="AM374" i="8"/>
  <c r="AM349" i="8"/>
  <c r="AM359" i="8"/>
  <c r="AM334" i="8"/>
  <c r="AM357" i="8"/>
  <c r="AM332" i="8"/>
  <c r="AM365" i="8"/>
  <c r="AM340" i="8"/>
  <c r="AM366" i="8"/>
  <c r="AM341" i="8"/>
  <c r="AM370" i="8"/>
  <c r="AM345" i="8"/>
  <c r="AM364" i="8"/>
  <c r="AM339" i="8"/>
  <c r="AM363" i="8"/>
  <c r="AM338" i="8"/>
  <c r="AM344" i="8"/>
  <c r="AM369" i="8"/>
  <c r="AM371" i="8"/>
  <c r="AM346" i="8"/>
  <c r="AM376" i="8"/>
  <c r="AM351" i="8"/>
  <c r="AM361" i="8"/>
  <c r="AM336" i="8"/>
  <c r="AM343" i="8"/>
  <c r="AM368" i="8"/>
  <c r="AM377" i="8"/>
  <c r="AM352" i="8"/>
  <c r="AM358" i="8"/>
  <c r="AM333" i="8"/>
  <c r="AM367" i="8"/>
  <c r="AM342" i="8"/>
  <c r="AL415" i="8"/>
  <c r="AO11" i="8"/>
  <c r="AN114" i="8"/>
  <c r="AN246" i="8"/>
  <c r="AO113" i="8"/>
  <c r="AO245" i="8"/>
  <c r="AO80" i="8"/>
  <c r="AO162" i="8"/>
  <c r="AN81" i="8"/>
  <c r="AN163" i="8"/>
  <c r="AQ33" i="8"/>
  <c r="AP4" i="8"/>
  <c r="AP10" i="8" s="1"/>
  <c r="AO5" i="8"/>
  <c r="AO66" i="8" s="1"/>
  <c r="AM153" i="8" l="1"/>
  <c r="P32" i="9"/>
  <c r="AL72" i="8"/>
  <c r="AP65" i="8"/>
  <c r="AL138" i="8"/>
  <c r="AM139" i="8"/>
  <c r="AM152" i="8"/>
  <c r="AM166" i="8"/>
  <c r="AM142" i="8"/>
  <c r="AM156" i="8"/>
  <c r="AM169" i="8"/>
  <c r="AL151" i="8"/>
  <c r="AL155" i="8" s="1"/>
  <c r="H32" i="10"/>
  <c r="AM178" i="8"/>
  <c r="AM36" i="8" s="1"/>
  <c r="AM72" i="8" s="1"/>
  <c r="AM125" i="8"/>
  <c r="AL165" i="8"/>
  <c r="AL20" i="8" s="1"/>
  <c r="AM438" i="8"/>
  <c r="AM436" i="8"/>
  <c r="AM437" i="8"/>
  <c r="AN435" i="8"/>
  <c r="AL439" i="8"/>
  <c r="V32" i="9"/>
  <c r="AQ97" i="8"/>
  <c r="AQ106" i="8" s="1"/>
  <c r="AP175" i="8"/>
  <c r="AP445" i="8"/>
  <c r="AO176" i="8"/>
  <c r="AO446" i="8"/>
  <c r="AQ9" i="8"/>
  <c r="AN119" i="8"/>
  <c r="AN120" i="8" s="1"/>
  <c r="AN124" i="8" s="1"/>
  <c r="AO101" i="8"/>
  <c r="AO103" i="8" s="1"/>
  <c r="AM429" i="8"/>
  <c r="AK50" i="8"/>
  <c r="AK32" i="8"/>
  <c r="AQ59" i="8"/>
  <c r="AP31" i="8"/>
  <c r="AN413" i="8"/>
  <c r="AM421" i="8"/>
  <c r="AN372" i="8"/>
  <c r="AN347" i="8"/>
  <c r="AO322" i="8"/>
  <c r="AO323" i="8"/>
  <c r="AN373" i="8"/>
  <c r="AN348" i="8"/>
  <c r="AM428" i="8"/>
  <c r="AM422" i="8"/>
  <c r="AN414" i="8"/>
  <c r="AM420" i="8"/>
  <c r="AO326" i="8"/>
  <c r="AO324" i="8"/>
  <c r="AO319" i="8"/>
  <c r="AO315" i="8"/>
  <c r="AO311" i="8"/>
  <c r="AO318" i="8"/>
  <c r="AO313" i="8"/>
  <c r="AO308" i="8"/>
  <c r="AO325" i="8"/>
  <c r="AO411" i="8" s="1"/>
  <c r="AO312" i="8"/>
  <c r="AO321" i="8"/>
  <c r="AO316" i="8"/>
  <c r="AO310" i="8"/>
  <c r="AO306" i="8"/>
  <c r="AO320" i="8"/>
  <c r="AO314" i="8"/>
  <c r="AO309" i="8"/>
  <c r="AO327" i="8"/>
  <c r="AO317" i="8"/>
  <c r="AO307" i="8"/>
  <c r="AM430" i="8"/>
  <c r="AN412" i="8"/>
  <c r="AP135" i="8"/>
  <c r="AP148" i="8"/>
  <c r="AO136" i="8"/>
  <c r="AO149" i="8"/>
  <c r="AL423" i="8"/>
  <c r="AL431" i="8"/>
  <c r="AM49" i="8"/>
  <c r="AN356" i="8"/>
  <c r="AN331" i="8"/>
  <c r="AN377" i="8"/>
  <c r="AN352" i="8"/>
  <c r="AN360" i="8"/>
  <c r="AN335" i="8"/>
  <c r="AN364" i="8"/>
  <c r="AN339" i="8"/>
  <c r="AN369" i="8"/>
  <c r="AN344" i="8"/>
  <c r="AN361" i="8"/>
  <c r="AN336" i="8"/>
  <c r="AN357" i="8"/>
  <c r="AN332" i="8"/>
  <c r="AN370" i="8"/>
  <c r="AN345" i="8"/>
  <c r="AN359" i="8"/>
  <c r="AN334" i="8"/>
  <c r="AN338" i="8"/>
  <c r="AN363" i="8"/>
  <c r="AN367" i="8"/>
  <c r="AN342" i="8"/>
  <c r="AN376" i="8"/>
  <c r="AN351" i="8"/>
  <c r="AN371" i="8"/>
  <c r="AN346" i="8"/>
  <c r="AN365" i="8"/>
  <c r="AN340" i="8"/>
  <c r="AN375" i="8"/>
  <c r="AN427" i="8" s="1"/>
  <c r="AN350" i="8"/>
  <c r="AN419" i="8" s="1"/>
  <c r="AN374" i="8"/>
  <c r="AN349" i="8"/>
  <c r="AN368" i="8"/>
  <c r="AN343" i="8"/>
  <c r="AN358" i="8"/>
  <c r="AN333" i="8"/>
  <c r="AN362" i="8"/>
  <c r="AN337" i="8"/>
  <c r="AN366" i="8"/>
  <c r="AN341" i="8"/>
  <c r="AM415" i="8"/>
  <c r="AP11" i="8"/>
  <c r="AP245" i="8"/>
  <c r="AP113" i="8"/>
  <c r="AO114" i="8"/>
  <c r="AO246" i="8"/>
  <c r="AO81" i="8"/>
  <c r="AO163" i="8"/>
  <c r="AP80" i="8"/>
  <c r="AP162" i="8"/>
  <c r="AN105" i="8"/>
  <c r="AN107" i="8" s="1"/>
  <c r="AN15" i="8" s="1"/>
  <c r="AN40" i="8" s="1"/>
  <c r="AR33" i="8"/>
  <c r="R29" i="9" s="1"/>
  <c r="AP5" i="8"/>
  <c r="AP66" i="8" s="1"/>
  <c r="AQ4" i="8"/>
  <c r="AQ10" i="8" s="1"/>
  <c r="AN153" i="8" l="1"/>
  <c r="AQ65" i="8"/>
  <c r="AM138" i="8"/>
  <c r="AN125" i="8"/>
  <c r="AM165" i="8"/>
  <c r="AL168" i="8"/>
  <c r="AN139" i="8"/>
  <c r="AN152" i="8"/>
  <c r="AM168" i="8"/>
  <c r="AN166" i="8"/>
  <c r="AN142" i="8"/>
  <c r="AN156" i="8"/>
  <c r="AN169" i="8"/>
  <c r="AM151" i="8"/>
  <c r="AM155" i="8" s="1"/>
  <c r="AN178" i="8"/>
  <c r="AN36" i="8" s="1"/>
  <c r="AN72" i="8" s="1"/>
  <c r="AN436" i="8"/>
  <c r="AO435" i="8"/>
  <c r="AN437" i="8"/>
  <c r="AN438" i="8"/>
  <c r="AM439" i="8"/>
  <c r="H16" i="10"/>
  <c r="P16" i="9"/>
  <c r="AR97" i="8"/>
  <c r="AR106" i="8" s="1"/>
  <c r="AP176" i="8"/>
  <c r="AP446" i="8"/>
  <c r="AQ175" i="8"/>
  <c r="AQ445" i="8"/>
  <c r="AN429" i="8"/>
  <c r="AN421" i="8"/>
  <c r="AM20" i="8"/>
  <c r="AR9" i="8"/>
  <c r="AP101" i="8"/>
  <c r="AP103" i="8" s="1"/>
  <c r="AO119" i="8"/>
  <c r="AO120" i="8" s="1"/>
  <c r="AO124" i="8" s="1"/>
  <c r="AR59" i="8"/>
  <c r="AQ31" i="8"/>
  <c r="AL50" i="8"/>
  <c r="AL32" i="8"/>
  <c r="H28" i="10" s="1"/>
  <c r="AN428" i="8"/>
  <c r="AO372" i="8"/>
  <c r="AO347" i="8"/>
  <c r="AP322" i="8"/>
  <c r="AP323" i="8"/>
  <c r="AO413" i="8"/>
  <c r="AO348" i="8"/>
  <c r="AO373" i="8"/>
  <c r="AO414" i="8"/>
  <c r="AO412" i="8"/>
  <c r="AN430" i="8"/>
  <c r="AP327" i="8"/>
  <c r="AP326" i="8"/>
  <c r="AP325" i="8"/>
  <c r="AP411" i="8" s="1"/>
  <c r="AP321" i="8"/>
  <c r="AP320" i="8"/>
  <c r="AP319" i="8"/>
  <c r="AP318" i="8"/>
  <c r="AP317" i="8"/>
  <c r="AP316" i="8"/>
  <c r="AP315" i="8"/>
  <c r="AP314" i="8"/>
  <c r="AP313" i="8"/>
  <c r="AP312" i="8"/>
  <c r="AP311" i="8"/>
  <c r="AP307" i="8"/>
  <c r="AP309" i="8"/>
  <c r="AP324" i="8"/>
  <c r="AP308" i="8"/>
  <c r="AP310" i="8"/>
  <c r="AP306" i="8"/>
  <c r="AN420" i="8"/>
  <c r="AN422" i="8"/>
  <c r="AQ135" i="8"/>
  <c r="AQ148" i="8"/>
  <c r="AP136" i="8"/>
  <c r="AP149" i="8"/>
  <c r="AM431" i="8"/>
  <c r="AN49" i="8"/>
  <c r="AO360" i="8"/>
  <c r="AO335" i="8"/>
  <c r="AO338" i="8"/>
  <c r="AO363" i="8"/>
  <c r="AO361" i="8"/>
  <c r="AO336" i="8"/>
  <c r="AO369" i="8"/>
  <c r="AO344" i="8"/>
  <c r="AO375" i="8"/>
  <c r="AO427" i="8" s="1"/>
  <c r="AO350" i="8"/>
  <c r="AO419" i="8" s="1"/>
  <c r="AO357" i="8"/>
  <c r="AO332" i="8"/>
  <c r="AO365" i="8"/>
  <c r="AO340" i="8"/>
  <c r="AO376" i="8"/>
  <c r="AO351" i="8"/>
  <c r="AO356" i="8"/>
  <c r="AO331" i="8"/>
  <c r="AO334" i="8"/>
  <c r="AO359" i="8"/>
  <c r="AO366" i="8"/>
  <c r="AO341" i="8"/>
  <c r="AO371" i="8"/>
  <c r="AO346" i="8"/>
  <c r="AO377" i="8"/>
  <c r="AO352" i="8"/>
  <c r="AO362" i="8"/>
  <c r="AO337" i="8"/>
  <c r="AO370" i="8"/>
  <c r="AO345" i="8"/>
  <c r="AO367" i="8"/>
  <c r="AO342" i="8"/>
  <c r="AO358" i="8"/>
  <c r="AO333" i="8"/>
  <c r="AO364" i="8"/>
  <c r="AO339" i="8"/>
  <c r="AO368" i="8"/>
  <c r="AO343" i="8"/>
  <c r="AO374" i="8"/>
  <c r="AO349" i="8"/>
  <c r="AN415" i="8"/>
  <c r="AQ11" i="8"/>
  <c r="AQ113" i="8"/>
  <c r="AQ245" i="8"/>
  <c r="AP246" i="8"/>
  <c r="AP114" i="8"/>
  <c r="AQ80" i="8"/>
  <c r="AQ162" i="8"/>
  <c r="AP81" i="8"/>
  <c r="AP163" i="8"/>
  <c r="AO105" i="8"/>
  <c r="AO107" i="8" s="1"/>
  <c r="AO15" i="8" s="1"/>
  <c r="AO40" i="8" s="1"/>
  <c r="AS33" i="8"/>
  <c r="AQ5" i="8"/>
  <c r="AQ66" i="8" s="1"/>
  <c r="AR4" i="8"/>
  <c r="AR10" i="8" s="1"/>
  <c r="AO153" i="8" l="1"/>
  <c r="AR65" i="8"/>
  <c r="AO139" i="8"/>
  <c r="AO152" i="8"/>
  <c r="AO166" i="8"/>
  <c r="AO142" i="8"/>
  <c r="AO156" i="8"/>
  <c r="AO169" i="8"/>
  <c r="AN151" i="8"/>
  <c r="AN155" i="8" s="1"/>
  <c r="AO125" i="8"/>
  <c r="AN138" i="8"/>
  <c r="AN165" i="8"/>
  <c r="AN20" i="8" s="1"/>
  <c r="AO178" i="8"/>
  <c r="AO36" i="8" s="1"/>
  <c r="AO438" i="8"/>
  <c r="AP435" i="8"/>
  <c r="AO436" i="8"/>
  <c r="AO437" i="8"/>
  <c r="AN439" i="8"/>
  <c r="P28" i="9"/>
  <c r="Q11" i="9"/>
  <c r="AS97" i="8"/>
  <c r="AS106" i="8" s="1"/>
  <c r="AR175" i="8"/>
  <c r="AR445" i="8"/>
  <c r="AQ176" i="8"/>
  <c r="AQ446" i="8"/>
  <c r="AS9" i="8"/>
  <c r="AP119" i="8"/>
  <c r="AP120" i="8" s="1"/>
  <c r="AP124" i="8" s="1"/>
  <c r="AQ119" i="8"/>
  <c r="AQ120" i="8" s="1"/>
  <c r="AQ124" i="8" s="1"/>
  <c r="AM50" i="8"/>
  <c r="AM32" i="8"/>
  <c r="AS59" i="8"/>
  <c r="AR31" i="8"/>
  <c r="R27" i="9" s="1"/>
  <c r="AO421" i="8"/>
  <c r="AP373" i="8"/>
  <c r="AP348" i="8"/>
  <c r="AP413" i="8"/>
  <c r="AP412" i="8"/>
  <c r="AP347" i="8"/>
  <c r="AP372" i="8"/>
  <c r="AQ323" i="8"/>
  <c r="AQ322" i="8"/>
  <c r="AO429" i="8"/>
  <c r="AO428" i="8"/>
  <c r="AP414" i="8"/>
  <c r="AO430" i="8"/>
  <c r="AQ327" i="8"/>
  <c r="AQ326" i="8"/>
  <c r="AQ325" i="8"/>
  <c r="AQ411" i="8" s="1"/>
  <c r="AQ324" i="8"/>
  <c r="AQ321" i="8"/>
  <c r="AQ318" i="8"/>
  <c r="AQ314" i="8"/>
  <c r="AQ310" i="8"/>
  <c r="AQ309" i="8"/>
  <c r="AQ308" i="8"/>
  <c r="AQ307" i="8"/>
  <c r="AQ306" i="8"/>
  <c r="AQ319" i="8"/>
  <c r="AQ317" i="8"/>
  <c r="AQ312" i="8"/>
  <c r="AQ320" i="8"/>
  <c r="AQ315" i="8"/>
  <c r="AQ313" i="8"/>
  <c r="AQ316" i="8"/>
  <c r="AQ311" i="8"/>
  <c r="AO422" i="8"/>
  <c r="AO420" i="8"/>
  <c r="AR135" i="8"/>
  <c r="AR148" i="8"/>
  <c r="AQ136" i="8"/>
  <c r="AQ149" i="8"/>
  <c r="AN431" i="8"/>
  <c r="AN423" i="8"/>
  <c r="AO49" i="8"/>
  <c r="AP341" i="8"/>
  <c r="AP366" i="8"/>
  <c r="AP367" i="8"/>
  <c r="AP342" i="8"/>
  <c r="AP356" i="8"/>
  <c r="AP331" i="8"/>
  <c r="AP369" i="8"/>
  <c r="AP344" i="8"/>
  <c r="AP377" i="8"/>
  <c r="AP352" i="8"/>
  <c r="AP361" i="8"/>
  <c r="AP336" i="8"/>
  <c r="AP358" i="8"/>
  <c r="AP333" i="8"/>
  <c r="AP360" i="8"/>
  <c r="AP335" i="8"/>
  <c r="AP365" i="8"/>
  <c r="AP340" i="8"/>
  <c r="AP374" i="8"/>
  <c r="AP349" i="8"/>
  <c r="AP359" i="8"/>
  <c r="AP334" i="8"/>
  <c r="AP362" i="8"/>
  <c r="AP337" i="8"/>
  <c r="AP363" i="8"/>
  <c r="AP338" i="8"/>
  <c r="AP364" i="8"/>
  <c r="AP339" i="8"/>
  <c r="AP370" i="8"/>
  <c r="AP345" i="8"/>
  <c r="AP371" i="8"/>
  <c r="AP346" i="8"/>
  <c r="AP375" i="8"/>
  <c r="AP427" i="8" s="1"/>
  <c r="AP350" i="8"/>
  <c r="AP419" i="8" s="1"/>
  <c r="AP357" i="8"/>
  <c r="AP332" i="8"/>
  <c r="AP376" i="8"/>
  <c r="AP351" i="8"/>
  <c r="AP368" i="8"/>
  <c r="AP343" i="8"/>
  <c r="AM423" i="8"/>
  <c r="AR11" i="8"/>
  <c r="AR113" i="8"/>
  <c r="AR245" i="8"/>
  <c r="AQ114" i="8"/>
  <c r="AQ246" i="8"/>
  <c r="AR80" i="8"/>
  <c r="AR162" i="8"/>
  <c r="AQ81" i="8"/>
  <c r="AQ163" i="8"/>
  <c r="AP105" i="8"/>
  <c r="AP107" i="8" s="1"/>
  <c r="AP15" i="8" s="1"/>
  <c r="AP40" i="8" s="1"/>
  <c r="AT33" i="8"/>
  <c r="AR5" i="8"/>
  <c r="AR66" i="8" s="1"/>
  <c r="AS4" i="8"/>
  <c r="AS10" i="8" s="1"/>
  <c r="AO138" i="8" l="1"/>
  <c r="AP153" i="8"/>
  <c r="Q32" i="9"/>
  <c r="AO72" i="8"/>
  <c r="AS65" i="8"/>
  <c r="AN168" i="8"/>
  <c r="AP139" i="8"/>
  <c r="AP152" i="8"/>
  <c r="AP166" i="8"/>
  <c r="AP142" i="8"/>
  <c r="AP156" i="8"/>
  <c r="AP169" i="8"/>
  <c r="AO165" i="8"/>
  <c r="AO20" i="8" s="1"/>
  <c r="AP178" i="8"/>
  <c r="AP36" i="8" s="1"/>
  <c r="AP72" i="8" s="1"/>
  <c r="AO151" i="8"/>
  <c r="AO155" i="8" s="1"/>
  <c r="AP125" i="8"/>
  <c r="AO439" i="8"/>
  <c r="AQ435" i="8"/>
  <c r="AP437" i="8"/>
  <c r="AP436" i="8"/>
  <c r="AP438" i="8"/>
  <c r="W32" i="9"/>
  <c r="AT97" i="8"/>
  <c r="AT106" i="8" s="1"/>
  <c r="AS175" i="8"/>
  <c r="AS445" i="8"/>
  <c r="AR176" i="8"/>
  <c r="AR446" i="8"/>
  <c r="AQ101" i="8"/>
  <c r="AQ103" i="8" s="1"/>
  <c r="AQ105" i="8" s="1"/>
  <c r="AQ107" i="8" s="1"/>
  <c r="AQ15" i="8" s="1"/>
  <c r="AQ40" i="8" s="1"/>
  <c r="AR101" i="8"/>
  <c r="AR103" i="8" s="1"/>
  <c r="AT9" i="8"/>
  <c r="AT59" i="8"/>
  <c r="AS31" i="8"/>
  <c r="AN50" i="8"/>
  <c r="AN32" i="8"/>
  <c r="AP429" i="8"/>
  <c r="AQ413" i="8"/>
  <c r="AP421" i="8"/>
  <c r="AQ347" i="8"/>
  <c r="AQ372" i="8"/>
  <c r="AQ373" i="8"/>
  <c r="AQ348" i="8"/>
  <c r="AR322" i="8"/>
  <c r="AR323" i="8"/>
  <c r="AR327" i="8"/>
  <c r="AR324" i="8"/>
  <c r="AR317" i="8"/>
  <c r="AR313" i="8"/>
  <c r="AR318" i="8"/>
  <c r="AR311" i="8"/>
  <c r="AR310" i="8"/>
  <c r="AR321" i="8"/>
  <c r="AR309" i="8"/>
  <c r="AR319" i="8"/>
  <c r="AR314" i="8"/>
  <c r="AR308" i="8"/>
  <c r="AR312" i="8"/>
  <c r="AR307" i="8"/>
  <c r="AR326" i="8"/>
  <c r="AR325" i="8"/>
  <c r="AR411" i="8" s="1"/>
  <c r="AR316" i="8"/>
  <c r="AR306" i="8"/>
  <c r="AR320" i="8"/>
  <c r="AR315" i="8"/>
  <c r="AP422" i="8"/>
  <c r="AP428" i="8"/>
  <c r="AP430" i="8"/>
  <c r="AQ414" i="8"/>
  <c r="AP420" i="8"/>
  <c r="AQ412" i="8"/>
  <c r="AS135" i="8"/>
  <c r="AS148" i="8"/>
  <c r="AR136" i="8"/>
  <c r="AR149" i="8"/>
  <c r="AO423" i="8"/>
  <c r="AO431" i="8"/>
  <c r="AP49" i="8"/>
  <c r="AQ356" i="8"/>
  <c r="AQ331" i="8"/>
  <c r="AQ357" i="8"/>
  <c r="AQ332" i="8"/>
  <c r="AQ366" i="8"/>
  <c r="AQ341" i="8"/>
  <c r="AQ359" i="8"/>
  <c r="AQ334" i="8"/>
  <c r="AQ350" i="8"/>
  <c r="AQ419" i="8" s="1"/>
  <c r="AQ375" i="8"/>
  <c r="AQ427" i="8" s="1"/>
  <c r="AQ371" i="8"/>
  <c r="AQ346" i="8"/>
  <c r="AQ370" i="8"/>
  <c r="AQ345" i="8"/>
  <c r="AQ360" i="8"/>
  <c r="AQ335" i="8"/>
  <c r="AQ367" i="8"/>
  <c r="AQ342" i="8"/>
  <c r="AQ369" i="8"/>
  <c r="AQ344" i="8"/>
  <c r="AQ365" i="8"/>
  <c r="AQ340" i="8"/>
  <c r="AQ361" i="8"/>
  <c r="AQ336" i="8"/>
  <c r="AQ362" i="8"/>
  <c r="AQ337" i="8"/>
  <c r="AQ368" i="8"/>
  <c r="AQ343" i="8"/>
  <c r="AQ376" i="8"/>
  <c r="AQ351" i="8"/>
  <c r="AQ358" i="8"/>
  <c r="AQ333" i="8"/>
  <c r="AQ374" i="8"/>
  <c r="AQ349" i="8"/>
  <c r="AQ363" i="8"/>
  <c r="AQ338" i="8"/>
  <c r="AQ364" i="8"/>
  <c r="AQ339" i="8"/>
  <c r="AQ377" i="8"/>
  <c r="AQ352" i="8"/>
  <c r="AO415" i="8"/>
  <c r="AP415" i="8"/>
  <c r="AS11" i="8"/>
  <c r="AR114" i="8"/>
  <c r="AR246" i="8"/>
  <c r="AS113" i="8"/>
  <c r="AS245" i="8"/>
  <c r="AR81" i="8"/>
  <c r="AR163" i="8"/>
  <c r="AS80" i="8"/>
  <c r="AS162" i="8"/>
  <c r="AU33" i="8"/>
  <c r="S29" i="9" s="1"/>
  <c r="AS5" i="8"/>
  <c r="AS66" i="8" s="1"/>
  <c r="AT4" i="8"/>
  <c r="AT10" i="8" s="1"/>
  <c r="AQ153" i="8" l="1"/>
  <c r="AT65" i="8"/>
  <c r="AO168" i="8"/>
  <c r="AP151" i="8"/>
  <c r="AP155" i="8" s="1"/>
  <c r="AQ139" i="8"/>
  <c r="AQ152" i="8"/>
  <c r="AQ166" i="8"/>
  <c r="AQ142" i="8"/>
  <c r="AQ156" i="8"/>
  <c r="AQ169" i="8"/>
  <c r="AP165" i="8"/>
  <c r="AP20" i="8" s="1"/>
  <c r="AQ125" i="8"/>
  <c r="AP138" i="8"/>
  <c r="AQ178" i="8"/>
  <c r="AQ36" i="8" s="1"/>
  <c r="AQ72" i="8" s="1"/>
  <c r="AQ437" i="8"/>
  <c r="AQ438" i="8"/>
  <c r="AR435" i="8"/>
  <c r="AQ436" i="8"/>
  <c r="AP439" i="8"/>
  <c r="Q16" i="9"/>
  <c r="AU97" i="8"/>
  <c r="AU106" i="8" s="1"/>
  <c r="AS176" i="8"/>
  <c r="AS446" i="8"/>
  <c r="AT175" i="8"/>
  <c r="AT445" i="8"/>
  <c r="AR119" i="8"/>
  <c r="AR120" i="8" s="1"/>
  <c r="AR124" i="8" s="1"/>
  <c r="AU9" i="8"/>
  <c r="AS101" i="8"/>
  <c r="AS103" i="8" s="1"/>
  <c r="AO50" i="8"/>
  <c r="AO32" i="8"/>
  <c r="Q28" i="9" s="1"/>
  <c r="AU59" i="8"/>
  <c r="AT31" i="8"/>
  <c r="AQ429" i="8"/>
  <c r="AR413" i="8"/>
  <c r="AS323" i="8"/>
  <c r="AS322" i="8"/>
  <c r="AR348" i="8"/>
  <c r="AR373" i="8"/>
  <c r="AQ421" i="8"/>
  <c r="AR372" i="8"/>
  <c r="AR347" i="8"/>
  <c r="AS327" i="8"/>
  <c r="AS325" i="8"/>
  <c r="AS411" i="8" s="1"/>
  <c r="AS326" i="8"/>
  <c r="AS321" i="8"/>
  <c r="AS320" i="8"/>
  <c r="AS316" i="8"/>
  <c r="AS312" i="8"/>
  <c r="AS317" i="8"/>
  <c r="AS311" i="8"/>
  <c r="AS306" i="8"/>
  <c r="AS319" i="8"/>
  <c r="AS314" i="8"/>
  <c r="AS308" i="8"/>
  <c r="AS324" i="8"/>
  <c r="AS318" i="8"/>
  <c r="AS313" i="8"/>
  <c r="AS307" i="8"/>
  <c r="AS310" i="8"/>
  <c r="AS315" i="8"/>
  <c r="AS309" i="8"/>
  <c r="AR414" i="8"/>
  <c r="AQ428" i="8"/>
  <c r="AQ430" i="8"/>
  <c r="AQ420" i="8"/>
  <c r="AQ422" i="8"/>
  <c r="AR412" i="8"/>
  <c r="AT135" i="8"/>
  <c r="AT148" i="8"/>
  <c r="AS136" i="8"/>
  <c r="AS149" i="8"/>
  <c r="AP423" i="8"/>
  <c r="AP431" i="8"/>
  <c r="AQ49" i="8"/>
  <c r="AR357" i="8"/>
  <c r="AR332" i="8"/>
  <c r="AR368" i="8"/>
  <c r="AR343" i="8"/>
  <c r="AR360" i="8"/>
  <c r="AR335" i="8"/>
  <c r="AR339" i="8"/>
  <c r="AR364" i="8"/>
  <c r="AR370" i="8"/>
  <c r="AR345" i="8"/>
  <c r="AR377" i="8"/>
  <c r="AR352" i="8"/>
  <c r="AR375" i="8"/>
  <c r="AR427" i="8" s="1"/>
  <c r="AR350" i="8"/>
  <c r="AR419" i="8" s="1"/>
  <c r="AR361" i="8"/>
  <c r="AR336" i="8"/>
  <c r="AR365" i="8"/>
  <c r="AR340" i="8"/>
  <c r="AR376" i="8"/>
  <c r="AR351" i="8"/>
  <c r="AR369" i="8"/>
  <c r="AR344" i="8"/>
  <c r="AR371" i="8"/>
  <c r="AR346" i="8"/>
  <c r="AR358" i="8"/>
  <c r="AR333" i="8"/>
  <c r="AR362" i="8"/>
  <c r="AR337" i="8"/>
  <c r="AR366" i="8"/>
  <c r="AR341" i="8"/>
  <c r="AR356" i="8"/>
  <c r="AR331" i="8"/>
  <c r="AR374" i="8"/>
  <c r="AR349" i="8"/>
  <c r="AR359" i="8"/>
  <c r="AR334" i="8"/>
  <c r="AR363" i="8"/>
  <c r="AR338" i="8"/>
  <c r="AR367" i="8"/>
  <c r="AR342" i="8"/>
  <c r="AT11" i="8"/>
  <c r="AT245" i="8"/>
  <c r="AT113" i="8"/>
  <c r="AS114" i="8"/>
  <c r="AS246" i="8"/>
  <c r="AS81" i="8"/>
  <c r="AS163" i="8"/>
  <c r="AT80" i="8"/>
  <c r="AT162" i="8"/>
  <c r="AR105" i="8"/>
  <c r="AR107" i="8" s="1"/>
  <c r="AR15" i="8" s="1"/>
  <c r="AR40" i="8" s="1"/>
  <c r="AV33" i="8"/>
  <c r="AT5" i="8"/>
  <c r="AT66" i="8" s="1"/>
  <c r="AU4" i="8"/>
  <c r="AU10" i="8" s="1"/>
  <c r="AR153" i="8" l="1"/>
  <c r="AU65" i="8"/>
  <c r="AP168" i="8"/>
  <c r="AQ165" i="8"/>
  <c r="AQ168" i="8" s="1"/>
  <c r="AR139" i="8"/>
  <c r="AR152" i="8"/>
  <c r="AR166" i="8"/>
  <c r="AR142" i="8"/>
  <c r="AR156" i="8"/>
  <c r="AR169" i="8"/>
  <c r="AR178" i="8"/>
  <c r="AR36" i="8" s="1"/>
  <c r="AQ151" i="8"/>
  <c r="AQ155" i="8" s="1"/>
  <c r="AR125" i="8"/>
  <c r="AQ138" i="8"/>
  <c r="AR436" i="8"/>
  <c r="AS435" i="8"/>
  <c r="AR438" i="8"/>
  <c r="AR437" i="8"/>
  <c r="AQ439" i="8"/>
  <c r="R11" i="9"/>
  <c r="AV97" i="8"/>
  <c r="AV106" i="8" s="1"/>
  <c r="AU175" i="8"/>
  <c r="AU445" i="8"/>
  <c r="AT176" i="8"/>
  <c r="AT446" i="8"/>
  <c r="AV9" i="8"/>
  <c r="AS119" i="8"/>
  <c r="AS120" i="8" s="1"/>
  <c r="AS124" i="8" s="1"/>
  <c r="AT119" i="8"/>
  <c r="AT120" i="8" s="1"/>
  <c r="AT124" i="8" s="1"/>
  <c r="AQ20" i="8"/>
  <c r="AP50" i="8"/>
  <c r="AP32" i="8"/>
  <c r="AV59" i="8"/>
  <c r="AW59" i="8" s="1"/>
  <c r="AX59" i="8" s="1"/>
  <c r="AY59" i="8" s="1"/>
  <c r="AU31" i="8"/>
  <c r="S27" i="9" s="1"/>
  <c r="AR420" i="8"/>
  <c r="AR421" i="8"/>
  <c r="AR429" i="8"/>
  <c r="AS372" i="8"/>
  <c r="AS347" i="8"/>
  <c r="AT323" i="8"/>
  <c r="AT322" i="8"/>
  <c r="AS413" i="8"/>
  <c r="AS348" i="8"/>
  <c r="AS373" i="8"/>
  <c r="AR422" i="8"/>
  <c r="AS412" i="8"/>
  <c r="AR430" i="8"/>
  <c r="AR428" i="8"/>
  <c r="AS414" i="8"/>
  <c r="AT327" i="8"/>
  <c r="AT326" i="8"/>
  <c r="AT325" i="8"/>
  <c r="AT411" i="8" s="1"/>
  <c r="AT324" i="8"/>
  <c r="AT320" i="8"/>
  <c r="AT319" i="8"/>
  <c r="AT318" i="8"/>
  <c r="AT317" i="8"/>
  <c r="AT316" i="8"/>
  <c r="AT315" i="8"/>
  <c r="AT314" i="8"/>
  <c r="AT313" i="8"/>
  <c r="AT312" i="8"/>
  <c r="AT311" i="8"/>
  <c r="AT309" i="8"/>
  <c r="AT321" i="8"/>
  <c r="AT310" i="8"/>
  <c r="AT306" i="8"/>
  <c r="AT308" i="8"/>
  <c r="AT307" i="8"/>
  <c r="AU135" i="8"/>
  <c r="AU148" i="8"/>
  <c r="AT136" i="8"/>
  <c r="AT149" i="8"/>
  <c r="AQ431" i="8"/>
  <c r="AR49" i="8"/>
  <c r="AS331" i="8"/>
  <c r="AS356" i="8"/>
  <c r="AS366" i="8"/>
  <c r="AS341" i="8"/>
  <c r="AS369" i="8"/>
  <c r="AS344" i="8"/>
  <c r="AS375" i="8"/>
  <c r="AS427" i="8" s="1"/>
  <c r="AS350" i="8"/>
  <c r="AS419" i="8" s="1"/>
  <c r="AS357" i="8"/>
  <c r="AS332" i="8"/>
  <c r="AS361" i="8"/>
  <c r="AS336" i="8"/>
  <c r="AS363" i="8"/>
  <c r="AS338" i="8"/>
  <c r="AS370" i="8"/>
  <c r="AS345" i="8"/>
  <c r="AS376" i="8"/>
  <c r="AS351" i="8"/>
  <c r="AS335" i="8"/>
  <c r="AS360" i="8"/>
  <c r="AS358" i="8"/>
  <c r="AS333" i="8"/>
  <c r="AS367" i="8"/>
  <c r="AS342" i="8"/>
  <c r="AS371" i="8"/>
  <c r="AS346" i="8"/>
  <c r="AS377" i="8"/>
  <c r="AS352" i="8"/>
  <c r="AS365" i="8"/>
  <c r="AS340" i="8"/>
  <c r="AS339" i="8"/>
  <c r="AS364" i="8"/>
  <c r="AS359" i="8"/>
  <c r="AS334" i="8"/>
  <c r="AS362" i="8"/>
  <c r="AS337" i="8"/>
  <c r="AS368" i="8"/>
  <c r="AS343" i="8"/>
  <c r="AS374" i="8"/>
  <c r="AS349" i="8"/>
  <c r="AQ415" i="8"/>
  <c r="AU11" i="8"/>
  <c r="AU113" i="8"/>
  <c r="AU245" i="8"/>
  <c r="AT246" i="8"/>
  <c r="AT114" i="8"/>
  <c r="AU80" i="8"/>
  <c r="AU162" i="8"/>
  <c r="AT81" i="8"/>
  <c r="AT163" i="8"/>
  <c r="AS105" i="8"/>
  <c r="AS107" i="8" s="1"/>
  <c r="AS15" i="8" s="1"/>
  <c r="AW33" i="8"/>
  <c r="AU5" i="8"/>
  <c r="AU66" i="8" s="1"/>
  <c r="AV4" i="8"/>
  <c r="AV10" i="8" s="1"/>
  <c r="AS153" i="8" l="1"/>
  <c r="AS40" i="8"/>
  <c r="R32" i="9"/>
  <c r="AR72" i="8"/>
  <c r="AV65" i="8"/>
  <c r="AS139" i="8"/>
  <c r="AS152" i="8"/>
  <c r="AS166" i="8"/>
  <c r="AS142" i="8"/>
  <c r="AS156" i="8"/>
  <c r="AS169" i="8"/>
  <c r="AS178" i="8"/>
  <c r="AS36" i="8" s="1"/>
  <c r="AS72" i="8" s="1"/>
  <c r="AR151" i="8"/>
  <c r="AR155" i="8" s="1"/>
  <c r="AS125" i="8"/>
  <c r="AR165" i="8"/>
  <c r="AR20" i="8" s="1"/>
  <c r="AR138" i="8"/>
  <c r="AS436" i="8"/>
  <c r="AT435" i="8"/>
  <c r="AS437" i="8"/>
  <c r="AS438" i="8"/>
  <c r="AZ59" i="8"/>
  <c r="AY31" i="8"/>
  <c r="AR439" i="8"/>
  <c r="J32" i="10"/>
  <c r="X32" i="9"/>
  <c r="AW97" i="8"/>
  <c r="AW106" i="8" s="1"/>
  <c r="AU176" i="8"/>
  <c r="AU446" i="8"/>
  <c r="AV175" i="8"/>
  <c r="AV445" i="8"/>
  <c r="AT101" i="8"/>
  <c r="AT103" i="8" s="1"/>
  <c r="AT105" i="8" s="1"/>
  <c r="AT107" i="8" s="1"/>
  <c r="AT15" i="8" s="1"/>
  <c r="AW9" i="8"/>
  <c r="AU119" i="8"/>
  <c r="AU120" i="8" s="1"/>
  <c r="AU124" i="8" s="1"/>
  <c r="AV31" i="8"/>
  <c r="AQ50" i="8"/>
  <c r="AQ32" i="8"/>
  <c r="AS430" i="8"/>
  <c r="AT413" i="8"/>
  <c r="AS421" i="8"/>
  <c r="AT347" i="8"/>
  <c r="AT372" i="8"/>
  <c r="AU323" i="8"/>
  <c r="AU322" i="8"/>
  <c r="AS429" i="8"/>
  <c r="AT373" i="8"/>
  <c r="AT348" i="8"/>
  <c r="AU327" i="8"/>
  <c r="AU326" i="8"/>
  <c r="AU325" i="8"/>
  <c r="AU411" i="8" s="1"/>
  <c r="AU324" i="8"/>
  <c r="AU321" i="8"/>
  <c r="AU319" i="8"/>
  <c r="AU315" i="8"/>
  <c r="AU311" i="8"/>
  <c r="AU310" i="8"/>
  <c r="AU309" i="8"/>
  <c r="AU308" i="8"/>
  <c r="AU307" i="8"/>
  <c r="AU306" i="8"/>
  <c r="AU320" i="8"/>
  <c r="AU318" i="8"/>
  <c r="AU313" i="8"/>
  <c r="AU317" i="8"/>
  <c r="AU312" i="8"/>
  <c r="AU316" i="8"/>
  <c r="AU314" i="8"/>
  <c r="AS422" i="8"/>
  <c r="AT414" i="8"/>
  <c r="AS420" i="8"/>
  <c r="AT412" i="8"/>
  <c r="AS428" i="8"/>
  <c r="AV135" i="8"/>
  <c r="AV148" i="8"/>
  <c r="AU136" i="8"/>
  <c r="AU149" i="8"/>
  <c r="AR431" i="8"/>
  <c r="AS49" i="8"/>
  <c r="AT358" i="8"/>
  <c r="AT333" i="8"/>
  <c r="AT364" i="8"/>
  <c r="AT339" i="8"/>
  <c r="AT371" i="8"/>
  <c r="AT346" i="8"/>
  <c r="AT375" i="8"/>
  <c r="AT427" i="8" s="1"/>
  <c r="AT350" i="8"/>
  <c r="AT419" i="8" s="1"/>
  <c r="AT362" i="8"/>
  <c r="AT337" i="8"/>
  <c r="AT359" i="8"/>
  <c r="AT334" i="8"/>
  <c r="AT370" i="8"/>
  <c r="AT345" i="8"/>
  <c r="AT357" i="8"/>
  <c r="AT332" i="8"/>
  <c r="AT366" i="8"/>
  <c r="AT341" i="8"/>
  <c r="AT363" i="8"/>
  <c r="AT338" i="8"/>
  <c r="AT342" i="8"/>
  <c r="AT367" i="8"/>
  <c r="AT360" i="8"/>
  <c r="AT335" i="8"/>
  <c r="AT361" i="8"/>
  <c r="AT336" i="8"/>
  <c r="AT374" i="8"/>
  <c r="AT349" i="8"/>
  <c r="AT356" i="8"/>
  <c r="AT331" i="8"/>
  <c r="AT368" i="8"/>
  <c r="AT343" i="8"/>
  <c r="AT376" i="8"/>
  <c r="AT351" i="8"/>
  <c r="AT377" i="8"/>
  <c r="AT352" i="8"/>
  <c r="AT365" i="8"/>
  <c r="AT340" i="8"/>
  <c r="AT369" i="8"/>
  <c r="AT344" i="8"/>
  <c r="AQ423" i="8"/>
  <c r="AR415" i="8"/>
  <c r="AS415" i="8"/>
  <c r="AV11" i="8"/>
  <c r="AU114" i="8"/>
  <c r="AU246" i="8"/>
  <c r="AV113" i="8"/>
  <c r="AV245" i="8"/>
  <c r="AV80" i="8"/>
  <c r="AV162" i="8"/>
  <c r="AU81" i="8"/>
  <c r="AU163" i="8"/>
  <c r="AX33" i="8"/>
  <c r="AV5" i="8"/>
  <c r="AV66" i="8" s="1"/>
  <c r="AW4" i="8"/>
  <c r="AW10" i="8" s="1"/>
  <c r="AT153" i="8" l="1"/>
  <c r="AT40" i="8"/>
  <c r="AW65" i="8"/>
  <c r="AR168" i="8"/>
  <c r="AS138" i="8"/>
  <c r="AT139" i="8"/>
  <c r="AT152" i="8"/>
  <c r="AT166" i="8"/>
  <c r="AT142" i="8"/>
  <c r="AT156" i="8"/>
  <c r="AT169" i="8"/>
  <c r="AS165" i="8"/>
  <c r="AS168" i="8" s="1"/>
  <c r="AT125" i="8"/>
  <c r="AS151" i="8"/>
  <c r="AS155" i="8" s="1"/>
  <c r="AT178" i="8"/>
  <c r="AT36" i="8" s="1"/>
  <c r="AT72" i="8" s="1"/>
  <c r="AT436" i="8"/>
  <c r="AU435" i="8"/>
  <c r="AT438" i="8"/>
  <c r="AT437" i="8"/>
  <c r="BA59" i="8"/>
  <c r="AZ31" i="8"/>
  <c r="AY33" i="8"/>
  <c r="I29" i="10"/>
  <c r="AS439" i="8"/>
  <c r="T29" i="9"/>
  <c r="R16" i="9"/>
  <c r="AX97" i="8"/>
  <c r="AX106" i="8" s="1"/>
  <c r="AW175" i="8"/>
  <c r="AW445" i="8"/>
  <c r="AV176" i="8"/>
  <c r="AV446" i="8"/>
  <c r="AX9" i="8"/>
  <c r="AY9" i="8" s="1"/>
  <c r="AZ9" i="8" s="1"/>
  <c r="BA9" i="8" s="1"/>
  <c r="BB9" i="8" s="1"/>
  <c r="BC9" i="8" s="1"/>
  <c r="BD9" i="8" s="1"/>
  <c r="BE9" i="8" s="1"/>
  <c r="BF9" i="8" s="1"/>
  <c r="BG9" i="8" s="1"/>
  <c r="BH9" i="8" s="1"/>
  <c r="BI9" i="8" s="1"/>
  <c r="BJ9" i="8" s="1"/>
  <c r="C183" i="8" s="1" a="1"/>
  <c r="AU101" i="8"/>
  <c r="AU103" i="8" s="1"/>
  <c r="AU105" i="8" s="1"/>
  <c r="AU107" i="8" s="1"/>
  <c r="AU15" i="8" s="1"/>
  <c r="AV119" i="8"/>
  <c r="AV120" i="8" s="1"/>
  <c r="AV124" i="8" s="1"/>
  <c r="AR50" i="8"/>
  <c r="AR32" i="8"/>
  <c r="R28" i="9" s="1"/>
  <c r="AX31" i="8"/>
  <c r="AW31" i="8"/>
  <c r="AS20" i="8"/>
  <c r="AU413" i="8"/>
  <c r="AT430" i="8"/>
  <c r="AT429" i="8"/>
  <c r="AV322" i="8"/>
  <c r="AV323" i="8"/>
  <c r="AT421" i="8"/>
  <c r="AU373" i="8"/>
  <c r="AU348" i="8"/>
  <c r="AU347" i="8"/>
  <c r="AU372" i="8"/>
  <c r="AV321" i="8"/>
  <c r="AV327" i="8"/>
  <c r="AV326" i="8"/>
  <c r="AV325" i="8"/>
  <c r="AV411" i="8" s="1"/>
  <c r="AV318" i="8"/>
  <c r="AV314" i="8"/>
  <c r="AV320" i="8"/>
  <c r="AV324" i="8"/>
  <c r="AV317" i="8"/>
  <c r="AV316" i="8"/>
  <c r="AV311" i="8"/>
  <c r="AV309" i="8"/>
  <c r="AV315" i="8"/>
  <c r="AV308" i="8"/>
  <c r="AV319" i="8"/>
  <c r="AV313" i="8"/>
  <c r="AV307" i="8"/>
  <c r="AV312" i="8"/>
  <c r="AV310" i="8"/>
  <c r="AV306" i="8"/>
  <c r="AT428" i="8"/>
  <c r="AT422" i="8"/>
  <c r="AT420" i="8"/>
  <c r="AU412" i="8"/>
  <c r="AU414" i="8"/>
  <c r="AV136" i="8"/>
  <c r="AV149" i="8"/>
  <c r="AW135" i="8"/>
  <c r="AW148" i="8"/>
  <c r="AS431" i="8"/>
  <c r="AS423" i="8"/>
  <c r="AT49" i="8"/>
  <c r="AU358" i="8"/>
  <c r="AU333" i="8"/>
  <c r="AU369" i="8"/>
  <c r="AU344" i="8"/>
  <c r="AU351" i="8"/>
  <c r="AU376" i="8"/>
  <c r="AU377" i="8"/>
  <c r="AU352" i="8"/>
  <c r="AU374" i="8"/>
  <c r="AU349" i="8"/>
  <c r="AU363" i="8"/>
  <c r="AU338" i="8"/>
  <c r="AU375" i="8"/>
  <c r="AU427" i="8" s="1"/>
  <c r="AU350" i="8"/>
  <c r="AU419" i="8" s="1"/>
  <c r="AU359" i="8"/>
  <c r="AU334" i="8"/>
  <c r="AU364" i="8"/>
  <c r="AU339" i="8"/>
  <c r="AU371" i="8"/>
  <c r="AU346" i="8"/>
  <c r="AU361" i="8"/>
  <c r="AU336" i="8"/>
  <c r="AU366" i="8"/>
  <c r="AU341" i="8"/>
  <c r="AU357" i="8"/>
  <c r="AU332" i="8"/>
  <c r="AU360" i="8"/>
  <c r="AU335" i="8"/>
  <c r="AU365" i="8"/>
  <c r="AU340" i="8"/>
  <c r="AU356" i="8"/>
  <c r="AU331" i="8"/>
  <c r="AU362" i="8"/>
  <c r="AU337" i="8"/>
  <c r="AU342" i="8"/>
  <c r="AU367" i="8"/>
  <c r="AU345" i="8"/>
  <c r="AU370" i="8"/>
  <c r="AU368" i="8"/>
  <c r="AU343" i="8"/>
  <c r="AR423" i="8"/>
  <c r="AW11" i="8"/>
  <c r="AV114" i="8"/>
  <c r="AV246" i="8"/>
  <c r="AW113" i="8"/>
  <c r="AW245" i="8"/>
  <c r="AW80" i="8"/>
  <c r="AW162" i="8"/>
  <c r="AV81" i="8"/>
  <c r="AV163" i="8"/>
  <c r="AW5" i="8"/>
  <c r="AW66" i="8" s="1"/>
  <c r="AX4" i="8"/>
  <c r="AX65" i="8" l="1"/>
  <c r="AX10" i="8"/>
  <c r="AU153" i="8"/>
  <c r="AU40" i="8"/>
  <c r="AU125" i="8"/>
  <c r="AU139" i="8"/>
  <c r="AU152" i="8"/>
  <c r="AU166" i="8"/>
  <c r="AU142" i="8"/>
  <c r="AU156" i="8"/>
  <c r="AU169" i="8"/>
  <c r="AT138" i="8"/>
  <c r="AU178" i="8"/>
  <c r="AU36" i="8" s="1"/>
  <c r="AT151" i="8"/>
  <c r="AT155" i="8" s="1"/>
  <c r="AT165" i="8"/>
  <c r="AT20" i="8" s="1"/>
  <c r="AU436" i="8"/>
  <c r="AU437" i="8"/>
  <c r="AU438" i="8"/>
  <c r="AV435" i="8"/>
  <c r="AX245" i="8"/>
  <c r="AY4" i="8"/>
  <c r="AX445" i="8"/>
  <c r="C184" i="8"/>
  <c r="C185" i="8"/>
  <c r="C190" i="8"/>
  <c r="C195" i="8"/>
  <c r="C201" i="8"/>
  <c r="C206" i="8"/>
  <c r="C211" i="8"/>
  <c r="C217" i="8"/>
  <c r="C222" i="8"/>
  <c r="C227" i="8"/>
  <c r="C233" i="8"/>
  <c r="C238" i="8"/>
  <c r="C194" i="8"/>
  <c r="C215" i="8"/>
  <c r="C237" i="8"/>
  <c r="C186" i="8"/>
  <c r="C191" i="8"/>
  <c r="C197" i="8"/>
  <c r="C202" i="8"/>
  <c r="C207" i="8"/>
  <c r="C213" i="8"/>
  <c r="C218" i="8"/>
  <c r="C223" i="8"/>
  <c r="C229" i="8"/>
  <c r="C234" i="8"/>
  <c r="C205" i="8"/>
  <c r="C226" i="8"/>
  <c r="C187" i="8"/>
  <c r="C193" i="8"/>
  <c r="C198" i="8"/>
  <c r="C203" i="8"/>
  <c r="C209" i="8"/>
  <c r="C214" i="8"/>
  <c r="C219" i="8"/>
  <c r="C225" i="8"/>
  <c r="C230" i="8"/>
  <c r="C235" i="8"/>
  <c r="C183" i="8"/>
  <c r="C189" i="8"/>
  <c r="C199" i="8"/>
  <c r="C210" i="8"/>
  <c r="C221" i="8"/>
  <c r="C231" i="8"/>
  <c r="C228" i="8"/>
  <c r="C212" i="8"/>
  <c r="C196" i="8"/>
  <c r="C224" i="8"/>
  <c r="C192" i="8"/>
  <c r="C232" i="8"/>
  <c r="C208" i="8"/>
  <c r="C200" i="8"/>
  <c r="C236" i="8"/>
  <c r="C220" i="8"/>
  <c r="C204" i="8"/>
  <c r="C188" i="8"/>
  <c r="C216" i="8"/>
  <c r="BB59" i="8"/>
  <c r="BA31" i="8"/>
  <c r="U27" i="9" s="1"/>
  <c r="AT439" i="8"/>
  <c r="AZ33" i="8"/>
  <c r="BA33" i="8" s="1"/>
  <c r="BB33" i="8" s="1"/>
  <c r="I27" i="10"/>
  <c r="T27" i="9"/>
  <c r="S11" i="9"/>
  <c r="AX175" i="8"/>
  <c r="AW176" i="8"/>
  <c r="AW446" i="8"/>
  <c r="AV101" i="8"/>
  <c r="AV103" i="8" s="1"/>
  <c r="AV105" i="8" s="1"/>
  <c r="AV107" i="8" s="1"/>
  <c r="AV15" i="8" s="1"/>
  <c r="AW119" i="8"/>
  <c r="AW120" i="8" s="1"/>
  <c r="AW124" i="8" s="1"/>
  <c r="AS50" i="8"/>
  <c r="AS32" i="8"/>
  <c r="AV414" i="8"/>
  <c r="AV413" i="8"/>
  <c r="AU428" i="8"/>
  <c r="AU429" i="8"/>
  <c r="AV373" i="8"/>
  <c r="AV348" i="8"/>
  <c r="AW322" i="8"/>
  <c r="AW323" i="8"/>
  <c r="AU421" i="8"/>
  <c r="AV372" i="8"/>
  <c r="AV347" i="8"/>
  <c r="AU422" i="8"/>
  <c r="AU430" i="8"/>
  <c r="AV412" i="8"/>
  <c r="AW326" i="8"/>
  <c r="AW317" i="8"/>
  <c r="AW313" i="8"/>
  <c r="AW321" i="8"/>
  <c r="AW314" i="8"/>
  <c r="AW307" i="8"/>
  <c r="AW324" i="8"/>
  <c r="AW306" i="8"/>
  <c r="AW316" i="8"/>
  <c r="AW311" i="8"/>
  <c r="AW309" i="8"/>
  <c r="AW320" i="8"/>
  <c r="AW315" i="8"/>
  <c r="AW308" i="8"/>
  <c r="AW327" i="8"/>
  <c r="AW325" i="8"/>
  <c r="AW411" i="8" s="1"/>
  <c r="AW319" i="8"/>
  <c r="AW318" i="8"/>
  <c r="AW312" i="8"/>
  <c r="AW310" i="8"/>
  <c r="AU420" i="8"/>
  <c r="AT431" i="8"/>
  <c r="AX135" i="8"/>
  <c r="AX148" i="8"/>
  <c r="AW136" i="8"/>
  <c r="AW149" i="8"/>
  <c r="AU49" i="8"/>
  <c r="AV368" i="8"/>
  <c r="AV343" i="8"/>
  <c r="AV360" i="8"/>
  <c r="AV335" i="8"/>
  <c r="AV364" i="8"/>
  <c r="AV339" i="8"/>
  <c r="AV371" i="8"/>
  <c r="AV346" i="8"/>
  <c r="AV370" i="8"/>
  <c r="AV345" i="8"/>
  <c r="AV340" i="8"/>
  <c r="AV365" i="8"/>
  <c r="AV374" i="8"/>
  <c r="AV349" i="8"/>
  <c r="AV369" i="8"/>
  <c r="AV344" i="8"/>
  <c r="AV359" i="8"/>
  <c r="AV334" i="8"/>
  <c r="AV338" i="8"/>
  <c r="AV363" i="8"/>
  <c r="AV367" i="8"/>
  <c r="AV342" i="8"/>
  <c r="AV376" i="8"/>
  <c r="AV351" i="8"/>
  <c r="AV356" i="8"/>
  <c r="AV331" i="8"/>
  <c r="AV336" i="8"/>
  <c r="AV361" i="8"/>
  <c r="AV377" i="8"/>
  <c r="AV352" i="8"/>
  <c r="AV357" i="8"/>
  <c r="AV332" i="8"/>
  <c r="AV375" i="8"/>
  <c r="AV427" i="8" s="1"/>
  <c r="AV350" i="8"/>
  <c r="AV419" i="8" s="1"/>
  <c r="AV358" i="8"/>
  <c r="AV333" i="8"/>
  <c r="AV362" i="8"/>
  <c r="AV337" i="8"/>
  <c r="AV366" i="8"/>
  <c r="AV341" i="8"/>
  <c r="AT415" i="8"/>
  <c r="AU415" i="8"/>
  <c r="AX11" i="8"/>
  <c r="AX113" i="8"/>
  <c r="AW114" i="8"/>
  <c r="AW246" i="8"/>
  <c r="AW81" i="8"/>
  <c r="AW163" i="8"/>
  <c r="AX80" i="8"/>
  <c r="AX162" i="8"/>
  <c r="AX5" i="8"/>
  <c r="AX66" i="8" s="1"/>
  <c r="AY65" i="8" l="1"/>
  <c r="AY10" i="8"/>
  <c r="AV153" i="8"/>
  <c r="AV40" i="8"/>
  <c r="S32" i="9"/>
  <c r="AU72" i="8"/>
  <c r="AU151" i="8"/>
  <c r="AU155" i="8" s="1"/>
  <c r="AT168" i="8"/>
  <c r="AV139" i="8"/>
  <c r="AV152" i="8"/>
  <c r="AV166" i="8"/>
  <c r="AV142" i="8"/>
  <c r="AV156" i="8"/>
  <c r="AV169" i="8"/>
  <c r="AV178" i="8"/>
  <c r="AV36" i="8" s="1"/>
  <c r="AV72" i="8" s="1"/>
  <c r="AV125" i="8"/>
  <c r="AU165" i="8"/>
  <c r="AU168" i="8" s="1"/>
  <c r="AU439" i="8"/>
  <c r="AV438" i="8"/>
  <c r="AU138" i="8"/>
  <c r="AW435" i="8"/>
  <c r="AV436" i="8"/>
  <c r="AV437" i="8"/>
  <c r="BC33" i="8"/>
  <c r="BD33" i="8" s="1"/>
  <c r="BE33" i="8" s="1"/>
  <c r="AZ4" i="8"/>
  <c r="AY245" i="8"/>
  <c r="AY445" i="8"/>
  <c r="AY148" i="8"/>
  <c r="AY175" i="8"/>
  <c r="AY162" i="8"/>
  <c r="AY80" i="8"/>
  <c r="AY113" i="8"/>
  <c r="AY5" i="8"/>
  <c r="AY66" i="8" s="1"/>
  <c r="AY135" i="8"/>
  <c r="U29" i="9"/>
  <c r="AX307" i="8"/>
  <c r="AX311" i="8"/>
  <c r="AX315" i="8"/>
  <c r="AX319" i="8"/>
  <c r="AX323" i="8"/>
  <c r="AX327" i="8"/>
  <c r="AX308" i="8"/>
  <c r="AX312" i="8"/>
  <c r="AX316" i="8"/>
  <c r="AX320" i="8"/>
  <c r="AX324" i="8"/>
  <c r="AX309" i="8"/>
  <c r="AX313" i="8"/>
  <c r="AX317" i="8"/>
  <c r="AX321" i="8"/>
  <c r="AX325" i="8"/>
  <c r="AX310" i="8"/>
  <c r="AX326" i="8"/>
  <c r="AX314" i="8"/>
  <c r="AX318" i="8"/>
  <c r="AY11" i="8"/>
  <c r="AX306" i="8"/>
  <c r="AX322" i="8"/>
  <c r="AX246" i="8"/>
  <c r="AX446" i="8"/>
  <c r="BC59" i="8"/>
  <c r="BB31" i="8"/>
  <c r="AX176" i="8"/>
  <c r="AX101" i="8"/>
  <c r="AX103" i="8" s="1"/>
  <c r="AW101" i="8"/>
  <c r="AW103" i="8" s="1"/>
  <c r="AW105" i="8" s="1"/>
  <c r="AW107" i="8" s="1"/>
  <c r="AW15" i="8" s="1"/>
  <c r="AT50" i="8"/>
  <c r="AT32" i="8"/>
  <c r="AU20" i="8"/>
  <c r="AV428" i="8"/>
  <c r="AV429" i="8"/>
  <c r="AW413" i="8"/>
  <c r="AU431" i="8"/>
  <c r="AW348" i="8"/>
  <c r="AW373" i="8"/>
  <c r="AV420" i="8"/>
  <c r="AV421" i="8"/>
  <c r="AW372" i="8"/>
  <c r="AW347" i="8"/>
  <c r="AW414" i="8"/>
  <c r="AV430" i="8"/>
  <c r="AW412" i="8"/>
  <c r="AV422" i="8"/>
  <c r="AT423" i="8"/>
  <c r="AX136" i="8"/>
  <c r="AX149" i="8"/>
  <c r="AV49" i="8"/>
  <c r="AW360" i="8"/>
  <c r="AW335" i="8"/>
  <c r="AW336" i="8"/>
  <c r="AW361" i="8"/>
  <c r="AW363" i="8"/>
  <c r="AW338" i="8"/>
  <c r="AW369" i="8"/>
  <c r="AW344" i="8"/>
  <c r="AW375" i="8"/>
  <c r="AW427" i="8" s="1"/>
  <c r="AW350" i="8"/>
  <c r="AW419" i="8" s="1"/>
  <c r="AW362" i="8"/>
  <c r="AW337" i="8"/>
  <c r="AW358" i="8"/>
  <c r="AW333" i="8"/>
  <c r="AW367" i="8"/>
  <c r="AW342" i="8"/>
  <c r="AW370" i="8"/>
  <c r="AW345" i="8"/>
  <c r="AW376" i="8"/>
  <c r="AW351" i="8"/>
  <c r="AW340" i="8"/>
  <c r="AW365" i="8"/>
  <c r="AW366" i="8"/>
  <c r="AW341" i="8"/>
  <c r="AW364" i="8"/>
  <c r="AW339" i="8"/>
  <c r="AW371" i="8"/>
  <c r="AW346" i="8"/>
  <c r="AW377" i="8"/>
  <c r="AW352" i="8"/>
  <c r="AW356" i="8"/>
  <c r="AW331" i="8"/>
  <c r="AW332" i="8"/>
  <c r="AW357" i="8"/>
  <c r="AW359" i="8"/>
  <c r="AW334" i="8"/>
  <c r="AW368" i="8"/>
  <c r="AW343" i="8"/>
  <c r="AW374" i="8"/>
  <c r="AW349" i="8"/>
  <c r="AX114" i="8"/>
  <c r="AX81" i="8"/>
  <c r="AX163" i="8"/>
  <c r="AZ65" i="8" l="1"/>
  <c r="AZ10" i="8"/>
  <c r="AW153" i="8"/>
  <c r="AW40" i="8"/>
  <c r="V29" i="9"/>
  <c r="AV138" i="8"/>
  <c r="AW139" i="8"/>
  <c r="AW152" i="8"/>
  <c r="AW166" i="8"/>
  <c r="AW142" i="8"/>
  <c r="AW156" i="8"/>
  <c r="AW169" i="8"/>
  <c r="AV224" i="8"/>
  <c r="AW224" i="8" s="1"/>
  <c r="AX224" i="8" s="1"/>
  <c r="AV165" i="8"/>
  <c r="AV168" i="8" s="1"/>
  <c r="AW178" i="8"/>
  <c r="AW36" i="8" s="1"/>
  <c r="AW72" i="8" s="1"/>
  <c r="AW125" i="8"/>
  <c r="AV151" i="8"/>
  <c r="AV155" i="8" s="1"/>
  <c r="AW436" i="8"/>
  <c r="AW438" i="8"/>
  <c r="AW437" i="8"/>
  <c r="AX331" i="8"/>
  <c r="AX356" i="8"/>
  <c r="AX414" i="8"/>
  <c r="AX345" i="8"/>
  <c r="AX370" i="8"/>
  <c r="AY306" i="8"/>
  <c r="AY310" i="8"/>
  <c r="AY314" i="8"/>
  <c r="AY318" i="8"/>
  <c r="AY322" i="8"/>
  <c r="AY326" i="8"/>
  <c r="AY307" i="8"/>
  <c r="AY311" i="8"/>
  <c r="AY315" i="8"/>
  <c r="AY319" i="8"/>
  <c r="AY323" i="8"/>
  <c r="AY327" i="8"/>
  <c r="AY308" i="8"/>
  <c r="AY312" i="8"/>
  <c r="AY316" i="8"/>
  <c r="AY320" i="8"/>
  <c r="AY324" i="8"/>
  <c r="AY321" i="8"/>
  <c r="AY309" i="8"/>
  <c r="AY325" i="8"/>
  <c r="AY313" i="8"/>
  <c r="AZ11" i="8"/>
  <c r="AZ40" i="8" s="1"/>
  <c r="AY317" i="8"/>
  <c r="AX335" i="8"/>
  <c r="AX360" i="8"/>
  <c r="AX363" i="8"/>
  <c r="AX338" i="8"/>
  <c r="AX341" i="8"/>
  <c r="AX366" i="8"/>
  <c r="AX348" i="8"/>
  <c r="AX373" i="8"/>
  <c r="AX332" i="8"/>
  <c r="AX357" i="8"/>
  <c r="AV439" i="8"/>
  <c r="AX376" i="8"/>
  <c r="AX351" i="8"/>
  <c r="AX367" i="8"/>
  <c r="AX342" i="8"/>
  <c r="AX352" i="8"/>
  <c r="AX377" i="8"/>
  <c r="AX336" i="8"/>
  <c r="AX361" i="8"/>
  <c r="BD59" i="8"/>
  <c r="BC31" i="8"/>
  <c r="AX368" i="8"/>
  <c r="AX343" i="8"/>
  <c r="AX350" i="8"/>
  <c r="AX419" i="8" s="1"/>
  <c r="AX375" i="8"/>
  <c r="AX427" i="8" s="1"/>
  <c r="AX411" i="8"/>
  <c r="AX334" i="8"/>
  <c r="AX359" i="8"/>
  <c r="AX337" i="8"/>
  <c r="AX362" i="8"/>
  <c r="AX412" i="8"/>
  <c r="AX369" i="8"/>
  <c r="AX344" i="8"/>
  <c r="AY227" i="8"/>
  <c r="AY246" i="8"/>
  <c r="AY149" i="8"/>
  <c r="AY446" i="8"/>
  <c r="AY176" i="8"/>
  <c r="AY163" i="8"/>
  <c r="AY81" i="8"/>
  <c r="AY114" i="8"/>
  <c r="AY136" i="8"/>
  <c r="AX347" i="8"/>
  <c r="AX372" i="8"/>
  <c r="AX413" i="8"/>
  <c r="AX339" i="8"/>
  <c r="AX364" i="8"/>
  <c r="AX371" i="8"/>
  <c r="AX346" i="8"/>
  <c r="AX374" i="8"/>
  <c r="AX349" i="8"/>
  <c r="AX421" i="8" s="1"/>
  <c r="AX358" i="8"/>
  <c r="AX333" i="8"/>
  <c r="AX340" i="8"/>
  <c r="AX365" i="8"/>
  <c r="AZ245" i="8"/>
  <c r="AZ135" i="8"/>
  <c r="AZ445" i="8"/>
  <c r="AZ148" i="8"/>
  <c r="AZ175" i="8"/>
  <c r="AZ162" i="8"/>
  <c r="AZ80" i="8"/>
  <c r="AZ113" i="8"/>
  <c r="BA4" i="8"/>
  <c r="AZ5" i="8"/>
  <c r="AZ66" i="8" s="1"/>
  <c r="BF33" i="8"/>
  <c r="AW49" i="8"/>
  <c r="S16" i="9"/>
  <c r="AX119" i="8"/>
  <c r="AX120" i="8" s="1"/>
  <c r="AX124" i="8" s="1"/>
  <c r="Q193" i="8"/>
  <c r="AS221" i="8"/>
  <c r="AN216" i="8"/>
  <c r="W199" i="8"/>
  <c r="AP218" i="8"/>
  <c r="AR220" i="8"/>
  <c r="L188" i="8"/>
  <c r="S195" i="8"/>
  <c r="AF208" i="8"/>
  <c r="AU223" i="8"/>
  <c r="O191" i="8"/>
  <c r="AG209" i="8"/>
  <c r="V198" i="8"/>
  <c r="AO217" i="8"/>
  <c r="AH210" i="8"/>
  <c r="M189" i="8"/>
  <c r="AJ212" i="8"/>
  <c r="AQ219" i="8"/>
  <c r="K187" i="8"/>
  <c r="X200" i="8"/>
  <c r="AM215" i="8"/>
  <c r="G183" i="8"/>
  <c r="G239" i="8" s="1"/>
  <c r="N190" i="8"/>
  <c r="I185" i="8"/>
  <c r="Z202" i="8"/>
  <c r="T196" i="8"/>
  <c r="AA203" i="8"/>
  <c r="H184" i="8"/>
  <c r="AT222" i="8"/>
  <c r="U197" i="8"/>
  <c r="Y201" i="8"/>
  <c r="R194" i="8"/>
  <c r="AL214" i="8"/>
  <c r="AD206" i="8"/>
  <c r="AK213" i="8"/>
  <c r="AC205" i="8"/>
  <c r="AB204" i="8"/>
  <c r="AI211" i="8"/>
  <c r="P192" i="8"/>
  <c r="AE207" i="8"/>
  <c r="J186" i="8"/>
  <c r="AU50" i="8"/>
  <c r="AU32" i="8"/>
  <c r="S28" i="9" s="1"/>
  <c r="AV20" i="8"/>
  <c r="AW421" i="8"/>
  <c r="AW429" i="8"/>
  <c r="AW422" i="8"/>
  <c r="AW430" i="8"/>
  <c r="AW428" i="8"/>
  <c r="AW420" i="8"/>
  <c r="AW415" i="8"/>
  <c r="AV431" i="8"/>
  <c r="AV415" i="8"/>
  <c r="AU423" i="8"/>
  <c r="AX105" i="8"/>
  <c r="AX107" i="8" s="1"/>
  <c r="AX15" i="8" s="1"/>
  <c r="BA65" i="8" l="1"/>
  <c r="BA10" i="8"/>
  <c r="AZ227" i="8"/>
  <c r="AX153" i="8"/>
  <c r="AY153" i="8" s="1"/>
  <c r="AZ153" i="8" s="1"/>
  <c r="BA153" i="8" s="1"/>
  <c r="BB153" i="8" s="1"/>
  <c r="BC153" i="8" s="1"/>
  <c r="BD153" i="8" s="1"/>
  <c r="BE153" i="8" s="1"/>
  <c r="BF153" i="8" s="1"/>
  <c r="BG153" i="8" s="1"/>
  <c r="BH153" i="8" s="1"/>
  <c r="BI153" i="8" s="1"/>
  <c r="BJ153" i="8" s="1"/>
  <c r="AX40" i="8"/>
  <c r="AY40" i="8"/>
  <c r="AW439" i="8"/>
  <c r="AX139" i="8"/>
  <c r="AY139" i="8" s="1"/>
  <c r="AZ139" i="8" s="1"/>
  <c r="BA139" i="8" s="1"/>
  <c r="BB139" i="8" s="1"/>
  <c r="BC139" i="8" s="1"/>
  <c r="BD139" i="8" s="1"/>
  <c r="BE139" i="8" s="1"/>
  <c r="BF139" i="8" s="1"/>
  <c r="BG139" i="8" s="1"/>
  <c r="BH139" i="8" s="1"/>
  <c r="BI139" i="8" s="1"/>
  <c r="BJ139" i="8" s="1"/>
  <c r="AX152" i="8"/>
  <c r="AY152" i="8" s="1"/>
  <c r="AX166" i="8"/>
  <c r="AY166" i="8" s="1"/>
  <c r="AX142" i="8"/>
  <c r="AX156" i="8"/>
  <c r="AX169" i="8"/>
  <c r="AW151" i="8"/>
  <c r="AW155" i="8" s="1"/>
  <c r="AW225" i="8"/>
  <c r="AX225" i="8" s="1"/>
  <c r="AY225" i="8" s="1"/>
  <c r="AZ225" i="8" s="1"/>
  <c r="AW165" i="8"/>
  <c r="AW168" i="8" s="1"/>
  <c r="AX429" i="8"/>
  <c r="AW138" i="8"/>
  <c r="AX178" i="8"/>
  <c r="AX438" i="8"/>
  <c r="AX436" i="8"/>
  <c r="AX437" i="8"/>
  <c r="AX415" i="8"/>
  <c r="AX435" i="8"/>
  <c r="AX125" i="8" s="1"/>
  <c r="BE59" i="8"/>
  <c r="BD31" i="8"/>
  <c r="AZ246" i="8"/>
  <c r="AZ136" i="8"/>
  <c r="AZ149" i="8"/>
  <c r="AZ446" i="8"/>
  <c r="AZ176" i="8"/>
  <c r="AZ163" i="8"/>
  <c r="AZ81" i="8"/>
  <c r="AZ114" i="8"/>
  <c r="AX428" i="8"/>
  <c r="AY342" i="8"/>
  <c r="AY367" i="8"/>
  <c r="AY334" i="8"/>
  <c r="AY359" i="8"/>
  <c r="AY341" i="8"/>
  <c r="AY366" i="8"/>
  <c r="AY373" i="8"/>
  <c r="AY348" i="8"/>
  <c r="AY332" i="8"/>
  <c r="AY357" i="8"/>
  <c r="AY364" i="8"/>
  <c r="AY339" i="8"/>
  <c r="BA245" i="8"/>
  <c r="BA135" i="8"/>
  <c r="BA175" i="8"/>
  <c r="BA162" i="8"/>
  <c r="BA445" i="8"/>
  <c r="BA148" i="8"/>
  <c r="BA113" i="8"/>
  <c r="BA80" i="8"/>
  <c r="BA5" i="8"/>
  <c r="BA66" i="8" s="1"/>
  <c r="BB4" i="8"/>
  <c r="AZ309" i="8"/>
  <c r="AZ313" i="8"/>
  <c r="AZ317" i="8"/>
  <c r="AZ321" i="8"/>
  <c r="AZ325" i="8"/>
  <c r="AZ306" i="8"/>
  <c r="AZ310" i="8"/>
  <c r="AZ314" i="8"/>
  <c r="AZ318" i="8"/>
  <c r="AZ322" i="8"/>
  <c r="AZ326" i="8"/>
  <c r="AZ307" i="8"/>
  <c r="AZ311" i="8"/>
  <c r="AZ315" i="8"/>
  <c r="AZ319" i="8"/>
  <c r="AZ323" i="8"/>
  <c r="AZ316" i="8"/>
  <c r="AZ320" i="8"/>
  <c r="AZ327" i="8"/>
  <c r="AZ308" i="8"/>
  <c r="AZ324" i="8"/>
  <c r="BA11" i="8"/>
  <c r="BA40" i="8" s="1"/>
  <c r="AZ312" i="8"/>
  <c r="AZ228" i="8"/>
  <c r="AY371" i="8"/>
  <c r="AY346" i="8"/>
  <c r="AY337" i="8"/>
  <c r="AY412" i="8"/>
  <c r="AY362" i="8"/>
  <c r="AY344" i="8"/>
  <c r="AY369" i="8"/>
  <c r="AY351" i="8"/>
  <c r="AY376" i="8"/>
  <c r="AY335" i="8"/>
  <c r="AY360" i="8"/>
  <c r="AX422" i="8"/>
  <c r="AX420" i="8"/>
  <c r="AY363" i="8"/>
  <c r="AY338" i="8"/>
  <c r="AY349" i="8"/>
  <c r="AY374" i="8"/>
  <c r="AY333" i="8"/>
  <c r="AY358" i="8"/>
  <c r="AY340" i="8"/>
  <c r="AY365" i="8"/>
  <c r="AY347" i="8"/>
  <c r="AY372" i="8"/>
  <c r="AY413" i="8"/>
  <c r="AY356" i="8"/>
  <c r="AY331" i="8"/>
  <c r="AY414" i="8"/>
  <c r="BG33" i="8"/>
  <c r="BH33" i="8" s="1"/>
  <c r="AY350" i="8"/>
  <c r="AY419" i="8" s="1"/>
  <c r="AY411" i="8"/>
  <c r="AY375" i="8"/>
  <c r="AY427" i="8" s="1"/>
  <c r="AY345" i="8"/>
  <c r="AY370" i="8"/>
  <c r="AY352" i="8"/>
  <c r="AY377" i="8"/>
  <c r="AY336" i="8"/>
  <c r="AY361" i="8"/>
  <c r="AY343" i="8"/>
  <c r="AY368" i="8"/>
  <c r="AX430" i="8"/>
  <c r="AU222" i="8"/>
  <c r="AV222" i="8" s="1"/>
  <c r="AN215" i="8"/>
  <c r="W198" i="8"/>
  <c r="AD205" i="8"/>
  <c r="AE205" i="8" s="1"/>
  <c r="I184" i="8"/>
  <c r="J184" i="8" s="1"/>
  <c r="X199" i="8"/>
  <c r="Y199" i="8" s="1"/>
  <c r="Q192" i="8"/>
  <c r="R192" i="8" s="1"/>
  <c r="AL213" i="8"/>
  <c r="AM213" i="8" s="1"/>
  <c r="AN213" i="8" s="1"/>
  <c r="O190" i="8"/>
  <c r="P190" i="8" s="1"/>
  <c r="L187" i="8"/>
  <c r="P191" i="8"/>
  <c r="Q191" i="8" s="1"/>
  <c r="M188" i="8"/>
  <c r="N188" i="8" s="1"/>
  <c r="AO216" i="8"/>
  <c r="AP216" i="8" s="1"/>
  <c r="AY224" i="8"/>
  <c r="K186" i="8"/>
  <c r="L186" i="8" s="1"/>
  <c r="AM214" i="8"/>
  <c r="AN214" i="8" s="1"/>
  <c r="AO214" i="8" s="1"/>
  <c r="AK212" i="8"/>
  <c r="AL212" i="8" s="1"/>
  <c r="AG208" i="8"/>
  <c r="R193" i="8"/>
  <c r="S193" i="8" s="1"/>
  <c r="S194" i="8"/>
  <c r="J185" i="8"/>
  <c r="T195" i="8"/>
  <c r="U195" i="8" s="1"/>
  <c r="AE206" i="8"/>
  <c r="AF206" i="8" s="1"/>
  <c r="AG206" i="8" s="1"/>
  <c r="AH206" i="8" s="1"/>
  <c r="AI206" i="8" s="1"/>
  <c r="AR219" i="8"/>
  <c r="AP217" i="8"/>
  <c r="AS220" i="8"/>
  <c r="AT220" i="8" s="1"/>
  <c r="AU220" i="8" s="1"/>
  <c r="AV220" i="8" s="1"/>
  <c r="AW220" i="8" s="1"/>
  <c r="AT221" i="8"/>
  <c r="AU221" i="8" s="1"/>
  <c r="AX49" i="8"/>
  <c r="I11" i="10"/>
  <c r="T11" i="9"/>
  <c r="Z201" i="8"/>
  <c r="N189" i="8"/>
  <c r="O189" i="8" s="1"/>
  <c r="P189" i="8" s="1"/>
  <c r="AQ218" i="8"/>
  <c r="AR218" i="8" s="1"/>
  <c r="AB203" i="8"/>
  <c r="AA202" i="8"/>
  <c r="H183" i="8"/>
  <c r="G22" i="8"/>
  <c r="G71" i="8" s="1"/>
  <c r="AI210" i="8"/>
  <c r="Y200" i="8"/>
  <c r="AV223" i="8"/>
  <c r="AW223" i="8" s="1"/>
  <c r="AX223" i="8" s="1"/>
  <c r="V197" i="8"/>
  <c r="U196" i="8"/>
  <c r="AF207" i="8"/>
  <c r="AJ211" i="8"/>
  <c r="AK211" i="8" s="1"/>
  <c r="AC204" i="8"/>
  <c r="AD204" i="8" s="1"/>
  <c r="AE204" i="8" s="1"/>
  <c r="AH209" i="8"/>
  <c r="AV50" i="8"/>
  <c r="AV32" i="8"/>
  <c r="AW20" i="8"/>
  <c r="AV423" i="8"/>
  <c r="AW423" i="8"/>
  <c r="AW431" i="8"/>
  <c r="AW50" i="8" s="1"/>
  <c r="BA228" i="8" l="1"/>
  <c r="BB65" i="8"/>
  <c r="BB10" i="8"/>
  <c r="AZ152" i="8"/>
  <c r="AZ166" i="8"/>
  <c r="BA166" i="8" s="1"/>
  <c r="AX431" i="8"/>
  <c r="AX50" i="8" s="1"/>
  <c r="AX165" i="8"/>
  <c r="AX168" i="8" s="1"/>
  <c r="AX151" i="8"/>
  <c r="AX155" i="8" s="1"/>
  <c r="AX138" i="8"/>
  <c r="AX36" i="8"/>
  <c r="AX72" i="8" s="1"/>
  <c r="AX226" i="8"/>
  <c r="AY226" i="8" s="1"/>
  <c r="AZ226" i="8" s="1"/>
  <c r="AY437" i="8"/>
  <c r="AY435" i="8"/>
  <c r="AY125" i="8" s="1"/>
  <c r="AY438" i="8"/>
  <c r="AY436" i="8"/>
  <c r="AZ333" i="8"/>
  <c r="AZ358" i="8"/>
  <c r="AZ332" i="8"/>
  <c r="AZ357" i="8"/>
  <c r="AZ346" i="8"/>
  <c r="AZ371" i="8"/>
  <c r="BI33" i="8"/>
  <c r="AX423" i="8"/>
  <c r="AY428" i="8"/>
  <c r="AZ337" i="8"/>
  <c r="AZ362" i="8"/>
  <c r="AZ412" i="8"/>
  <c r="AZ377" i="8"/>
  <c r="AZ352" i="8"/>
  <c r="AZ344" i="8"/>
  <c r="AZ369" i="8"/>
  <c r="AZ351" i="8"/>
  <c r="AZ376" i="8"/>
  <c r="AZ335" i="8"/>
  <c r="AZ360" i="8"/>
  <c r="AZ342" i="8"/>
  <c r="AZ367" i="8"/>
  <c r="BA246" i="8"/>
  <c r="BA136" i="8"/>
  <c r="BA176" i="8"/>
  <c r="BA149" i="8"/>
  <c r="BA446" i="8"/>
  <c r="BA114" i="8"/>
  <c r="BA81" i="8"/>
  <c r="BA163" i="8"/>
  <c r="BF59" i="8"/>
  <c r="BE31" i="8"/>
  <c r="AZ373" i="8"/>
  <c r="AZ348" i="8"/>
  <c r="AZ364" i="8"/>
  <c r="AZ339" i="8"/>
  <c r="BB245" i="8"/>
  <c r="BB175" i="8"/>
  <c r="BB162" i="8"/>
  <c r="BB80" i="8"/>
  <c r="BB113" i="8"/>
  <c r="BB445" i="8"/>
  <c r="BB148" i="8"/>
  <c r="BB135" i="8"/>
  <c r="BC4" i="8"/>
  <c r="BB5" i="8"/>
  <c r="BB66" i="8" s="1"/>
  <c r="V27" i="9"/>
  <c r="AX439" i="8"/>
  <c r="AY415" i="8"/>
  <c r="AY429" i="8"/>
  <c r="AY430" i="8"/>
  <c r="BA308" i="8"/>
  <c r="BA312" i="8"/>
  <c r="BA316" i="8"/>
  <c r="BA320" i="8"/>
  <c r="BA324" i="8"/>
  <c r="BA309" i="8"/>
  <c r="BA313" i="8"/>
  <c r="BA317" i="8"/>
  <c r="BA321" i="8"/>
  <c r="BA325" i="8"/>
  <c r="BA306" i="8"/>
  <c r="BA310" i="8"/>
  <c r="BA314" i="8"/>
  <c r="BA318" i="8"/>
  <c r="BA322" i="8"/>
  <c r="BA326" i="8"/>
  <c r="BA311" i="8"/>
  <c r="BA315" i="8"/>
  <c r="BA319" i="8"/>
  <c r="BA327" i="8"/>
  <c r="BA323" i="8"/>
  <c r="BA307" i="8"/>
  <c r="BB11" i="8"/>
  <c r="BB40" i="8" s="1"/>
  <c r="BA229" i="8"/>
  <c r="BA227" i="8"/>
  <c r="BB227" i="8" s="1"/>
  <c r="AZ345" i="8"/>
  <c r="AZ370" i="8"/>
  <c r="AZ340" i="8"/>
  <c r="AZ365" i="8"/>
  <c r="AZ347" i="8"/>
  <c r="AZ372" i="8"/>
  <c r="AZ413" i="8"/>
  <c r="AZ331" i="8"/>
  <c r="AZ356" i="8"/>
  <c r="AZ414" i="8"/>
  <c r="AZ338" i="8"/>
  <c r="AZ363" i="8"/>
  <c r="AY422" i="8"/>
  <c r="AY420" i="8"/>
  <c r="AZ349" i="8"/>
  <c r="AZ374" i="8"/>
  <c r="AZ366" i="8"/>
  <c r="AZ341" i="8"/>
  <c r="AZ361" i="8"/>
  <c r="AZ336" i="8"/>
  <c r="AZ343" i="8"/>
  <c r="AZ368" i="8"/>
  <c r="AZ350" i="8"/>
  <c r="AZ419" i="8" s="1"/>
  <c r="AZ375" i="8"/>
  <c r="AZ427" i="8" s="1"/>
  <c r="AZ411" i="8"/>
  <c r="AZ359" i="8"/>
  <c r="AZ334" i="8"/>
  <c r="AY421" i="8"/>
  <c r="W29" i="9"/>
  <c r="I183" i="8"/>
  <c r="I239" i="8" s="1"/>
  <c r="I22" i="8" s="1"/>
  <c r="I71" i="8" s="1"/>
  <c r="H239" i="8"/>
  <c r="H22" i="8" s="1"/>
  <c r="AW222" i="8"/>
  <c r="AX222" i="8" s="1"/>
  <c r="K184" i="8"/>
  <c r="L184" i="8" s="1"/>
  <c r="AX220" i="8"/>
  <c r="AY220" i="8" s="1"/>
  <c r="AZ220" i="8" s="1"/>
  <c r="BA220" i="8" s="1"/>
  <c r="V196" i="8"/>
  <c r="W196" i="8" s="1"/>
  <c r="S192" i="8"/>
  <c r="T192" i="8" s="1"/>
  <c r="U192" i="8" s="1"/>
  <c r="V192" i="8" s="1"/>
  <c r="K185" i="8"/>
  <c r="X198" i="8"/>
  <c r="M186" i="8"/>
  <c r="N186" i="8" s="1"/>
  <c r="AS219" i="8"/>
  <c r="AQ217" i="8"/>
  <c r="AR217" i="8" s="1"/>
  <c r="AS217" i="8" s="1"/>
  <c r="AI209" i="8"/>
  <c r="AJ209" i="8" s="1"/>
  <c r="AK209" i="8" s="1"/>
  <c r="AJ210" i="8"/>
  <c r="AK210" i="8" s="1"/>
  <c r="R191" i="8"/>
  <c r="S191" i="8" s="1"/>
  <c r="Z199" i="8"/>
  <c r="AA199" i="8" s="1"/>
  <c r="M187" i="8"/>
  <c r="N187" i="8" s="1"/>
  <c r="Z200" i="8"/>
  <c r="AM212" i="8"/>
  <c r="AV221" i="8"/>
  <c r="AH208" i="8"/>
  <c r="AI208" i="8" s="1"/>
  <c r="AZ224" i="8"/>
  <c r="AQ216" i="8"/>
  <c r="AO215" i="8"/>
  <c r="T194" i="8"/>
  <c r="AY223" i="8"/>
  <c r="BA225" i="8"/>
  <c r="AO213" i="8"/>
  <c r="G48" i="8"/>
  <c r="G24" i="8"/>
  <c r="AP214" i="8"/>
  <c r="AL211" i="8"/>
  <c r="AF204" i="8"/>
  <c r="AS218" i="8"/>
  <c r="AF205" i="8"/>
  <c r="T193" i="8"/>
  <c r="O188" i="8"/>
  <c r="Q189" i="8"/>
  <c r="AC203" i="8"/>
  <c r="V195" i="8"/>
  <c r="Q190" i="8"/>
  <c r="R190" i="8" s="1"/>
  <c r="S190" i="8" s="1"/>
  <c r="W197" i="8"/>
  <c r="AB202" i="8"/>
  <c r="AA201" i="8"/>
  <c r="AJ206" i="8"/>
  <c r="AG207" i="8"/>
  <c r="AW32" i="8"/>
  <c r="AX20" i="8"/>
  <c r="BC65" i="8" l="1"/>
  <c r="BC10" i="8"/>
  <c r="AY151" i="8"/>
  <c r="AY155" i="8" s="1"/>
  <c r="F18" i="9"/>
  <c r="F20" i="9" s="1"/>
  <c r="F22" i="9" s="1"/>
  <c r="H71" i="8"/>
  <c r="G55" i="8"/>
  <c r="G68" i="8"/>
  <c r="AY138" i="8"/>
  <c r="BA152" i="8"/>
  <c r="BB166" i="8"/>
  <c r="AY165" i="8"/>
  <c r="AY168" i="8" s="1"/>
  <c r="BA226" i="8"/>
  <c r="BB226" i="8" s="1"/>
  <c r="I32" i="10"/>
  <c r="T32" i="9"/>
  <c r="AZ436" i="8"/>
  <c r="AZ437" i="8"/>
  <c r="AZ435" i="8"/>
  <c r="AZ125" i="8" s="1"/>
  <c r="AZ438" i="8"/>
  <c r="AY423" i="8"/>
  <c r="AZ429" i="8"/>
  <c r="AY20" i="8"/>
  <c r="J183" i="8"/>
  <c r="J239" i="8" s="1"/>
  <c r="J22" i="8" s="1"/>
  <c r="J71" i="8" s="1"/>
  <c r="BB229" i="8"/>
  <c r="BA332" i="8"/>
  <c r="BA357" i="8"/>
  <c r="BA340" i="8"/>
  <c r="BA365" i="8"/>
  <c r="BA343" i="8"/>
  <c r="BA368" i="8"/>
  <c r="BA375" i="8"/>
  <c r="BA427" i="8" s="1"/>
  <c r="BA411" i="8"/>
  <c r="BA350" i="8"/>
  <c r="BA419" i="8" s="1"/>
  <c r="BA334" i="8"/>
  <c r="BA359" i="8"/>
  <c r="BA337" i="8"/>
  <c r="BA362" i="8"/>
  <c r="BA412" i="8"/>
  <c r="BJ33" i="8"/>
  <c r="X29" i="9" s="1"/>
  <c r="AZ422" i="8"/>
  <c r="BA369" i="8"/>
  <c r="BA344" i="8"/>
  <c r="BA413" i="8"/>
  <c r="BA347" i="8"/>
  <c r="BA372" i="8"/>
  <c r="BA338" i="8"/>
  <c r="BA363" i="8"/>
  <c r="BC245" i="8"/>
  <c r="BC445" i="8"/>
  <c r="BC148" i="8"/>
  <c r="BC135" i="8"/>
  <c r="BC175" i="8"/>
  <c r="BC162" i="8"/>
  <c r="BC80" i="8"/>
  <c r="BC113" i="8"/>
  <c r="BD4" i="8"/>
  <c r="BC5" i="8"/>
  <c r="BC66" i="8" s="1"/>
  <c r="AZ421" i="8"/>
  <c r="AZ430" i="8"/>
  <c r="AZ415" i="8"/>
  <c r="BA348" i="8"/>
  <c r="BA373" i="8"/>
  <c r="BA361" i="8"/>
  <c r="BA336" i="8"/>
  <c r="BA339" i="8"/>
  <c r="BA364" i="8"/>
  <c r="BA346" i="8"/>
  <c r="BA371" i="8"/>
  <c r="BA349" i="8"/>
  <c r="BA374" i="8"/>
  <c r="BA333" i="8"/>
  <c r="BA358" i="8"/>
  <c r="AZ420" i="8"/>
  <c r="AY439" i="8"/>
  <c r="BG59" i="8"/>
  <c r="BF31" i="8"/>
  <c r="AZ428" i="8"/>
  <c r="BC11" i="8"/>
  <c r="BC40" i="8" s="1"/>
  <c r="BB307" i="8"/>
  <c r="BB311" i="8"/>
  <c r="BB315" i="8"/>
  <c r="BB319" i="8"/>
  <c r="BB323" i="8"/>
  <c r="BB327" i="8"/>
  <c r="BB308" i="8"/>
  <c r="BB312" i="8"/>
  <c r="BB316" i="8"/>
  <c r="BB320" i="8"/>
  <c r="BB324" i="8"/>
  <c r="BB309" i="8"/>
  <c r="BB313" i="8"/>
  <c r="BB317" i="8"/>
  <c r="BB321" i="8"/>
  <c r="BB325" i="8"/>
  <c r="BB306" i="8"/>
  <c r="BB322" i="8"/>
  <c r="BB310" i="8"/>
  <c r="BB326" i="8"/>
  <c r="BB314" i="8"/>
  <c r="BB318" i="8"/>
  <c r="BB228" i="8"/>
  <c r="BB230" i="8"/>
  <c r="BA414" i="8"/>
  <c r="BA356" i="8"/>
  <c r="BA331" i="8"/>
  <c r="BA341" i="8"/>
  <c r="BA366" i="8"/>
  <c r="AY431" i="8"/>
  <c r="BA352" i="8"/>
  <c r="BA377" i="8"/>
  <c r="BA351" i="8"/>
  <c r="BA376" i="8"/>
  <c r="BA335" i="8"/>
  <c r="BA360" i="8"/>
  <c r="BA342" i="8"/>
  <c r="BA367" i="8"/>
  <c r="BA370" i="8"/>
  <c r="BA345" i="8"/>
  <c r="BB246" i="8"/>
  <c r="BB446" i="8"/>
  <c r="BB176" i="8"/>
  <c r="BB163" i="8"/>
  <c r="BB81" i="8"/>
  <c r="BB114" i="8"/>
  <c r="BB149" i="8"/>
  <c r="BB136" i="8"/>
  <c r="AL209" i="8"/>
  <c r="AM209" i="8" s="1"/>
  <c r="T191" i="8"/>
  <c r="U191" i="8" s="1"/>
  <c r="O187" i="8"/>
  <c r="P187" i="8" s="1"/>
  <c r="Q187" i="8" s="1"/>
  <c r="R187" i="8" s="1"/>
  <c r="AY222" i="8"/>
  <c r="AZ222" i="8" s="1"/>
  <c r="X196" i="8"/>
  <c r="Y196" i="8" s="1"/>
  <c r="AP215" i="8"/>
  <c r="BB220" i="8"/>
  <c r="BB225" i="8"/>
  <c r="U194" i="8"/>
  <c r="V194" i="8" s="1"/>
  <c r="W194" i="8" s="1"/>
  <c r="X194" i="8" s="1"/>
  <c r="Y194" i="8" s="1"/>
  <c r="BA224" i="8"/>
  <c r="BB224" i="8" s="1"/>
  <c r="AJ208" i="8"/>
  <c r="AK208" i="8" s="1"/>
  <c r="AK206" i="8"/>
  <c r="AL206" i="8" s="1"/>
  <c r="AM206" i="8" s="1"/>
  <c r="AN206" i="8" s="1"/>
  <c r="AO206" i="8" s="1"/>
  <c r="O186" i="8"/>
  <c r="AP213" i="8"/>
  <c r="AQ213" i="8" s="1"/>
  <c r="AR213" i="8" s="1"/>
  <c r="AS213" i="8" s="1"/>
  <c r="L185" i="8"/>
  <c r="AB199" i="8"/>
  <c r="AN212" i="8"/>
  <c r="M184" i="8"/>
  <c r="AR216" i="8"/>
  <c r="AS216" i="8" s="1"/>
  <c r="AT216" i="8" s="1"/>
  <c r="AA200" i="8"/>
  <c r="AG204" i="8"/>
  <c r="AT218" i="8"/>
  <c r="AZ223" i="8"/>
  <c r="AW221" i="8"/>
  <c r="AX221" i="8" s="1"/>
  <c r="AT219" i="8"/>
  <c r="AU219" i="8" s="1"/>
  <c r="AL210" i="8"/>
  <c r="AM210" i="8" s="1"/>
  <c r="AN210" i="8" s="1"/>
  <c r="W195" i="8"/>
  <c r="X195" i="8" s="1"/>
  <c r="R189" i="8"/>
  <c r="S189" i="8" s="1"/>
  <c r="T189" i="8" s="1"/>
  <c r="Y198" i="8"/>
  <c r="Z198" i="8" s="1"/>
  <c r="U193" i="8"/>
  <c r="AG205" i="8"/>
  <c r="AH205" i="8" s="1"/>
  <c r="AM211" i="8"/>
  <c r="AN211" i="8" s="1"/>
  <c r="AO211" i="8" s="1"/>
  <c r="AP211" i="8" s="1"/>
  <c r="AQ211" i="8" s="1"/>
  <c r="AR211" i="8" s="1"/>
  <c r="AS211" i="8" s="1"/>
  <c r="AT211" i="8" s="1"/>
  <c r="AU211" i="8" s="1"/>
  <c r="AV211" i="8" s="1"/>
  <c r="AW211" i="8" s="1"/>
  <c r="AX211" i="8" s="1"/>
  <c r="AQ214" i="8"/>
  <c r="I16" i="10"/>
  <c r="T16" i="9"/>
  <c r="G26" i="8"/>
  <c r="G27" i="8" s="1"/>
  <c r="H48" i="8"/>
  <c r="H24" i="8"/>
  <c r="AT217" i="8"/>
  <c r="W192" i="8"/>
  <c r="T190" i="8"/>
  <c r="AB201" i="8"/>
  <c r="AC202" i="8"/>
  <c r="AD203" i="8"/>
  <c r="AH207" i="8"/>
  <c r="P188" i="8"/>
  <c r="X197" i="8"/>
  <c r="AX32" i="8"/>
  <c r="T28" i="9" s="1"/>
  <c r="BD65" i="8" l="1"/>
  <c r="BD10" i="8"/>
  <c r="BC220" i="8"/>
  <c r="BC228" i="8"/>
  <c r="H55" i="8"/>
  <c r="H68" i="8"/>
  <c r="G69" i="8"/>
  <c r="J29" i="10"/>
  <c r="AZ151" i="8"/>
  <c r="AZ155" i="8" s="1"/>
  <c r="BB152" i="8"/>
  <c r="BC166" i="8"/>
  <c r="BC226" i="8"/>
  <c r="AZ138" i="8"/>
  <c r="AZ165" i="8"/>
  <c r="BC225" i="8"/>
  <c r="BC230" i="8"/>
  <c r="K183" i="8"/>
  <c r="K239" i="8" s="1"/>
  <c r="K22" i="8" s="1"/>
  <c r="K71" i="8" s="1"/>
  <c r="BA437" i="8"/>
  <c r="BA436" i="8"/>
  <c r="BA438" i="8"/>
  <c r="AZ431" i="8"/>
  <c r="AZ50" i="8" s="1"/>
  <c r="BA435" i="8"/>
  <c r="BA125" i="8" s="1"/>
  <c r="BA422" i="8"/>
  <c r="AZ423" i="8"/>
  <c r="BB342" i="8"/>
  <c r="BB367" i="8"/>
  <c r="AY32" i="8"/>
  <c r="AY50" i="8"/>
  <c r="BA430" i="8"/>
  <c r="BB364" i="8"/>
  <c r="BB339" i="8"/>
  <c r="BB331" i="8"/>
  <c r="BB356" i="8"/>
  <c r="BB414" i="8"/>
  <c r="BB338" i="8"/>
  <c r="BB363" i="8"/>
  <c r="BB341" i="8"/>
  <c r="BB366" i="8"/>
  <c r="BB348" i="8"/>
  <c r="BB373" i="8"/>
  <c r="BB357" i="8"/>
  <c r="BB332" i="8"/>
  <c r="BC246" i="8"/>
  <c r="BC149" i="8"/>
  <c r="BC136" i="8"/>
  <c r="BC446" i="8"/>
  <c r="BC176" i="8"/>
  <c r="BC163" i="8"/>
  <c r="BC81" i="8"/>
  <c r="BC114" i="8"/>
  <c r="BA415" i="8"/>
  <c r="BB343" i="8"/>
  <c r="BB368" i="8"/>
  <c r="BB372" i="8"/>
  <c r="BB347" i="8"/>
  <c r="BB413" i="8"/>
  <c r="BB345" i="8"/>
  <c r="BB370" i="8"/>
  <c r="BB352" i="8"/>
  <c r="BB377" i="8"/>
  <c r="BB336" i="8"/>
  <c r="BB361" i="8"/>
  <c r="BA420" i="8"/>
  <c r="AZ439" i="8"/>
  <c r="BB351" i="8"/>
  <c r="BB376" i="8"/>
  <c r="BB411" i="8"/>
  <c r="BB350" i="8"/>
  <c r="BB419" i="8" s="1"/>
  <c r="BB375" i="8"/>
  <c r="BB427" i="8" s="1"/>
  <c r="BB334" i="8"/>
  <c r="BB359" i="8"/>
  <c r="BB337" i="8"/>
  <c r="BB362" i="8"/>
  <c r="BB412" i="8"/>
  <c r="BB344" i="8"/>
  <c r="BB369" i="8"/>
  <c r="BC306" i="8"/>
  <c r="BC310" i="8"/>
  <c r="BC314" i="8"/>
  <c r="BC318" i="8"/>
  <c r="BC322" i="8"/>
  <c r="BC326" i="8"/>
  <c r="BC307" i="8"/>
  <c r="BC311" i="8"/>
  <c r="BC315" i="8"/>
  <c r="BC319" i="8"/>
  <c r="BC323" i="8"/>
  <c r="BC327" i="8"/>
  <c r="BC308" i="8"/>
  <c r="BC312" i="8"/>
  <c r="BC316" i="8"/>
  <c r="BC320" i="8"/>
  <c r="BC324" i="8"/>
  <c r="BC317" i="8"/>
  <c r="BC321" i="8"/>
  <c r="BC309" i="8"/>
  <c r="BC325" i="8"/>
  <c r="BC313" i="8"/>
  <c r="BD11" i="8"/>
  <c r="BC229" i="8"/>
  <c r="BC231" i="8"/>
  <c r="BC227" i="8"/>
  <c r="BH59" i="8"/>
  <c r="BG31" i="8"/>
  <c r="W27" i="9" s="1"/>
  <c r="BD245" i="8"/>
  <c r="BD135" i="8"/>
  <c r="BD445" i="8"/>
  <c r="BD148" i="8"/>
  <c r="BD175" i="8"/>
  <c r="BD162" i="8"/>
  <c r="BD80" i="8"/>
  <c r="BD113" i="8"/>
  <c r="BE4" i="8"/>
  <c r="BD5" i="8"/>
  <c r="BD66" i="8" s="1"/>
  <c r="BA429" i="8"/>
  <c r="BB335" i="8"/>
  <c r="BB360" i="8"/>
  <c r="BB346" i="8"/>
  <c r="BB371" i="8"/>
  <c r="BB374" i="8"/>
  <c r="BB349" i="8"/>
  <c r="BB358" i="8"/>
  <c r="BB333" i="8"/>
  <c r="BB365" i="8"/>
  <c r="BB340" i="8"/>
  <c r="BA421" i="8"/>
  <c r="BA428" i="8"/>
  <c r="Z194" i="8"/>
  <c r="AA194" i="8" s="1"/>
  <c r="Z196" i="8"/>
  <c r="AA196" i="8" s="1"/>
  <c r="AB196" i="8" s="1"/>
  <c r="AC196" i="8" s="1"/>
  <c r="BA222" i="8"/>
  <c r="AQ215" i="8"/>
  <c r="AR215" i="8" s="1"/>
  <c r="AV219" i="8"/>
  <c r="P186" i="8"/>
  <c r="BA223" i="8"/>
  <c r="BB223" i="8" s="1"/>
  <c r="AI205" i="8"/>
  <c r="Y195" i="8"/>
  <c r="AY221" i="8"/>
  <c r="AZ221" i="8" s="1"/>
  <c r="BA221" i="8" s="1"/>
  <c r="AL208" i="8"/>
  <c r="AU218" i="8"/>
  <c r="AB200" i="8"/>
  <c r="AC200" i="8" s="1"/>
  <c r="AI207" i="8"/>
  <c r="AJ207" i="8" s="1"/>
  <c r="AK207" i="8" s="1"/>
  <c r="AC201" i="8"/>
  <c r="AD201" i="8" s="1"/>
  <c r="AE201" i="8" s="1"/>
  <c r="AF201" i="8" s="1"/>
  <c r="AG201" i="8" s="1"/>
  <c r="U190" i="8"/>
  <c r="V191" i="8"/>
  <c r="W191" i="8" s="1"/>
  <c r="X191" i="8" s="1"/>
  <c r="M185" i="8"/>
  <c r="AH204" i="8"/>
  <c r="N184" i="8"/>
  <c r="AO212" i="8"/>
  <c r="AC199" i="8"/>
  <c r="BC224" i="8"/>
  <c r="AU217" i="8"/>
  <c r="AY211" i="8"/>
  <c r="AR214" i="8"/>
  <c r="V193" i="8"/>
  <c r="I28" i="10"/>
  <c r="G28" i="8"/>
  <c r="G56" i="8" s="1"/>
  <c r="AT213" i="8"/>
  <c r="I48" i="8"/>
  <c r="I24" i="8"/>
  <c r="H26" i="8"/>
  <c r="U189" i="8"/>
  <c r="X192" i="8"/>
  <c r="AO210" i="8"/>
  <c r="AD202" i="8"/>
  <c r="AU216" i="8"/>
  <c r="AE203" i="8"/>
  <c r="Q188" i="8"/>
  <c r="AN209" i="8"/>
  <c r="AP206" i="8"/>
  <c r="AA198" i="8"/>
  <c r="S187" i="8"/>
  <c r="Y197" i="8"/>
  <c r="AZ32" i="8" l="1"/>
  <c r="BD220" i="8"/>
  <c r="BD40" i="8"/>
  <c r="BE65" i="8"/>
  <c r="BE10" i="8"/>
  <c r="BD231" i="8"/>
  <c r="G70" i="8"/>
  <c r="G74" i="8" s="1"/>
  <c r="H69" i="8"/>
  <c r="I55" i="8"/>
  <c r="I68" i="8"/>
  <c r="BD225" i="8"/>
  <c r="BD227" i="8"/>
  <c r="AZ20" i="8"/>
  <c r="AZ168" i="8"/>
  <c r="BC152" i="8"/>
  <c r="BD166" i="8"/>
  <c r="BA439" i="8"/>
  <c r="BB421" i="8"/>
  <c r="BD230" i="8"/>
  <c r="BA138" i="8"/>
  <c r="L183" i="8"/>
  <c r="L239" i="8" s="1"/>
  <c r="L22" i="8" s="1"/>
  <c r="L71" i="8" s="1"/>
  <c r="BA165" i="8"/>
  <c r="BB436" i="8"/>
  <c r="BB438" i="8"/>
  <c r="BA151" i="8"/>
  <c r="BA155" i="8" s="1"/>
  <c r="BB435" i="8"/>
  <c r="BB125" i="8" s="1"/>
  <c r="BB437" i="8"/>
  <c r="BA431" i="8"/>
  <c r="BA32" i="8" s="1"/>
  <c r="BE245" i="8"/>
  <c r="BE162" i="8"/>
  <c r="BE135" i="8"/>
  <c r="BE445" i="8"/>
  <c r="BE148" i="8"/>
  <c r="BE175" i="8"/>
  <c r="BE113" i="8"/>
  <c r="BE80" i="8"/>
  <c r="BE5" i="8"/>
  <c r="BE66" i="8" s="1"/>
  <c r="BF4" i="8"/>
  <c r="BA423" i="8"/>
  <c r="BB422" i="8"/>
  <c r="BI59" i="8"/>
  <c r="BH31" i="8"/>
  <c r="BC350" i="8"/>
  <c r="BC419" i="8" s="1"/>
  <c r="BC375" i="8"/>
  <c r="BC427" i="8" s="1"/>
  <c r="BC411" i="8"/>
  <c r="BC374" i="8"/>
  <c r="BC349" i="8"/>
  <c r="BC333" i="8"/>
  <c r="BC358" i="8"/>
  <c r="BC340" i="8"/>
  <c r="BC365" i="8"/>
  <c r="BC347" i="8"/>
  <c r="BC372" i="8"/>
  <c r="BC413" i="8"/>
  <c r="BC331" i="8"/>
  <c r="BC356" i="8"/>
  <c r="BC414" i="8"/>
  <c r="BB428" i="8"/>
  <c r="BC338" i="8"/>
  <c r="BC363" i="8"/>
  <c r="BC362" i="8"/>
  <c r="BC337" i="8"/>
  <c r="BC412" i="8"/>
  <c r="BC344" i="8"/>
  <c r="BC369" i="8"/>
  <c r="BC351" i="8"/>
  <c r="BC376" i="8"/>
  <c r="BC360" i="8"/>
  <c r="BC335" i="8"/>
  <c r="BC334" i="8"/>
  <c r="BC359" i="8"/>
  <c r="BC345" i="8"/>
  <c r="BC370" i="8"/>
  <c r="BC352" i="8"/>
  <c r="BC377" i="8"/>
  <c r="BC336" i="8"/>
  <c r="BC361" i="8"/>
  <c r="BC343" i="8"/>
  <c r="BC368" i="8"/>
  <c r="BB420" i="8"/>
  <c r="BB429" i="8"/>
  <c r="BC367" i="8"/>
  <c r="BC342" i="8"/>
  <c r="BD246" i="8"/>
  <c r="BD136" i="8"/>
  <c r="BD149" i="8"/>
  <c r="BD446" i="8"/>
  <c r="BD176" i="8"/>
  <c r="BD163" i="8"/>
  <c r="BD81" i="8"/>
  <c r="BD114" i="8"/>
  <c r="BE11" i="8"/>
  <c r="BE40" i="8" s="1"/>
  <c r="BD309" i="8"/>
  <c r="BD313" i="8"/>
  <c r="BD317" i="8"/>
  <c r="BD321" i="8"/>
  <c r="BD325" i="8"/>
  <c r="BD306" i="8"/>
  <c r="BD310" i="8"/>
  <c r="BD314" i="8"/>
  <c r="BD318" i="8"/>
  <c r="BD322" i="8"/>
  <c r="BD326" i="8"/>
  <c r="BD307" i="8"/>
  <c r="BD311" i="8"/>
  <c r="BD315" i="8"/>
  <c r="BD319" i="8"/>
  <c r="BD323" i="8"/>
  <c r="BD312" i="8"/>
  <c r="BD316" i="8"/>
  <c r="BD320" i="8"/>
  <c r="BD308" i="8"/>
  <c r="BD327" i="8"/>
  <c r="BD324" i="8"/>
  <c r="BD229" i="8"/>
  <c r="BD232" i="8"/>
  <c r="BD226" i="8"/>
  <c r="BC346" i="8"/>
  <c r="BC371" i="8"/>
  <c r="BC341" i="8"/>
  <c r="BC366" i="8"/>
  <c r="BC373" i="8"/>
  <c r="BC348" i="8"/>
  <c r="BC332" i="8"/>
  <c r="BC357" i="8"/>
  <c r="BC339" i="8"/>
  <c r="BC364" i="8"/>
  <c r="BB430" i="8"/>
  <c r="BB415" i="8"/>
  <c r="BD228" i="8"/>
  <c r="AB194" i="8"/>
  <c r="AC194" i="8" s="1"/>
  <c r="AD194" i="8" s="1"/>
  <c r="AE194" i="8" s="1"/>
  <c r="AF194" i="8" s="1"/>
  <c r="AG194" i="8" s="1"/>
  <c r="AH194" i="8" s="1"/>
  <c r="AI194" i="8" s="1"/>
  <c r="AJ194" i="8" s="1"/>
  <c r="AD200" i="8"/>
  <c r="AE200" i="8" s="1"/>
  <c r="AD196" i="8"/>
  <c r="AE196" i="8" s="1"/>
  <c r="BB222" i="8"/>
  <c r="BC222" i="8" s="1"/>
  <c r="BD222" i="8" s="1"/>
  <c r="AS215" i="8"/>
  <c r="AT215" i="8" s="1"/>
  <c r="AP210" i="8"/>
  <c r="AQ210" i="8" s="1"/>
  <c r="AR210" i="8" s="1"/>
  <c r="AS210" i="8" s="1"/>
  <c r="AT210" i="8" s="1"/>
  <c r="AU210" i="8" s="1"/>
  <c r="AV210" i="8" s="1"/>
  <c r="AW210" i="8" s="1"/>
  <c r="AX210" i="8" s="1"/>
  <c r="O184" i="8"/>
  <c r="T187" i="8"/>
  <c r="AF203" i="8"/>
  <c r="AG203" i="8" s="1"/>
  <c r="AH203" i="8" s="1"/>
  <c r="AI203" i="8" s="1"/>
  <c r="AJ203" i="8" s="1"/>
  <c r="AK203" i="8" s="1"/>
  <c r="Y192" i="8"/>
  <c r="BD224" i="8"/>
  <c r="AV218" i="8"/>
  <c r="BC223" i="8"/>
  <c r="BD223" i="8" s="1"/>
  <c r="AW219" i="8"/>
  <c r="AX219" i="8" s="1"/>
  <c r="AJ205" i="8"/>
  <c r="W193" i="8"/>
  <c r="AZ211" i="8"/>
  <c r="AI204" i="8"/>
  <c r="BB221" i="8"/>
  <c r="BC221" i="8" s="1"/>
  <c r="V190" i="8"/>
  <c r="Z195" i="8"/>
  <c r="Q186" i="8"/>
  <c r="Z197" i="8"/>
  <c r="AA197" i="8" s="1"/>
  <c r="N185" i="8"/>
  <c r="O185" i="8" s="1"/>
  <c r="AS214" i="8"/>
  <c r="AQ206" i="8"/>
  <c r="AV216" i="8"/>
  <c r="AM208" i="8"/>
  <c r="AN208" i="8" s="1"/>
  <c r="AO208" i="8" s="1"/>
  <c r="AP208" i="8" s="1"/>
  <c r="AQ208" i="8" s="1"/>
  <c r="AU213" i="8"/>
  <c r="AV217" i="8"/>
  <c r="AD199" i="8"/>
  <c r="AP212" i="8"/>
  <c r="G34" i="8"/>
  <c r="G57" i="8" s="1"/>
  <c r="G18" i="9"/>
  <c r="H27" i="8"/>
  <c r="I26" i="8"/>
  <c r="I27" i="8" s="1"/>
  <c r="J48" i="8"/>
  <c r="J24" i="8"/>
  <c r="AL207" i="8"/>
  <c r="V189" i="8"/>
  <c r="AH201" i="8"/>
  <c r="Y191" i="8"/>
  <c r="AE202" i="8"/>
  <c r="AO209" i="8"/>
  <c r="AB198" i="8"/>
  <c r="R188" i="8"/>
  <c r="S188" i="8" s="1"/>
  <c r="T188" i="8" s="1"/>
  <c r="U188" i="8" s="1"/>
  <c r="V188" i="8" s="1"/>
  <c r="U28" i="9" l="1"/>
  <c r="BE220" i="8"/>
  <c r="BF65" i="8"/>
  <c r="BF10" i="8"/>
  <c r="H70" i="8"/>
  <c r="H74" i="8" s="1"/>
  <c r="I69" i="8"/>
  <c r="I70" i="8" s="1"/>
  <c r="I74" i="8" s="1"/>
  <c r="J55" i="8"/>
  <c r="J68" i="8"/>
  <c r="BE227" i="8"/>
  <c r="BE231" i="8"/>
  <c r="BE223" i="8"/>
  <c r="BE232" i="8"/>
  <c r="BE224" i="8"/>
  <c r="BB151" i="8"/>
  <c r="BB155" i="8" s="1"/>
  <c r="BA20" i="8"/>
  <c r="U16" i="9" s="1"/>
  <c r="BA168" i="8"/>
  <c r="BD152" i="8"/>
  <c r="BE166" i="8"/>
  <c r="BB439" i="8"/>
  <c r="BB165" i="8"/>
  <c r="BB168" i="8" s="1"/>
  <c r="M183" i="8"/>
  <c r="M239" i="8" s="1"/>
  <c r="M22" i="8" s="1"/>
  <c r="M71" i="8" s="1"/>
  <c r="BA50" i="8"/>
  <c r="BB138" i="8"/>
  <c r="BC436" i="8"/>
  <c r="BC437" i="8"/>
  <c r="BC438" i="8"/>
  <c r="BC435" i="8"/>
  <c r="BC125" i="8" s="1"/>
  <c r="BB20" i="8"/>
  <c r="BB431" i="8"/>
  <c r="BB32" i="8" s="1"/>
  <c r="BD345" i="8"/>
  <c r="BD370" i="8"/>
  <c r="BD344" i="8"/>
  <c r="BD369" i="8"/>
  <c r="BD351" i="8"/>
  <c r="BD376" i="8"/>
  <c r="BD335" i="8"/>
  <c r="BD360" i="8"/>
  <c r="BD342" i="8"/>
  <c r="BD367" i="8"/>
  <c r="BD349" i="8"/>
  <c r="BD374" i="8"/>
  <c r="BD341" i="8"/>
  <c r="BD366" i="8"/>
  <c r="BD340" i="8"/>
  <c r="BD365" i="8"/>
  <c r="BD347" i="8"/>
  <c r="BD372" i="8"/>
  <c r="BD413" i="8"/>
  <c r="BD331" i="8"/>
  <c r="BD356" i="8"/>
  <c r="BD414" i="8"/>
  <c r="BD338" i="8"/>
  <c r="BD363" i="8"/>
  <c r="BB423" i="8"/>
  <c r="BC420" i="8"/>
  <c r="BF245" i="8"/>
  <c r="BF175" i="8"/>
  <c r="BF162" i="8"/>
  <c r="BF80" i="8"/>
  <c r="BF113" i="8"/>
  <c r="BF148" i="8"/>
  <c r="BF135" i="8"/>
  <c r="BF445" i="8"/>
  <c r="BG4" i="8"/>
  <c r="BF5" i="8"/>
  <c r="BF66" i="8" s="1"/>
  <c r="BC421" i="8"/>
  <c r="BD352" i="8"/>
  <c r="BD377" i="8"/>
  <c r="BD362" i="8"/>
  <c r="BD337" i="8"/>
  <c r="BD412" i="8"/>
  <c r="BD336" i="8"/>
  <c r="BD361" i="8"/>
  <c r="BD343" i="8"/>
  <c r="BD368" i="8"/>
  <c r="BD350" i="8"/>
  <c r="BD419" i="8" s="1"/>
  <c r="BD411" i="8"/>
  <c r="BD375" i="8"/>
  <c r="BD427" i="8" s="1"/>
  <c r="BD334" i="8"/>
  <c r="BD359" i="8"/>
  <c r="BC428" i="8"/>
  <c r="BC429" i="8"/>
  <c r="BC415" i="8"/>
  <c r="BJ59" i="8"/>
  <c r="BJ31" i="8" s="1"/>
  <c r="BI31" i="8"/>
  <c r="BE246" i="8"/>
  <c r="BE446" i="8"/>
  <c r="BE176" i="8"/>
  <c r="BE136" i="8"/>
  <c r="BE149" i="8"/>
  <c r="BE163" i="8"/>
  <c r="BE114" i="8"/>
  <c r="BE81" i="8"/>
  <c r="BD333" i="8"/>
  <c r="BD358" i="8"/>
  <c r="BD348" i="8"/>
  <c r="BD373" i="8"/>
  <c r="BD357" i="8"/>
  <c r="BD332" i="8"/>
  <c r="BD364" i="8"/>
  <c r="BD339" i="8"/>
  <c r="BD371" i="8"/>
  <c r="BD346" i="8"/>
  <c r="BF11" i="8"/>
  <c r="BF40" i="8" s="1"/>
  <c r="BE308" i="8"/>
  <c r="BE312" i="8"/>
  <c r="BE316" i="8"/>
  <c r="BE320" i="8"/>
  <c r="BE324" i="8"/>
  <c r="BE309" i="8"/>
  <c r="BE313" i="8"/>
  <c r="BE317" i="8"/>
  <c r="BE321" i="8"/>
  <c r="BE325" i="8"/>
  <c r="BE306" i="8"/>
  <c r="BE310" i="8"/>
  <c r="BE314" i="8"/>
  <c r="BE318" i="8"/>
  <c r="BE322" i="8"/>
  <c r="BE326" i="8"/>
  <c r="BE307" i="8"/>
  <c r="BE323" i="8"/>
  <c r="BE327" i="8"/>
  <c r="BE311" i="8"/>
  <c r="BE315" i="8"/>
  <c r="BE319" i="8"/>
  <c r="BE228" i="8"/>
  <c r="BE229" i="8"/>
  <c r="BE233" i="8"/>
  <c r="BE226" i="8"/>
  <c r="BE225" i="8"/>
  <c r="BC430" i="8"/>
  <c r="BC422" i="8"/>
  <c r="BE230" i="8"/>
  <c r="BD221" i="8"/>
  <c r="BE221" i="8" s="1"/>
  <c r="AR208" i="8"/>
  <c r="AS208" i="8" s="1"/>
  <c r="AT208" i="8" s="1"/>
  <c r="AU208" i="8" s="1"/>
  <c r="AV208" i="8" s="1"/>
  <c r="AW208" i="8" s="1"/>
  <c r="AX208" i="8" s="1"/>
  <c r="AY208" i="8" s="1"/>
  <c r="BA211" i="8"/>
  <c r="BB211" i="8" s="1"/>
  <c r="BE222" i="8"/>
  <c r="P185" i="8"/>
  <c r="Q185" i="8" s="1"/>
  <c r="AU215" i="8"/>
  <c r="AW218" i="8"/>
  <c r="AX218" i="8" s="1"/>
  <c r="AW216" i="8"/>
  <c r="AR206" i="8"/>
  <c r="AT214" i="8"/>
  <c r="AC198" i="8"/>
  <c r="AD198" i="8" s="1"/>
  <c r="AE198" i="8" s="1"/>
  <c r="AF198" i="8" s="1"/>
  <c r="AG198" i="8" s="1"/>
  <c r="AH198" i="8" s="1"/>
  <c r="AI198" i="8" s="1"/>
  <c r="AJ198" i="8" s="1"/>
  <c r="AK198" i="8" s="1"/>
  <c r="AL198" i="8" s="1"/>
  <c r="AM198" i="8" s="1"/>
  <c r="AN198" i="8" s="1"/>
  <c r="AO198" i="8" s="1"/>
  <c r="AP198" i="8" s="1"/>
  <c r="AQ198" i="8" s="1"/>
  <c r="AR198" i="8" s="1"/>
  <c r="AS198" i="8" s="1"/>
  <c r="AT198" i="8" s="1"/>
  <c r="AU198" i="8" s="1"/>
  <c r="AV198" i="8" s="1"/>
  <c r="AW198" i="8" s="1"/>
  <c r="AX198" i="8" s="1"/>
  <c r="AY198" i="8" s="1"/>
  <c r="AF202" i="8"/>
  <c r="W189" i="8"/>
  <c r="X189" i="8" s="1"/>
  <c r="Y189" i="8" s="1"/>
  <c r="Z189" i="8" s="1"/>
  <c r="AA189" i="8" s="1"/>
  <c r="AB189" i="8" s="1"/>
  <c r="AC189" i="8" s="1"/>
  <c r="AD189" i="8" s="1"/>
  <c r="AE189" i="8" s="1"/>
  <c r="AF189" i="8" s="1"/>
  <c r="AG189" i="8" s="1"/>
  <c r="AH189" i="8" s="1"/>
  <c r="AI189" i="8" s="1"/>
  <c r="AJ189" i="8" s="1"/>
  <c r="AK189" i="8" s="1"/>
  <c r="AL189" i="8" s="1"/>
  <c r="AM189" i="8" s="1"/>
  <c r="AN189" i="8" s="1"/>
  <c r="AO189" i="8" s="1"/>
  <c r="AP189" i="8" s="1"/>
  <c r="AQ189" i="8" s="1"/>
  <c r="AR189" i="8" s="1"/>
  <c r="AS189" i="8" s="1"/>
  <c r="AT189" i="8" s="1"/>
  <c r="AU189" i="8" s="1"/>
  <c r="AV189" i="8" s="1"/>
  <c r="AW189" i="8" s="1"/>
  <c r="AX189" i="8" s="1"/>
  <c r="AY189" i="8" s="1"/>
  <c r="AV213" i="8"/>
  <c r="W190" i="8"/>
  <c r="AK205" i="8"/>
  <c r="AY219" i="8"/>
  <c r="AZ219" i="8" s="1"/>
  <c r="BA219" i="8" s="1"/>
  <c r="U187" i="8"/>
  <c r="P184" i="8"/>
  <c r="AF200" i="8"/>
  <c r="AG200" i="8" s="1"/>
  <c r="X193" i="8"/>
  <c r="Y193" i="8" s="1"/>
  <c r="AP209" i="8"/>
  <c r="AI201" i="8"/>
  <c r="AQ212" i="8"/>
  <c r="AF196" i="8"/>
  <c r="R186" i="8"/>
  <c r="S186" i="8" s="1"/>
  <c r="T186" i="8" s="1"/>
  <c r="AA195" i="8"/>
  <c r="AB197" i="8"/>
  <c r="AM207" i="8"/>
  <c r="AE199" i="8"/>
  <c r="AW217" i="8"/>
  <c r="AJ204" i="8"/>
  <c r="Z192" i="8"/>
  <c r="AY210" i="8"/>
  <c r="AZ210" i="8" s="1"/>
  <c r="BA210" i="8" s="1"/>
  <c r="BB210" i="8" s="1"/>
  <c r="BC210" i="8" s="1"/>
  <c r="BD210" i="8" s="1"/>
  <c r="BE210" i="8" s="1"/>
  <c r="H28" i="8"/>
  <c r="H41" i="8" s="1"/>
  <c r="F23" i="9"/>
  <c r="F24" i="9" s="1"/>
  <c r="F30" i="9" s="1"/>
  <c r="I28" i="8"/>
  <c r="K48" i="8"/>
  <c r="J26" i="8"/>
  <c r="AK194" i="8"/>
  <c r="AL194" i="8" s="1"/>
  <c r="AM194" i="8" s="1"/>
  <c r="AN194" i="8" s="1"/>
  <c r="AO194" i="8" s="1"/>
  <c r="AP194" i="8" s="1"/>
  <c r="AQ194" i="8" s="1"/>
  <c r="AR194" i="8" s="1"/>
  <c r="AS194" i="8" s="1"/>
  <c r="AT194" i="8" s="1"/>
  <c r="AU194" i="8" s="1"/>
  <c r="AV194" i="8" s="1"/>
  <c r="AW194" i="8" s="1"/>
  <c r="AX194" i="8" s="1"/>
  <c r="Z191" i="8"/>
  <c r="AL203" i="8"/>
  <c r="W188" i="8"/>
  <c r="BG65" i="8" l="1"/>
  <c r="BG10" i="8"/>
  <c r="BF220" i="8"/>
  <c r="BF226" i="8"/>
  <c r="I41" i="8"/>
  <c r="I56" i="8"/>
  <c r="BF210" i="8"/>
  <c r="BF233" i="8"/>
  <c r="BF222" i="8"/>
  <c r="BF221" i="8"/>
  <c r="BF225" i="8"/>
  <c r="J69" i="8"/>
  <c r="BF231" i="8"/>
  <c r="BF228" i="8"/>
  <c r="BE152" i="8"/>
  <c r="H56" i="8"/>
  <c r="BF166" i="8"/>
  <c r="N183" i="8"/>
  <c r="N239" i="8" s="1"/>
  <c r="N22" i="8" s="1"/>
  <c r="BC165" i="8"/>
  <c r="BC168" i="8" s="1"/>
  <c r="BD429" i="8"/>
  <c r="BC138" i="8"/>
  <c r="BD435" i="8"/>
  <c r="BD125" i="8" s="1"/>
  <c r="BB50" i="8"/>
  <c r="BD438" i="8"/>
  <c r="BC151" i="8"/>
  <c r="BC155" i="8" s="1"/>
  <c r="BD436" i="8"/>
  <c r="BD437" i="8"/>
  <c r="BF223" i="8"/>
  <c r="J27" i="10"/>
  <c r="BC431" i="8"/>
  <c r="BC32" i="8" s="1"/>
  <c r="BC20" i="8"/>
  <c r="X27" i="9"/>
  <c r="BE352" i="8"/>
  <c r="BE377" i="8"/>
  <c r="BE413" i="8"/>
  <c r="BE347" i="8"/>
  <c r="BE372" i="8"/>
  <c r="BE331" i="8"/>
  <c r="BE414" i="8"/>
  <c r="BE356" i="8"/>
  <c r="BE338" i="8"/>
  <c r="BE363" i="8"/>
  <c r="BE366" i="8"/>
  <c r="BE341" i="8"/>
  <c r="BD422" i="8"/>
  <c r="BD415" i="8"/>
  <c r="BD428" i="8"/>
  <c r="BD430" i="8"/>
  <c r="BF224" i="8"/>
  <c r="BE344" i="8"/>
  <c r="BE369" i="8"/>
  <c r="BE373" i="8"/>
  <c r="BE348" i="8"/>
  <c r="BE368" i="8"/>
  <c r="BE343" i="8"/>
  <c r="BE375" i="8"/>
  <c r="BE427" i="8" s="1"/>
  <c r="BE350" i="8"/>
  <c r="BE419" i="8" s="1"/>
  <c r="BE411" i="8"/>
  <c r="BE334" i="8"/>
  <c r="BE359" i="8"/>
  <c r="BE337" i="8"/>
  <c r="BE362" i="8"/>
  <c r="BE412" i="8"/>
  <c r="BC439" i="8"/>
  <c r="BE365" i="8"/>
  <c r="BE340" i="8"/>
  <c r="BE332" i="8"/>
  <c r="BE357" i="8"/>
  <c r="BE364" i="8"/>
  <c r="BE339" i="8"/>
  <c r="BE346" i="8"/>
  <c r="BE371" i="8"/>
  <c r="BE349" i="8"/>
  <c r="BE374" i="8"/>
  <c r="BE358" i="8"/>
  <c r="BE333" i="8"/>
  <c r="BD420" i="8"/>
  <c r="BF246" i="8"/>
  <c r="BF446" i="8"/>
  <c r="BF176" i="8"/>
  <c r="BF163" i="8"/>
  <c r="BF81" i="8"/>
  <c r="BF114" i="8"/>
  <c r="BF149" i="8"/>
  <c r="BF136" i="8"/>
  <c r="BE336" i="8"/>
  <c r="BE361" i="8"/>
  <c r="BE351" i="8"/>
  <c r="BE376" i="8"/>
  <c r="BE335" i="8"/>
  <c r="BE360" i="8"/>
  <c r="BE342" i="8"/>
  <c r="BE367" i="8"/>
  <c r="BE345" i="8"/>
  <c r="BE370" i="8"/>
  <c r="BG11" i="8"/>
  <c r="BG40" i="8" s="1"/>
  <c r="BF307" i="8"/>
  <c r="BF311" i="8"/>
  <c r="BF315" i="8"/>
  <c r="BF319" i="8"/>
  <c r="BF323" i="8"/>
  <c r="BF327" i="8"/>
  <c r="BF308" i="8"/>
  <c r="BF312" i="8"/>
  <c r="BF316" i="8"/>
  <c r="BF320" i="8"/>
  <c r="BF324" i="8"/>
  <c r="BF309" i="8"/>
  <c r="BF313" i="8"/>
  <c r="BF317" i="8"/>
  <c r="BF321" i="8"/>
  <c r="BF325" i="8"/>
  <c r="BF318" i="8"/>
  <c r="BF306" i="8"/>
  <c r="BF322" i="8"/>
  <c r="BF310" i="8"/>
  <c r="BF326" i="8"/>
  <c r="BF314" i="8"/>
  <c r="BF227" i="8"/>
  <c r="BF229" i="8"/>
  <c r="BF232" i="8"/>
  <c r="BF234" i="8"/>
  <c r="BF230" i="8"/>
  <c r="BD421" i="8"/>
  <c r="BG245" i="8"/>
  <c r="BG445" i="8"/>
  <c r="BG148" i="8"/>
  <c r="BG175" i="8"/>
  <c r="BG162" i="8"/>
  <c r="BG80" i="8"/>
  <c r="BG113" i="8"/>
  <c r="BG135" i="8"/>
  <c r="BH4" i="8"/>
  <c r="BG5" i="8"/>
  <c r="BG66" i="8" s="1"/>
  <c r="BC423" i="8"/>
  <c r="AH200" i="8"/>
  <c r="AI200" i="8" s="1"/>
  <c r="AJ200" i="8" s="1"/>
  <c r="AK200" i="8" s="1"/>
  <c r="AL200" i="8" s="1"/>
  <c r="AM200" i="8" s="1"/>
  <c r="AN200" i="8" s="1"/>
  <c r="AO200" i="8" s="1"/>
  <c r="AP200" i="8" s="1"/>
  <c r="AQ200" i="8" s="1"/>
  <c r="AR200" i="8" s="1"/>
  <c r="AS200" i="8" s="1"/>
  <c r="AT200" i="8" s="1"/>
  <c r="AU200" i="8" s="1"/>
  <c r="AV200" i="8" s="1"/>
  <c r="AW200" i="8" s="1"/>
  <c r="AX200" i="8" s="1"/>
  <c r="AY200" i="8" s="1"/>
  <c r="AZ208" i="8"/>
  <c r="BA208" i="8" s="1"/>
  <c r="BB208" i="8" s="1"/>
  <c r="BC208" i="8" s="1"/>
  <c r="BD208" i="8" s="1"/>
  <c r="BE208" i="8" s="1"/>
  <c r="BF208" i="8" s="1"/>
  <c r="AY194" i="8"/>
  <c r="AZ194" i="8" s="1"/>
  <c r="BA194" i="8" s="1"/>
  <c r="BB194" i="8" s="1"/>
  <c r="BC194" i="8" s="1"/>
  <c r="BD194" i="8" s="1"/>
  <c r="BE194" i="8" s="1"/>
  <c r="BC211" i="8"/>
  <c r="BD211" i="8" s="1"/>
  <c r="AY218" i="8"/>
  <c r="AN207" i="8"/>
  <c r="X190" i="8"/>
  <c r="Y190" i="8" s="1"/>
  <c r="Z190" i="8" s="1"/>
  <c r="AU214" i="8"/>
  <c r="AX216" i="8"/>
  <c r="AG196" i="8"/>
  <c r="AH196" i="8" s="1"/>
  <c r="AI196" i="8" s="1"/>
  <c r="AJ196" i="8" s="1"/>
  <c r="AK196" i="8" s="1"/>
  <c r="AL196" i="8" s="1"/>
  <c r="AM196" i="8" s="1"/>
  <c r="AN196" i="8" s="1"/>
  <c r="AO196" i="8" s="1"/>
  <c r="AP196" i="8" s="1"/>
  <c r="AQ196" i="8" s="1"/>
  <c r="AR196" i="8" s="1"/>
  <c r="AS196" i="8" s="1"/>
  <c r="AT196" i="8" s="1"/>
  <c r="AU196" i="8" s="1"/>
  <c r="AV196" i="8" s="1"/>
  <c r="AW196" i="8" s="1"/>
  <c r="AX196" i="8" s="1"/>
  <c r="AY196" i="8" s="1"/>
  <c r="AZ196" i="8" s="1"/>
  <c r="BA196" i="8" s="1"/>
  <c r="BB196" i="8" s="1"/>
  <c r="BC196" i="8" s="1"/>
  <c r="BD196" i="8" s="1"/>
  <c r="AG202" i="8"/>
  <c r="AS206" i="8"/>
  <c r="X188" i="8"/>
  <c r="Y188" i="8" s="1"/>
  <c r="Z188" i="8" s="1"/>
  <c r="AA188" i="8" s="1"/>
  <c r="AB188" i="8" s="1"/>
  <c r="AC188" i="8" s="1"/>
  <c r="AD188" i="8" s="1"/>
  <c r="AE188" i="8" s="1"/>
  <c r="AF188" i="8" s="1"/>
  <c r="AG188" i="8" s="1"/>
  <c r="AH188" i="8" s="1"/>
  <c r="AI188" i="8" s="1"/>
  <c r="AJ188" i="8" s="1"/>
  <c r="AK188" i="8" s="1"/>
  <c r="AL188" i="8" s="1"/>
  <c r="AM188" i="8" s="1"/>
  <c r="AN188" i="8" s="1"/>
  <c r="AO188" i="8" s="1"/>
  <c r="AP188" i="8" s="1"/>
  <c r="AQ188" i="8" s="1"/>
  <c r="AR188" i="8" s="1"/>
  <c r="AS188" i="8" s="1"/>
  <c r="AT188" i="8" s="1"/>
  <c r="AU188" i="8" s="1"/>
  <c r="AV188" i="8" s="1"/>
  <c r="AW188" i="8" s="1"/>
  <c r="AX188" i="8" s="1"/>
  <c r="AY188" i="8" s="1"/>
  <c r="AZ188" i="8" s="1"/>
  <c r="BA188" i="8" s="1"/>
  <c r="BB188" i="8" s="1"/>
  <c r="BC188" i="8" s="1"/>
  <c r="BD188" i="8" s="1"/>
  <c r="BE188" i="8" s="1"/>
  <c r="AM203" i="8"/>
  <c r="AN203" i="8" s="1"/>
  <c r="AO203" i="8" s="1"/>
  <c r="AP203" i="8" s="1"/>
  <c r="AQ203" i="8" s="1"/>
  <c r="AR203" i="8" s="1"/>
  <c r="AS203" i="8" s="1"/>
  <c r="AT203" i="8" s="1"/>
  <c r="AU203" i="8" s="1"/>
  <c r="AV203" i="8" s="1"/>
  <c r="AW203" i="8" s="1"/>
  <c r="AX203" i="8" s="1"/>
  <c r="AK204" i="8"/>
  <c r="AL204" i="8" s="1"/>
  <c r="AM204" i="8" s="1"/>
  <c r="AN204" i="8" s="1"/>
  <c r="AO204" i="8" s="1"/>
  <c r="AP204" i="8" s="1"/>
  <c r="AX217" i="8"/>
  <c r="AC197" i="8"/>
  <c r="AD197" i="8" s="1"/>
  <c r="AE197" i="8" s="1"/>
  <c r="AF197" i="8" s="1"/>
  <c r="AG197" i="8" s="1"/>
  <c r="AH197" i="8" s="1"/>
  <c r="AI197" i="8" s="1"/>
  <c r="AJ197" i="8" s="1"/>
  <c r="AK197" i="8" s="1"/>
  <c r="AL197" i="8" s="1"/>
  <c r="AM197" i="8" s="1"/>
  <c r="AN197" i="8" s="1"/>
  <c r="AO197" i="8" s="1"/>
  <c r="AP197" i="8" s="1"/>
  <c r="AQ197" i="8" s="1"/>
  <c r="AR197" i="8" s="1"/>
  <c r="AS197" i="8" s="1"/>
  <c r="AT197" i="8" s="1"/>
  <c r="AU197" i="8" s="1"/>
  <c r="AV197" i="8" s="1"/>
  <c r="AW197" i="8" s="1"/>
  <c r="AX197" i="8" s="1"/>
  <c r="AY197" i="8" s="1"/>
  <c r="AZ197" i="8" s="1"/>
  <c r="AA192" i="8"/>
  <c r="AF199" i="8"/>
  <c r="AJ201" i="8"/>
  <c r="BB219" i="8"/>
  <c r="AL205" i="8"/>
  <c r="AB195" i="8"/>
  <c r="AR212" i="8"/>
  <c r="AS212" i="8" s="1"/>
  <c r="AT212" i="8" s="1"/>
  <c r="AU212" i="8" s="1"/>
  <c r="Z193" i="8"/>
  <c r="AA193" i="8" s="1"/>
  <c r="AB193" i="8" s="1"/>
  <c r="AC193" i="8" s="1"/>
  <c r="V187" i="8"/>
  <c r="W187" i="8" s="1"/>
  <c r="X187" i="8" s="1"/>
  <c r="Y187" i="8" s="1"/>
  <c r="Z187" i="8" s="1"/>
  <c r="AA187" i="8" s="1"/>
  <c r="AB187" i="8" s="1"/>
  <c r="AC187" i="8" s="1"/>
  <c r="AD187" i="8" s="1"/>
  <c r="AE187" i="8" s="1"/>
  <c r="AF187" i="8" s="1"/>
  <c r="AG187" i="8" s="1"/>
  <c r="AH187" i="8" s="1"/>
  <c r="AI187" i="8" s="1"/>
  <c r="AJ187" i="8" s="1"/>
  <c r="AK187" i="8" s="1"/>
  <c r="AL187" i="8" s="1"/>
  <c r="AM187" i="8" s="1"/>
  <c r="AN187" i="8" s="1"/>
  <c r="AO187" i="8" s="1"/>
  <c r="AP187" i="8" s="1"/>
  <c r="AQ187" i="8" s="1"/>
  <c r="AR187" i="8" s="1"/>
  <c r="AS187" i="8" s="1"/>
  <c r="AT187" i="8" s="1"/>
  <c r="AU187" i="8" s="1"/>
  <c r="AV187" i="8" s="1"/>
  <c r="AW187" i="8" s="1"/>
  <c r="AX187" i="8" s="1"/>
  <c r="AY187" i="8" s="1"/>
  <c r="AZ187" i="8" s="1"/>
  <c r="BA187" i="8" s="1"/>
  <c r="BB187" i="8" s="1"/>
  <c r="BC187" i="8" s="1"/>
  <c r="BD187" i="8" s="1"/>
  <c r="BE187" i="8" s="1"/>
  <c r="BF187" i="8" s="1"/>
  <c r="AZ198" i="8"/>
  <c r="BA198" i="8" s="1"/>
  <c r="BB198" i="8" s="1"/>
  <c r="BC198" i="8" s="1"/>
  <c r="BD198" i="8" s="1"/>
  <c r="BE198" i="8" s="1"/>
  <c r="BF198" i="8" s="1"/>
  <c r="AV215" i="8"/>
  <c r="AW215" i="8" s="1"/>
  <c r="AX215" i="8" s="1"/>
  <c r="AY215" i="8" s="1"/>
  <c r="AZ215" i="8" s="1"/>
  <c r="BA215" i="8" s="1"/>
  <c r="R185" i="8"/>
  <c r="U186" i="8"/>
  <c r="V186" i="8" s="1"/>
  <c r="W186" i="8" s="1"/>
  <c r="X186" i="8" s="1"/>
  <c r="Y186" i="8" s="1"/>
  <c r="Z186" i="8" s="1"/>
  <c r="AA186" i="8" s="1"/>
  <c r="AB186" i="8" s="1"/>
  <c r="AC186" i="8" s="1"/>
  <c r="AD186" i="8" s="1"/>
  <c r="AE186" i="8" s="1"/>
  <c r="AF186" i="8" s="1"/>
  <c r="AG186" i="8" s="1"/>
  <c r="AH186" i="8" s="1"/>
  <c r="AI186" i="8" s="1"/>
  <c r="AJ186" i="8" s="1"/>
  <c r="AK186" i="8" s="1"/>
  <c r="AL186" i="8" s="1"/>
  <c r="AM186" i="8" s="1"/>
  <c r="AN186" i="8" s="1"/>
  <c r="AO186" i="8" s="1"/>
  <c r="AP186" i="8" s="1"/>
  <c r="AQ186" i="8" s="1"/>
  <c r="AR186" i="8" s="1"/>
  <c r="AS186" i="8" s="1"/>
  <c r="AT186" i="8" s="1"/>
  <c r="AU186" i="8" s="1"/>
  <c r="AV186" i="8" s="1"/>
  <c r="AW186" i="8" s="1"/>
  <c r="AX186" i="8" s="1"/>
  <c r="AY186" i="8" s="1"/>
  <c r="AZ186" i="8" s="1"/>
  <c r="BA186" i="8" s="1"/>
  <c r="BB186" i="8" s="1"/>
  <c r="BC186" i="8" s="1"/>
  <c r="BD186" i="8" s="1"/>
  <c r="BE186" i="8" s="1"/>
  <c r="BF186" i="8" s="1"/>
  <c r="AQ209" i="8"/>
  <c r="Q184" i="8"/>
  <c r="AW213" i="8"/>
  <c r="AZ189" i="8"/>
  <c r="BA189" i="8" s="1"/>
  <c r="BB189" i="8" s="1"/>
  <c r="BC189" i="8" s="1"/>
  <c r="H34" i="8"/>
  <c r="H42" i="8" s="1"/>
  <c r="J27" i="8"/>
  <c r="I34" i="8"/>
  <c r="L48" i="8"/>
  <c r="AA191" i="8"/>
  <c r="AB191" i="8" s="1"/>
  <c r="AC191" i="8" s="1"/>
  <c r="AD191" i="8" s="1"/>
  <c r="AE191" i="8" s="1"/>
  <c r="BG186" i="8" l="1"/>
  <c r="BG187" i="8"/>
  <c r="BG234" i="8"/>
  <c r="BG208" i="8"/>
  <c r="BH65" i="8"/>
  <c r="BH10" i="8"/>
  <c r="I57" i="8"/>
  <c r="I42" i="8"/>
  <c r="J70" i="8"/>
  <c r="J74" i="8" s="1"/>
  <c r="BG210" i="8"/>
  <c r="F18" i="10"/>
  <c r="N71" i="8"/>
  <c r="BD151" i="8"/>
  <c r="BD155" i="8" s="1"/>
  <c r="BD165" i="8"/>
  <c r="BF152" i="8"/>
  <c r="H57" i="8"/>
  <c r="BG166" i="8"/>
  <c r="O183" i="8"/>
  <c r="O239" i="8" s="1"/>
  <c r="O22" i="8" s="1"/>
  <c r="O71" i="8" s="1"/>
  <c r="BD439" i="8"/>
  <c r="BG198" i="8"/>
  <c r="BG232" i="8"/>
  <c r="BD138" i="8"/>
  <c r="BE435" i="8"/>
  <c r="BE125" i="8" s="1"/>
  <c r="BE436" i="8"/>
  <c r="BE438" i="8"/>
  <c r="BE437" i="8"/>
  <c r="BG225" i="8"/>
  <c r="BC50" i="8"/>
  <c r="BE421" i="8"/>
  <c r="BD431" i="8"/>
  <c r="BD32" i="8" s="1"/>
  <c r="BF340" i="8"/>
  <c r="BF365" i="8"/>
  <c r="BG229" i="8"/>
  <c r="BF339" i="8"/>
  <c r="BF364" i="8"/>
  <c r="BF331" i="8"/>
  <c r="BF356" i="8"/>
  <c r="BF414" i="8"/>
  <c r="BF342" i="8"/>
  <c r="BF367" i="8"/>
  <c r="BF345" i="8"/>
  <c r="BF370" i="8"/>
  <c r="BF352" i="8"/>
  <c r="BF377" i="8"/>
  <c r="BF361" i="8"/>
  <c r="BF336" i="8"/>
  <c r="BE420" i="8"/>
  <c r="BG224" i="8"/>
  <c r="BE422" i="8"/>
  <c r="BF346" i="8"/>
  <c r="BF371" i="8"/>
  <c r="BF358" i="8"/>
  <c r="BF333" i="8"/>
  <c r="BE415" i="8"/>
  <c r="BG222" i="8"/>
  <c r="BG221" i="8"/>
  <c r="BG246" i="8"/>
  <c r="BG149" i="8"/>
  <c r="BG446" i="8"/>
  <c r="BG176" i="8"/>
  <c r="BG163" i="8"/>
  <c r="BG81" i="8"/>
  <c r="BG114" i="8"/>
  <c r="BG136" i="8"/>
  <c r="BG230" i="8"/>
  <c r="BG227" i="8"/>
  <c r="BF376" i="8"/>
  <c r="BF351" i="8"/>
  <c r="BF368" i="8"/>
  <c r="BF343" i="8"/>
  <c r="BF338" i="8"/>
  <c r="BF363" i="8"/>
  <c r="BF341" i="8"/>
  <c r="BF366" i="8"/>
  <c r="BF348" i="8"/>
  <c r="BF373" i="8"/>
  <c r="BF332" i="8"/>
  <c r="BF357" i="8"/>
  <c r="BD423" i="8"/>
  <c r="BE428" i="8"/>
  <c r="BG220" i="8"/>
  <c r="BE429" i="8"/>
  <c r="BF347" i="8"/>
  <c r="BF372" i="8"/>
  <c r="BF413" i="8"/>
  <c r="BF374" i="8"/>
  <c r="BF349" i="8"/>
  <c r="BH245" i="8"/>
  <c r="BH135" i="8"/>
  <c r="BH445" i="8"/>
  <c r="BH148" i="8"/>
  <c r="BH175" i="8"/>
  <c r="BH162" i="8"/>
  <c r="BH80" i="8"/>
  <c r="BH113" i="8"/>
  <c r="BI4" i="8"/>
  <c r="BH5" i="8"/>
  <c r="BH66" i="8" s="1"/>
  <c r="BF360" i="8"/>
  <c r="BF335" i="8"/>
  <c r="BF411" i="8"/>
  <c r="BF350" i="8"/>
  <c r="BF419" i="8" s="1"/>
  <c r="BF375" i="8"/>
  <c r="BF427" i="8" s="1"/>
  <c r="BF334" i="8"/>
  <c r="BF359" i="8"/>
  <c r="BF337" i="8"/>
  <c r="BF362" i="8"/>
  <c r="BF412" i="8"/>
  <c r="BF344" i="8"/>
  <c r="BF369" i="8"/>
  <c r="BH11" i="8"/>
  <c r="BG306" i="8"/>
  <c r="BG310" i="8"/>
  <c r="BG314" i="8"/>
  <c r="BG318" i="8"/>
  <c r="BG322" i="8"/>
  <c r="BG326" i="8"/>
  <c r="BG307" i="8"/>
  <c r="BG311" i="8"/>
  <c r="BG315" i="8"/>
  <c r="BG319" i="8"/>
  <c r="BG323" i="8"/>
  <c r="BG327" i="8"/>
  <c r="BG308" i="8"/>
  <c r="BG312" i="8"/>
  <c r="BG316" i="8"/>
  <c r="BG320" i="8"/>
  <c r="BG324" i="8"/>
  <c r="BG313" i="8"/>
  <c r="BG317" i="8"/>
  <c r="BG321" i="8"/>
  <c r="BG309" i="8"/>
  <c r="BG325" i="8"/>
  <c r="BG231" i="8"/>
  <c r="BG235" i="8"/>
  <c r="BG233" i="8"/>
  <c r="BG226" i="8"/>
  <c r="BG228" i="8"/>
  <c r="BG223" i="8"/>
  <c r="BE430" i="8"/>
  <c r="AY203" i="8"/>
  <c r="AZ203" i="8" s="1"/>
  <c r="BA203" i="8" s="1"/>
  <c r="BB203" i="8" s="1"/>
  <c r="BC203" i="8" s="1"/>
  <c r="BD203" i="8" s="1"/>
  <c r="BE203" i="8" s="1"/>
  <c r="BF203" i="8" s="1"/>
  <c r="BG203" i="8" s="1"/>
  <c r="AZ200" i="8"/>
  <c r="BA200" i="8" s="1"/>
  <c r="BB215" i="8"/>
  <c r="BC215" i="8" s="1"/>
  <c r="BE196" i="8"/>
  <c r="BF196" i="8" s="1"/>
  <c r="BG196" i="8" s="1"/>
  <c r="BF194" i="8"/>
  <c r="BG194" i="8" s="1"/>
  <c r="AD193" i="8"/>
  <c r="AE193" i="8" s="1"/>
  <c r="AF193" i="8" s="1"/>
  <c r="BA197" i="8"/>
  <c r="BB197" i="8" s="1"/>
  <c r="BC197" i="8" s="1"/>
  <c r="BD197" i="8" s="1"/>
  <c r="BE197" i="8" s="1"/>
  <c r="BF197" i="8" s="1"/>
  <c r="BG197" i="8" s="1"/>
  <c r="BF188" i="8"/>
  <c r="BG188" i="8" s="1"/>
  <c r="AZ218" i="8"/>
  <c r="BA218" i="8" s="1"/>
  <c r="AQ204" i="8"/>
  <c r="AR204" i="8" s="1"/>
  <c r="AS204" i="8" s="1"/>
  <c r="AT204" i="8" s="1"/>
  <c r="AU204" i="8" s="1"/>
  <c r="AV204" i="8" s="1"/>
  <c r="AW204" i="8" s="1"/>
  <c r="AX204" i="8" s="1"/>
  <c r="AY204" i="8" s="1"/>
  <c r="AZ204" i="8" s="1"/>
  <c r="BA204" i="8" s="1"/>
  <c r="BB204" i="8" s="1"/>
  <c r="BE211" i="8"/>
  <c r="BF211" i="8" s="1"/>
  <c r="BG211" i="8" s="1"/>
  <c r="AM205" i="8"/>
  <c r="AN205" i="8" s="1"/>
  <c r="AO205" i="8" s="1"/>
  <c r="AP205" i="8" s="1"/>
  <c r="AQ205" i="8" s="1"/>
  <c r="AR205" i="8" s="1"/>
  <c r="AS205" i="8" s="1"/>
  <c r="AT205" i="8" s="1"/>
  <c r="AU205" i="8" s="1"/>
  <c r="AV205" i="8" s="1"/>
  <c r="AW205" i="8" s="1"/>
  <c r="AX205" i="8" s="1"/>
  <c r="AY205" i="8" s="1"/>
  <c r="AZ205" i="8" s="1"/>
  <c r="BA205" i="8" s="1"/>
  <c r="BB205" i="8" s="1"/>
  <c r="BC205" i="8" s="1"/>
  <c r="BD205" i="8" s="1"/>
  <c r="BE205" i="8" s="1"/>
  <c r="BF205" i="8" s="1"/>
  <c r="AO207" i="8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AX213" i="8"/>
  <c r="AR209" i="8"/>
  <c r="AS209" i="8" s="1"/>
  <c r="AT209" i="8" s="1"/>
  <c r="AU209" i="8" s="1"/>
  <c r="BC219" i="8"/>
  <c r="BD219" i="8" s="1"/>
  <c r="BE219" i="8" s="1"/>
  <c r="BF219" i="8" s="1"/>
  <c r="BG219" i="8" s="1"/>
  <c r="AG199" i="8"/>
  <c r="AH199" i="8" s="1"/>
  <c r="AI199" i="8" s="1"/>
  <c r="AB192" i="8"/>
  <c r="AH202" i="8"/>
  <c r="AA190" i="8"/>
  <c r="S185" i="8"/>
  <c r="T185" i="8" s="1"/>
  <c r="U185" i="8" s="1"/>
  <c r="AC195" i="8"/>
  <c r="AD195" i="8" s="1"/>
  <c r="AE195" i="8" s="1"/>
  <c r="AF195" i="8" s="1"/>
  <c r="AG195" i="8" s="1"/>
  <c r="AH195" i="8" s="1"/>
  <c r="AI195" i="8" s="1"/>
  <c r="AJ195" i="8" s="1"/>
  <c r="AK195" i="8" s="1"/>
  <c r="AL195" i="8" s="1"/>
  <c r="AM195" i="8" s="1"/>
  <c r="AN195" i="8" s="1"/>
  <c r="AO195" i="8" s="1"/>
  <c r="AP195" i="8" s="1"/>
  <c r="AQ195" i="8" s="1"/>
  <c r="AR195" i="8" s="1"/>
  <c r="AS195" i="8" s="1"/>
  <c r="AT195" i="8" s="1"/>
  <c r="AU195" i="8" s="1"/>
  <c r="AV195" i="8" s="1"/>
  <c r="AW195" i="8" s="1"/>
  <c r="AX195" i="8" s="1"/>
  <c r="AY195" i="8" s="1"/>
  <c r="AZ195" i="8" s="1"/>
  <c r="BA195" i="8" s="1"/>
  <c r="BB195" i="8" s="1"/>
  <c r="BC195" i="8" s="1"/>
  <c r="BD195" i="8" s="1"/>
  <c r="BE195" i="8" s="1"/>
  <c r="BF195" i="8" s="1"/>
  <c r="BG195" i="8" s="1"/>
  <c r="BD189" i="8"/>
  <c r="BE189" i="8" s="1"/>
  <c r="BF189" i="8" s="1"/>
  <c r="BG189" i="8" s="1"/>
  <c r="AK201" i="8"/>
  <c r="AL201" i="8" s="1"/>
  <c r="AM201" i="8" s="1"/>
  <c r="AN201" i="8" s="1"/>
  <c r="AO201" i="8" s="1"/>
  <c r="AP201" i="8" s="1"/>
  <c r="AQ201" i="8" s="1"/>
  <c r="AR201" i="8" s="1"/>
  <c r="AS201" i="8" s="1"/>
  <c r="AT201" i="8" s="1"/>
  <c r="AU201" i="8" s="1"/>
  <c r="AV201" i="8" s="1"/>
  <c r="AW201" i="8" s="1"/>
  <c r="AX201" i="8" s="1"/>
  <c r="AY201" i="8" s="1"/>
  <c r="AZ201" i="8" s="1"/>
  <c r="BA201" i="8" s="1"/>
  <c r="BB201" i="8" s="1"/>
  <c r="BC201" i="8" s="1"/>
  <c r="BD201" i="8" s="1"/>
  <c r="BE201" i="8" s="1"/>
  <c r="BF201" i="8" s="1"/>
  <c r="BG201" i="8" s="1"/>
  <c r="AT206" i="8"/>
  <c r="AU206" i="8" s="1"/>
  <c r="AV206" i="8" s="1"/>
  <c r="AW206" i="8" s="1"/>
  <c r="AX206" i="8" s="1"/>
  <c r="AY206" i="8" s="1"/>
  <c r="AZ206" i="8" s="1"/>
  <c r="BA206" i="8" s="1"/>
  <c r="BB206" i="8" s="1"/>
  <c r="BC206" i="8" s="1"/>
  <c r="BD206" i="8" s="1"/>
  <c r="BE206" i="8" s="1"/>
  <c r="BF206" i="8" s="1"/>
  <c r="BG206" i="8" s="1"/>
  <c r="AV214" i="8"/>
  <c r="AW214" i="8" s="1"/>
  <c r="AX214" i="8" s="1"/>
  <c r="R184" i="8"/>
  <c r="AV212" i="8"/>
  <c r="AW212" i="8" s="1"/>
  <c r="AX212" i="8" s="1"/>
  <c r="AY212" i="8" s="1"/>
  <c r="AZ212" i="8" s="1"/>
  <c r="BA212" i="8" s="1"/>
  <c r="BB212" i="8" s="1"/>
  <c r="BC212" i="8" s="1"/>
  <c r="BD212" i="8" s="1"/>
  <c r="BE212" i="8" s="1"/>
  <c r="BF212" i="8" s="1"/>
  <c r="BG212" i="8" s="1"/>
  <c r="AY217" i="8"/>
  <c r="AY216" i="8"/>
  <c r="AZ216" i="8" s="1"/>
  <c r="BA216" i="8" s="1"/>
  <c r="BB216" i="8" s="1"/>
  <c r="BC216" i="8" s="1"/>
  <c r="BD216" i="8" s="1"/>
  <c r="BE216" i="8" s="1"/>
  <c r="BF216" i="8" s="1"/>
  <c r="BG216" i="8" s="1"/>
  <c r="J28" i="8"/>
  <c r="J41" i="8" s="1"/>
  <c r="H18" i="9"/>
  <c r="M48" i="8"/>
  <c r="AF191" i="8"/>
  <c r="AG191" i="8" s="1"/>
  <c r="AH191" i="8" s="1"/>
  <c r="AI191" i="8" s="1"/>
  <c r="AJ191" i="8" s="1"/>
  <c r="AK191" i="8" s="1"/>
  <c r="AL191" i="8" s="1"/>
  <c r="AM191" i="8" s="1"/>
  <c r="AN191" i="8" s="1"/>
  <c r="AO191" i="8" s="1"/>
  <c r="AP191" i="8" s="1"/>
  <c r="AQ191" i="8" s="1"/>
  <c r="AR191" i="8" s="1"/>
  <c r="AS191" i="8" s="1"/>
  <c r="AT191" i="8" s="1"/>
  <c r="AU191" i="8" s="1"/>
  <c r="AV191" i="8" s="1"/>
  <c r="AW191" i="8" s="1"/>
  <c r="AX191" i="8" s="1"/>
  <c r="AY191" i="8" s="1"/>
  <c r="AZ191" i="8" s="1"/>
  <c r="BA191" i="8" s="1"/>
  <c r="BB191" i="8" s="1"/>
  <c r="BC191" i="8" s="1"/>
  <c r="BD191" i="8" s="1"/>
  <c r="BE191" i="8" s="1"/>
  <c r="BF191" i="8" s="1"/>
  <c r="BG191" i="8" s="1"/>
  <c r="BH186" i="8" l="1"/>
  <c r="BH207" i="8"/>
  <c r="BI65" i="8"/>
  <c r="BI10" i="8"/>
  <c r="BH187" i="8"/>
  <c r="BH40" i="8"/>
  <c r="BH206" i="8"/>
  <c r="BH228" i="8"/>
  <c r="BH201" i="8"/>
  <c r="BH219" i="8"/>
  <c r="BH194" i="8"/>
  <c r="BH203" i="8"/>
  <c r="BH226" i="8"/>
  <c r="BH191" i="8"/>
  <c r="BH212" i="8"/>
  <c r="BH216" i="8"/>
  <c r="BH195" i="8"/>
  <c r="BH197" i="8"/>
  <c r="BH235" i="8"/>
  <c r="P183" i="8"/>
  <c r="P239" i="8" s="1"/>
  <c r="P22" i="8" s="1"/>
  <c r="P71" i="8" s="1"/>
  <c r="BD20" i="8"/>
  <c r="V16" i="9" s="1"/>
  <c r="BD168" i="8"/>
  <c r="BG152" i="8"/>
  <c r="J56" i="8"/>
  <c r="BH166" i="8"/>
  <c r="BE423" i="8"/>
  <c r="BE138" i="8"/>
  <c r="BH189" i="8"/>
  <c r="BH211" i="8"/>
  <c r="BH188" i="8"/>
  <c r="BH196" i="8"/>
  <c r="BH233" i="8"/>
  <c r="BE151" i="8"/>
  <c r="BE155" i="8" s="1"/>
  <c r="BE165" i="8"/>
  <c r="BE168" i="8" s="1"/>
  <c r="BF435" i="8"/>
  <c r="BF125" i="8" s="1"/>
  <c r="BF437" i="8"/>
  <c r="BF438" i="8"/>
  <c r="BF436" i="8"/>
  <c r="BH230" i="8"/>
  <c r="BD50" i="8"/>
  <c r="BH208" i="8"/>
  <c r="BF421" i="8"/>
  <c r="BH221" i="8"/>
  <c r="BF420" i="8"/>
  <c r="BG350" i="8"/>
  <c r="BG419" i="8" s="1"/>
  <c r="BG375" i="8"/>
  <c r="BG427" i="8" s="1"/>
  <c r="BG411" i="8"/>
  <c r="BG363" i="8"/>
  <c r="BG338" i="8"/>
  <c r="BG362" i="8"/>
  <c r="BG337" i="8"/>
  <c r="BG412" i="8"/>
  <c r="BG344" i="8"/>
  <c r="BG369" i="8"/>
  <c r="BG351" i="8"/>
  <c r="BG376" i="8"/>
  <c r="BG335" i="8"/>
  <c r="BG360" i="8"/>
  <c r="BF430" i="8"/>
  <c r="BF415" i="8"/>
  <c r="BI245" i="8"/>
  <c r="BI175" i="8"/>
  <c r="BI135" i="8"/>
  <c r="BI445" i="8"/>
  <c r="BI148" i="8"/>
  <c r="BI80" i="8"/>
  <c r="BI162" i="8"/>
  <c r="BI113" i="8"/>
  <c r="BJ4" i="8"/>
  <c r="BI5" i="8"/>
  <c r="BI66" i="8" s="1"/>
  <c r="BE431" i="8"/>
  <c r="BF428" i="8"/>
  <c r="BH225" i="8"/>
  <c r="BH224" i="8"/>
  <c r="V28" i="9"/>
  <c r="BG342" i="8"/>
  <c r="BG367" i="8"/>
  <c r="BG341" i="8"/>
  <c r="BG366" i="8"/>
  <c r="BG373" i="8"/>
  <c r="BG348" i="8"/>
  <c r="BG332" i="8"/>
  <c r="BG357" i="8"/>
  <c r="BG339" i="8"/>
  <c r="BG364" i="8"/>
  <c r="BH246" i="8"/>
  <c r="BH136" i="8"/>
  <c r="BH149" i="8"/>
  <c r="BH446" i="8"/>
  <c r="BH176" i="8"/>
  <c r="BH163" i="8"/>
  <c r="BH81" i="8"/>
  <c r="BH114" i="8"/>
  <c r="BH231" i="8"/>
  <c r="BG334" i="8"/>
  <c r="BG359" i="8"/>
  <c r="BG349" i="8"/>
  <c r="BG374" i="8"/>
  <c r="BG358" i="8"/>
  <c r="BG333" i="8"/>
  <c r="BG340" i="8"/>
  <c r="BG365" i="8"/>
  <c r="BG372" i="8"/>
  <c r="BG347" i="8"/>
  <c r="BG413" i="8"/>
  <c r="BG356" i="8"/>
  <c r="BG331" i="8"/>
  <c r="BG414" i="8"/>
  <c r="BF429" i="8"/>
  <c r="BH222" i="8"/>
  <c r="BF422" i="8"/>
  <c r="BH229" i="8"/>
  <c r="BE439" i="8"/>
  <c r="BG371" i="8"/>
  <c r="BG346" i="8"/>
  <c r="BG345" i="8"/>
  <c r="BG370" i="8"/>
  <c r="BG352" i="8"/>
  <c r="BG377" i="8"/>
  <c r="BG336" i="8"/>
  <c r="BG361" i="8"/>
  <c r="BG343" i="8"/>
  <c r="BG368" i="8"/>
  <c r="BI11" i="8"/>
  <c r="BI40" i="8" s="1"/>
  <c r="BH309" i="8"/>
  <c r="BH313" i="8"/>
  <c r="BH317" i="8"/>
  <c r="BH321" i="8"/>
  <c r="BH325" i="8"/>
  <c r="BH306" i="8"/>
  <c r="BH310" i="8"/>
  <c r="BH314" i="8"/>
  <c r="BH318" i="8"/>
  <c r="BH322" i="8"/>
  <c r="BH326" i="8"/>
  <c r="BH307" i="8"/>
  <c r="BH311" i="8"/>
  <c r="BH315" i="8"/>
  <c r="BH319" i="8"/>
  <c r="BH323" i="8"/>
  <c r="BH308" i="8"/>
  <c r="BH324" i="8"/>
  <c r="BH312" i="8"/>
  <c r="BH327" i="8"/>
  <c r="BH316" i="8"/>
  <c r="BH320" i="8"/>
  <c r="BH227" i="8"/>
  <c r="BH236" i="8"/>
  <c r="BH232" i="8"/>
  <c r="BH234" i="8"/>
  <c r="BH223" i="8"/>
  <c r="BH220" i="8"/>
  <c r="BH198" i="8"/>
  <c r="BE20" i="8"/>
  <c r="BH210" i="8"/>
  <c r="BC204" i="8"/>
  <c r="BD204" i="8" s="1"/>
  <c r="BE204" i="8" s="1"/>
  <c r="BF204" i="8" s="1"/>
  <c r="BG204" i="8" s="1"/>
  <c r="BH204" i="8" s="1"/>
  <c r="BB200" i="8"/>
  <c r="BC200" i="8" s="1"/>
  <c r="BD200" i="8" s="1"/>
  <c r="BE200" i="8" s="1"/>
  <c r="BF200" i="8" s="1"/>
  <c r="BG200" i="8" s="1"/>
  <c r="BH200" i="8" s="1"/>
  <c r="AG193" i="8"/>
  <c r="AH193" i="8" s="1"/>
  <c r="AI193" i="8" s="1"/>
  <c r="AJ193" i="8" s="1"/>
  <c r="AK193" i="8" s="1"/>
  <c r="AL193" i="8" s="1"/>
  <c r="AM193" i="8" s="1"/>
  <c r="AN193" i="8" s="1"/>
  <c r="AO193" i="8" s="1"/>
  <c r="AP193" i="8" s="1"/>
  <c r="AQ193" i="8" s="1"/>
  <c r="AR193" i="8" s="1"/>
  <c r="AS193" i="8" s="1"/>
  <c r="AT193" i="8" s="1"/>
  <c r="AU193" i="8" s="1"/>
  <c r="AV193" i="8" s="1"/>
  <c r="AW193" i="8" s="1"/>
  <c r="AX193" i="8" s="1"/>
  <c r="AY193" i="8" s="1"/>
  <c r="AZ193" i="8" s="1"/>
  <c r="BA193" i="8" s="1"/>
  <c r="BB193" i="8" s="1"/>
  <c r="BC193" i="8" s="1"/>
  <c r="BD193" i="8" s="1"/>
  <c r="BE193" i="8" s="1"/>
  <c r="BF193" i="8" s="1"/>
  <c r="BG193" i="8" s="1"/>
  <c r="BH193" i="8" s="1"/>
  <c r="BB218" i="8"/>
  <c r="BC218" i="8" s="1"/>
  <c r="BD218" i="8" s="1"/>
  <c r="BE218" i="8" s="1"/>
  <c r="BF218" i="8" s="1"/>
  <c r="BG218" i="8" s="1"/>
  <c r="BH218" i="8" s="1"/>
  <c r="AJ199" i="8"/>
  <c r="AK199" i="8" s="1"/>
  <c r="AL199" i="8" s="1"/>
  <c r="AM199" i="8" s="1"/>
  <c r="AN199" i="8" s="1"/>
  <c r="AO199" i="8" s="1"/>
  <c r="AP199" i="8" s="1"/>
  <c r="AQ199" i="8" s="1"/>
  <c r="AR199" i="8" s="1"/>
  <c r="AS199" i="8" s="1"/>
  <c r="AT199" i="8" s="1"/>
  <c r="AU199" i="8" s="1"/>
  <c r="AV199" i="8" s="1"/>
  <c r="AW199" i="8" s="1"/>
  <c r="AX199" i="8" s="1"/>
  <c r="AY199" i="8" s="1"/>
  <c r="AZ199" i="8" s="1"/>
  <c r="BD215" i="8"/>
  <c r="BE215" i="8" s="1"/>
  <c r="BF215" i="8" s="1"/>
  <c r="BG215" i="8" s="1"/>
  <c r="BH215" i="8" s="1"/>
  <c r="AY214" i="8"/>
  <c r="AZ214" i="8" s="1"/>
  <c r="BA214" i="8" s="1"/>
  <c r="BB214" i="8" s="1"/>
  <c r="BC214" i="8" s="1"/>
  <c r="BD214" i="8" s="1"/>
  <c r="BE214" i="8" s="1"/>
  <c r="BF214" i="8" s="1"/>
  <c r="BG214" i="8" s="1"/>
  <c r="BH214" i="8" s="1"/>
  <c r="BG205" i="8"/>
  <c r="BH205" i="8" s="1"/>
  <c r="AC192" i="8"/>
  <c r="AD192" i="8" s="1"/>
  <c r="AE192" i="8" s="1"/>
  <c r="AF192" i="8" s="1"/>
  <c r="AG192" i="8" s="1"/>
  <c r="AV209" i="8"/>
  <c r="AW209" i="8" s="1"/>
  <c r="AX209" i="8" s="1"/>
  <c r="AY209" i="8" s="1"/>
  <c r="AZ209" i="8" s="1"/>
  <c r="BA209" i="8" s="1"/>
  <c r="BB209" i="8" s="1"/>
  <c r="BC209" i="8" s="1"/>
  <c r="BD209" i="8" s="1"/>
  <c r="BE209" i="8" s="1"/>
  <c r="BF209" i="8" s="1"/>
  <c r="BG209" i="8" s="1"/>
  <c r="BH209" i="8" s="1"/>
  <c r="AB190" i="8"/>
  <c r="AC190" i="8" s="1"/>
  <c r="AD190" i="8" s="1"/>
  <c r="AI202" i="8"/>
  <c r="AJ202" i="8" s="1"/>
  <c r="S184" i="8"/>
  <c r="T184" i="8" s="1"/>
  <c r="U184" i="8" s="1"/>
  <c r="V184" i="8" s="1"/>
  <c r="W184" i="8" s="1"/>
  <c r="X184" i="8" s="1"/>
  <c r="Y184" i="8" s="1"/>
  <c r="Z184" i="8" s="1"/>
  <c r="AZ217" i="8"/>
  <c r="BA217" i="8" s="1"/>
  <c r="BB217" i="8" s="1"/>
  <c r="BC217" i="8" s="1"/>
  <c r="BD217" i="8" s="1"/>
  <c r="BE217" i="8" s="1"/>
  <c r="BF217" i="8" s="1"/>
  <c r="BG217" i="8" s="1"/>
  <c r="BH217" i="8" s="1"/>
  <c r="V185" i="8"/>
  <c r="W185" i="8" s="1"/>
  <c r="X185" i="8" s="1"/>
  <c r="Y185" i="8" s="1"/>
  <c r="Z185" i="8" s="1"/>
  <c r="AA185" i="8" s="1"/>
  <c r="AB185" i="8" s="1"/>
  <c r="AC185" i="8" s="1"/>
  <c r="AD185" i="8" s="1"/>
  <c r="AE185" i="8" s="1"/>
  <c r="AF185" i="8" s="1"/>
  <c r="AG185" i="8" s="1"/>
  <c r="AH185" i="8" s="1"/>
  <c r="AI185" i="8" s="1"/>
  <c r="AJ185" i="8" s="1"/>
  <c r="AK185" i="8" s="1"/>
  <c r="AL185" i="8" s="1"/>
  <c r="AM185" i="8" s="1"/>
  <c r="AN185" i="8" s="1"/>
  <c r="AO185" i="8" s="1"/>
  <c r="AP185" i="8" s="1"/>
  <c r="AQ185" i="8" s="1"/>
  <c r="AR185" i="8" s="1"/>
  <c r="AS185" i="8" s="1"/>
  <c r="AT185" i="8" s="1"/>
  <c r="AU185" i="8" s="1"/>
  <c r="AV185" i="8" s="1"/>
  <c r="AW185" i="8" s="1"/>
  <c r="AX185" i="8" s="1"/>
  <c r="AY185" i="8" s="1"/>
  <c r="AZ185" i="8" s="1"/>
  <c r="BA185" i="8" s="1"/>
  <c r="BB185" i="8" s="1"/>
  <c r="BC185" i="8" s="1"/>
  <c r="BD185" i="8" s="1"/>
  <c r="BE185" i="8" s="1"/>
  <c r="BF185" i="8" s="1"/>
  <c r="BG185" i="8" s="1"/>
  <c r="BH185" i="8" s="1"/>
  <c r="AY213" i="8"/>
  <c r="AZ213" i="8" s="1"/>
  <c r="BA213" i="8" s="1"/>
  <c r="BB213" i="8" s="1"/>
  <c r="BC213" i="8" s="1"/>
  <c r="BD213" i="8" s="1"/>
  <c r="J34" i="8"/>
  <c r="J42" i="8" s="1"/>
  <c r="N48" i="8"/>
  <c r="BI185" i="8" l="1"/>
  <c r="BJ65" i="8"/>
  <c r="BJ10" i="8"/>
  <c r="BI210" i="8"/>
  <c r="BI223" i="8"/>
  <c r="BI227" i="8"/>
  <c r="BI234" i="8"/>
  <c r="BI226" i="8"/>
  <c r="BI207" i="8"/>
  <c r="BI205" i="8"/>
  <c r="BI218" i="8"/>
  <c r="BI204" i="8"/>
  <c r="Q183" i="8"/>
  <c r="Q239" i="8" s="1"/>
  <c r="Q22" i="8" s="1"/>
  <c r="BH152" i="8"/>
  <c r="J57" i="8"/>
  <c r="BI166" i="8"/>
  <c r="BF165" i="8"/>
  <c r="BF168" i="8" s="1"/>
  <c r="BF439" i="8"/>
  <c r="BI188" i="8"/>
  <c r="BI206" i="8"/>
  <c r="BI214" i="8"/>
  <c r="BI193" i="8"/>
  <c r="BI198" i="8"/>
  <c r="BI186" i="8"/>
  <c r="BI222" i="8"/>
  <c r="BI194" i="8"/>
  <c r="BF138" i="8"/>
  <c r="BI217" i="8"/>
  <c r="BI209" i="8"/>
  <c r="BI215" i="8"/>
  <c r="BI200" i="8"/>
  <c r="BI220" i="8"/>
  <c r="BI236" i="8"/>
  <c r="BI219" i="8"/>
  <c r="BF151" i="8"/>
  <c r="BF155" i="8" s="1"/>
  <c r="BG437" i="8"/>
  <c r="BG438" i="8"/>
  <c r="BG436" i="8"/>
  <c r="BF20" i="8"/>
  <c r="BG435" i="8"/>
  <c r="BG125" i="8" s="1"/>
  <c r="BF423" i="8"/>
  <c r="BI229" i="8"/>
  <c r="BF431" i="8"/>
  <c r="BH352" i="8"/>
  <c r="BH377" i="8"/>
  <c r="BH348" i="8"/>
  <c r="BH373" i="8"/>
  <c r="BH332" i="8"/>
  <c r="BH357" i="8"/>
  <c r="BH364" i="8"/>
  <c r="BH339" i="8"/>
  <c r="BH346" i="8"/>
  <c r="BH371" i="8"/>
  <c r="BJ11" i="8"/>
  <c r="BJ40" i="8" s="1"/>
  <c r="BI308" i="8"/>
  <c r="BI312" i="8"/>
  <c r="BI316" i="8"/>
  <c r="BI320" i="8"/>
  <c r="BI324" i="8"/>
  <c r="BI309" i="8"/>
  <c r="BI313" i="8"/>
  <c r="BI317" i="8"/>
  <c r="BI321" i="8"/>
  <c r="BI325" i="8"/>
  <c r="BI306" i="8"/>
  <c r="BI310" i="8"/>
  <c r="BI314" i="8"/>
  <c r="BI318" i="8"/>
  <c r="BI322" i="8"/>
  <c r="BI319" i="8"/>
  <c r="BI307" i="8"/>
  <c r="BI323" i="8"/>
  <c r="BI311" i="8"/>
  <c r="BI327" i="8"/>
  <c r="BI326" i="8"/>
  <c r="BI315" i="8"/>
  <c r="BI237" i="8"/>
  <c r="BI228" i="8"/>
  <c r="BI235" i="8"/>
  <c r="BI201" i="8"/>
  <c r="BG422" i="8"/>
  <c r="BG430" i="8"/>
  <c r="BI191" i="8"/>
  <c r="BG421" i="8"/>
  <c r="BI211" i="8"/>
  <c r="BE32" i="8"/>
  <c r="BE50" i="8"/>
  <c r="BI195" i="8"/>
  <c r="BH366" i="8"/>
  <c r="BH341" i="8"/>
  <c r="BH333" i="8"/>
  <c r="BH358" i="8"/>
  <c r="BH336" i="8"/>
  <c r="BH361" i="8"/>
  <c r="BH343" i="8"/>
  <c r="BH368" i="8"/>
  <c r="BH350" i="8"/>
  <c r="BH419" i="8" s="1"/>
  <c r="BH375" i="8"/>
  <c r="BH427" i="8" s="1"/>
  <c r="BH411" i="8"/>
  <c r="BH359" i="8"/>
  <c r="BH334" i="8"/>
  <c r="BG428" i="8"/>
  <c r="BI232" i="8"/>
  <c r="BH337" i="8"/>
  <c r="BH362" i="8"/>
  <c r="BH412" i="8"/>
  <c r="BH369" i="8"/>
  <c r="BH344" i="8"/>
  <c r="BH351" i="8"/>
  <c r="BH376" i="8"/>
  <c r="BH335" i="8"/>
  <c r="BH360" i="8"/>
  <c r="BH367" i="8"/>
  <c r="BH342" i="8"/>
  <c r="BI212" i="8"/>
  <c r="BG429" i="8"/>
  <c r="BI231" i="8"/>
  <c r="BI196" i="8"/>
  <c r="BI216" i="8"/>
  <c r="BI189" i="8"/>
  <c r="BI224" i="8"/>
  <c r="BI246" i="8"/>
  <c r="BI446" i="8"/>
  <c r="BI136" i="8"/>
  <c r="BI149" i="8"/>
  <c r="BI176" i="8"/>
  <c r="BI163" i="8"/>
  <c r="BI114" i="8"/>
  <c r="BI81" i="8"/>
  <c r="BI203" i="8"/>
  <c r="BI208" i="8"/>
  <c r="BH345" i="8"/>
  <c r="BH370" i="8"/>
  <c r="BH349" i="8"/>
  <c r="BH374" i="8"/>
  <c r="BH365" i="8"/>
  <c r="BH340" i="8"/>
  <c r="BH347" i="8"/>
  <c r="BH372" i="8"/>
  <c r="BH413" i="8"/>
  <c r="BH331" i="8"/>
  <c r="BH356" i="8"/>
  <c r="BH414" i="8"/>
  <c r="BH338" i="8"/>
  <c r="BH363" i="8"/>
  <c r="BI197" i="8"/>
  <c r="BI233" i="8"/>
  <c r="BI225" i="8"/>
  <c r="BJ5" i="8"/>
  <c r="BJ66" i="8" s="1"/>
  <c r="BJ245" i="8"/>
  <c r="BJ175" i="8"/>
  <c r="B183" i="8" s="1" a="1"/>
  <c r="BJ162" i="8"/>
  <c r="BJ80" i="8"/>
  <c r="BJ113" i="8"/>
  <c r="BJ445" i="8"/>
  <c r="BJ148" i="8"/>
  <c r="BJ135" i="8"/>
  <c r="BG420" i="8"/>
  <c r="BG415" i="8"/>
  <c r="BI221" i="8"/>
  <c r="BI230" i="8"/>
  <c r="BI187" i="8"/>
  <c r="AK202" i="8"/>
  <c r="AL202" i="8" s="1"/>
  <c r="AM202" i="8" s="1"/>
  <c r="AN202" i="8" s="1"/>
  <c r="AO202" i="8" s="1"/>
  <c r="AP202" i="8" s="1"/>
  <c r="AQ202" i="8" s="1"/>
  <c r="AR202" i="8" s="1"/>
  <c r="AS202" i="8" s="1"/>
  <c r="AT202" i="8" s="1"/>
  <c r="AU202" i="8" s="1"/>
  <c r="AV202" i="8" s="1"/>
  <c r="AW202" i="8" s="1"/>
  <c r="AX202" i="8" s="1"/>
  <c r="AY202" i="8" s="1"/>
  <c r="AZ202" i="8" s="1"/>
  <c r="BA202" i="8" s="1"/>
  <c r="BB202" i="8" s="1"/>
  <c r="BC202" i="8" s="1"/>
  <c r="BD202" i="8" s="1"/>
  <c r="BE202" i="8" s="1"/>
  <c r="BF202" i="8" s="1"/>
  <c r="BG202" i="8" s="1"/>
  <c r="BH202" i="8" s="1"/>
  <c r="BI202" i="8" s="1"/>
  <c r="BA199" i="8"/>
  <c r="BB199" i="8" s="1"/>
  <c r="BC199" i="8" s="1"/>
  <c r="BD199" i="8" s="1"/>
  <c r="BE199" i="8" s="1"/>
  <c r="BF199" i="8" s="1"/>
  <c r="BG199" i="8" s="1"/>
  <c r="BH199" i="8" s="1"/>
  <c r="BI199" i="8" s="1"/>
  <c r="BE213" i="8"/>
  <c r="BF213" i="8" s="1"/>
  <c r="BG213" i="8" s="1"/>
  <c r="BH213" i="8" s="1"/>
  <c r="BI213" i="8" s="1"/>
  <c r="AA184" i="8"/>
  <c r="AB184" i="8" s="1"/>
  <c r="AC184" i="8" s="1"/>
  <c r="AD184" i="8" s="1"/>
  <c r="AE184" i="8" s="1"/>
  <c r="AF184" i="8" s="1"/>
  <c r="AG184" i="8" s="1"/>
  <c r="AH184" i="8" s="1"/>
  <c r="AI184" i="8" s="1"/>
  <c r="AJ184" i="8" s="1"/>
  <c r="AK184" i="8" s="1"/>
  <c r="AL184" i="8" s="1"/>
  <c r="AM184" i="8" s="1"/>
  <c r="AN184" i="8" s="1"/>
  <c r="AO184" i="8" s="1"/>
  <c r="AP184" i="8" s="1"/>
  <c r="AQ184" i="8" s="1"/>
  <c r="AR184" i="8" s="1"/>
  <c r="AS184" i="8" s="1"/>
  <c r="AT184" i="8" s="1"/>
  <c r="AU184" i="8" s="1"/>
  <c r="AV184" i="8" s="1"/>
  <c r="AW184" i="8" s="1"/>
  <c r="AX184" i="8" s="1"/>
  <c r="AY184" i="8" s="1"/>
  <c r="AZ184" i="8" s="1"/>
  <c r="BA184" i="8" s="1"/>
  <c r="BB184" i="8" s="1"/>
  <c r="BC184" i="8" s="1"/>
  <c r="BD184" i="8" s="1"/>
  <c r="BE184" i="8" s="1"/>
  <c r="BF184" i="8" s="1"/>
  <c r="BG184" i="8" s="1"/>
  <c r="BH184" i="8" s="1"/>
  <c r="BI184" i="8" s="1"/>
  <c r="AH192" i="8"/>
  <c r="AI192" i="8" s="1"/>
  <c r="AJ192" i="8" s="1"/>
  <c r="AK192" i="8" s="1"/>
  <c r="AL192" i="8" s="1"/>
  <c r="AM192" i="8" s="1"/>
  <c r="AN192" i="8" s="1"/>
  <c r="AO192" i="8" s="1"/>
  <c r="AP192" i="8" s="1"/>
  <c r="AQ192" i="8" s="1"/>
  <c r="AR192" i="8" s="1"/>
  <c r="AS192" i="8" s="1"/>
  <c r="AT192" i="8" s="1"/>
  <c r="AU192" i="8" s="1"/>
  <c r="AV192" i="8" s="1"/>
  <c r="AW192" i="8" s="1"/>
  <c r="AX192" i="8" s="1"/>
  <c r="AY192" i="8" s="1"/>
  <c r="AZ192" i="8" s="1"/>
  <c r="BA192" i="8" s="1"/>
  <c r="BB192" i="8" s="1"/>
  <c r="BC192" i="8" s="1"/>
  <c r="BD192" i="8" s="1"/>
  <c r="BE192" i="8" s="1"/>
  <c r="BF192" i="8" s="1"/>
  <c r="BG192" i="8" s="1"/>
  <c r="BH192" i="8" s="1"/>
  <c r="BI192" i="8" s="1"/>
  <c r="AE190" i="8"/>
  <c r="AF190" i="8" s="1"/>
  <c r="AG190" i="8" s="1"/>
  <c r="AH190" i="8" s="1"/>
  <c r="AI190" i="8" s="1"/>
  <c r="AJ190" i="8" s="1"/>
  <c r="AK190" i="8" s="1"/>
  <c r="AL190" i="8" s="1"/>
  <c r="AM190" i="8" s="1"/>
  <c r="AN190" i="8" s="1"/>
  <c r="AO190" i="8" s="1"/>
  <c r="AP190" i="8" s="1"/>
  <c r="AQ190" i="8" s="1"/>
  <c r="AR190" i="8" s="1"/>
  <c r="AS190" i="8" s="1"/>
  <c r="AT190" i="8" s="1"/>
  <c r="AU190" i="8" s="1"/>
  <c r="AV190" i="8" s="1"/>
  <c r="AW190" i="8" s="1"/>
  <c r="AX190" i="8" s="1"/>
  <c r="AY190" i="8" s="1"/>
  <c r="AZ190" i="8" s="1"/>
  <c r="BA190" i="8" s="1"/>
  <c r="BB190" i="8" s="1"/>
  <c r="BC190" i="8" s="1"/>
  <c r="BD190" i="8" s="1"/>
  <c r="BE190" i="8" s="1"/>
  <c r="BF190" i="8" s="1"/>
  <c r="BG190" i="8" s="1"/>
  <c r="BH190" i="8" s="1"/>
  <c r="BI190" i="8" s="1"/>
  <c r="O48" i="8"/>
  <c r="BJ195" i="8" l="1"/>
  <c r="BJ201" i="8"/>
  <c r="BJ205" i="8"/>
  <c r="BJ184" i="8"/>
  <c r="BJ187" i="8"/>
  <c r="BJ198" i="8"/>
  <c r="BJ204" i="8"/>
  <c r="BJ213" i="8"/>
  <c r="BJ230" i="8"/>
  <c r="BJ197" i="8"/>
  <c r="BJ190" i="8"/>
  <c r="BJ199" i="8"/>
  <c r="BJ221" i="8"/>
  <c r="BJ224" i="8"/>
  <c r="BJ231" i="8"/>
  <c r="BJ218" i="8"/>
  <c r="I18" i="9"/>
  <c r="Q71" i="8"/>
  <c r="BJ219" i="8"/>
  <c r="BJ194" i="8"/>
  <c r="BJ193" i="8"/>
  <c r="BJ192" i="8"/>
  <c r="BJ202" i="8"/>
  <c r="BJ225" i="8"/>
  <c r="BJ189" i="8"/>
  <c r="BJ236" i="8"/>
  <c r="BJ209" i="8"/>
  <c r="BJ214" i="8"/>
  <c r="BJ233" i="8"/>
  <c r="BJ208" i="8"/>
  <c r="BJ216" i="8"/>
  <c r="BJ212" i="8"/>
  <c r="BJ232" i="8"/>
  <c r="BJ228" i="8"/>
  <c r="R183" i="8"/>
  <c r="R239" i="8" s="1"/>
  <c r="R22" i="8" s="1"/>
  <c r="R71" i="8" s="1"/>
  <c r="BI152" i="8"/>
  <c r="BJ166" i="8"/>
  <c r="BG165" i="8"/>
  <c r="BG138" i="8"/>
  <c r="BG151" i="8"/>
  <c r="BG155" i="8" s="1"/>
  <c r="BJ188" i="8"/>
  <c r="BJ215" i="8"/>
  <c r="BH438" i="8"/>
  <c r="BH436" i="8"/>
  <c r="BG423" i="8"/>
  <c r="BH435" i="8"/>
  <c r="BH125" i="8" s="1"/>
  <c r="BH437" i="8"/>
  <c r="BJ200" i="8"/>
  <c r="BJ211" i="8"/>
  <c r="BJ237" i="8"/>
  <c r="BH429" i="8"/>
  <c r="BJ234" i="8"/>
  <c r="BJ186" i="8"/>
  <c r="BJ220" i="8"/>
  <c r="BJ203" i="8"/>
  <c r="BJ196" i="8"/>
  <c r="BJ227" i="8"/>
  <c r="BJ185" i="8"/>
  <c r="BJ191" i="8"/>
  <c r="BJ235" i="8"/>
  <c r="B183" i="8"/>
  <c r="B234" i="8"/>
  <c r="B218" i="8"/>
  <c r="B202" i="8"/>
  <c r="B186" i="8"/>
  <c r="B225" i="8"/>
  <c r="B209" i="8"/>
  <c r="B193" i="8"/>
  <c r="B232" i="8"/>
  <c r="B216" i="8"/>
  <c r="B200" i="8"/>
  <c r="B184" i="8"/>
  <c r="B223" i="8"/>
  <c r="B207" i="8"/>
  <c r="B191" i="8"/>
  <c r="B221" i="8"/>
  <c r="B189" i="8"/>
  <c r="B212" i="8"/>
  <c r="B235" i="8"/>
  <c r="B203" i="8"/>
  <c r="B230" i="8"/>
  <c r="B214" i="8"/>
  <c r="B198" i="8"/>
  <c r="B237" i="8"/>
  <c r="B205" i="8"/>
  <c r="B228" i="8"/>
  <c r="B196" i="8"/>
  <c r="B219" i="8"/>
  <c r="B187" i="8"/>
  <c r="B238" i="8"/>
  <c r="B206" i="8"/>
  <c r="B229" i="8"/>
  <c r="B236" i="8"/>
  <c r="B188" i="8"/>
  <c r="B195" i="8"/>
  <c r="B226" i="8"/>
  <c r="B210" i="8"/>
  <c r="B194" i="8"/>
  <c r="B233" i="8"/>
  <c r="B217" i="8"/>
  <c r="B201" i="8"/>
  <c r="B185" i="8"/>
  <c r="B224" i="8"/>
  <c r="B208" i="8"/>
  <c r="B192" i="8"/>
  <c r="B231" i="8"/>
  <c r="B215" i="8"/>
  <c r="B199" i="8"/>
  <c r="B222" i="8"/>
  <c r="B190" i="8"/>
  <c r="B213" i="8"/>
  <c r="B197" i="8"/>
  <c r="B220" i="8"/>
  <c r="B204" i="8"/>
  <c r="B227" i="8"/>
  <c r="B211" i="8"/>
  <c r="BI352" i="8"/>
  <c r="BI377" i="8"/>
  <c r="BI369" i="8"/>
  <c r="BI344" i="8"/>
  <c r="BI335" i="8"/>
  <c r="BI360" i="8"/>
  <c r="BI342" i="8"/>
  <c r="BI367" i="8"/>
  <c r="BI345" i="8"/>
  <c r="BI370" i="8"/>
  <c r="BJ307" i="8"/>
  <c r="BJ311" i="8"/>
  <c r="BJ315" i="8"/>
  <c r="BJ319" i="8"/>
  <c r="BJ323" i="8"/>
  <c r="BJ327" i="8"/>
  <c r="BJ308" i="8"/>
  <c r="BJ312" i="8"/>
  <c r="BJ316" i="8"/>
  <c r="BJ320" i="8"/>
  <c r="BJ324" i="8"/>
  <c r="BJ309" i="8"/>
  <c r="BJ313" i="8"/>
  <c r="BJ317" i="8"/>
  <c r="BJ321" i="8"/>
  <c r="BJ325" i="8"/>
  <c r="BJ314" i="8"/>
  <c r="BJ326" i="8"/>
  <c r="BJ318" i="8"/>
  <c r="BJ306" i="8"/>
  <c r="BJ322" i="8"/>
  <c r="BJ310" i="8"/>
  <c r="BJ229" i="8"/>
  <c r="BJ238" i="8"/>
  <c r="BJ222" i="8"/>
  <c r="BH421" i="8"/>
  <c r="BF32" i="8"/>
  <c r="BF50" i="8"/>
  <c r="BJ206" i="8"/>
  <c r="BJ217" i="8"/>
  <c r="BI351" i="8"/>
  <c r="BI376" i="8"/>
  <c r="BI332" i="8"/>
  <c r="BI357" i="8"/>
  <c r="BI339" i="8"/>
  <c r="BI364" i="8"/>
  <c r="BI346" i="8"/>
  <c r="BI371" i="8"/>
  <c r="BI349" i="8"/>
  <c r="BI374" i="8"/>
  <c r="BI333" i="8"/>
  <c r="BI358" i="8"/>
  <c r="BH420" i="8"/>
  <c r="BG439" i="8"/>
  <c r="BH415" i="8"/>
  <c r="BI361" i="8"/>
  <c r="BI336" i="8"/>
  <c r="BI372" i="8"/>
  <c r="BI413" i="8"/>
  <c r="BI347" i="8"/>
  <c r="BI414" i="8"/>
  <c r="BI356" i="8"/>
  <c r="BI331" i="8"/>
  <c r="BI338" i="8"/>
  <c r="BI363" i="8"/>
  <c r="BI341" i="8"/>
  <c r="BI366" i="8"/>
  <c r="BH430" i="8"/>
  <c r="BJ210" i="8"/>
  <c r="BJ226" i="8"/>
  <c r="BJ246" i="8"/>
  <c r="BJ446" i="8"/>
  <c r="BJ176" i="8"/>
  <c r="BJ163" i="8"/>
  <c r="BJ81" i="8"/>
  <c r="BJ114" i="8"/>
  <c r="BJ149" i="8"/>
  <c r="BJ136" i="8"/>
  <c r="BH428" i="8"/>
  <c r="BG431" i="8"/>
  <c r="BI340" i="8"/>
  <c r="BI365" i="8"/>
  <c r="BI348" i="8"/>
  <c r="BI373" i="8"/>
  <c r="BI343" i="8"/>
  <c r="BI368" i="8"/>
  <c r="BI375" i="8"/>
  <c r="BI427" i="8" s="1"/>
  <c r="BI411" i="8"/>
  <c r="BI350" i="8"/>
  <c r="BI419" i="8" s="1"/>
  <c r="BI334" i="8"/>
  <c r="BI359" i="8"/>
  <c r="BI362" i="8"/>
  <c r="BI337" i="8"/>
  <c r="BI412" i="8"/>
  <c r="BH422" i="8"/>
  <c r="BJ207" i="8"/>
  <c r="BJ223" i="8"/>
  <c r="P48" i="8"/>
  <c r="S183" i="8" l="1"/>
  <c r="S239" i="8" s="1"/>
  <c r="S22" i="8" s="1"/>
  <c r="S71" i="8" s="1"/>
  <c r="BH138" i="8"/>
  <c r="BG20" i="8"/>
  <c r="W16" i="9" s="1"/>
  <c r="BG168" i="8"/>
  <c r="BH431" i="8"/>
  <c r="BH50" i="8" s="1"/>
  <c r="BJ152" i="8"/>
  <c r="BI435" i="8"/>
  <c r="BI125" i="8" s="1"/>
  <c r="BH165" i="8"/>
  <c r="BI438" i="8"/>
  <c r="BI436" i="8"/>
  <c r="BI437" i="8"/>
  <c r="BH151" i="8"/>
  <c r="BH155" i="8" s="1"/>
  <c r="BI429" i="8"/>
  <c r="BJ347" i="8"/>
  <c r="BJ372" i="8"/>
  <c r="BJ413" i="8"/>
  <c r="BJ341" i="8"/>
  <c r="BJ366" i="8"/>
  <c r="BI428" i="8"/>
  <c r="BJ331" i="8"/>
  <c r="BJ356" i="8"/>
  <c r="BJ414" i="8"/>
  <c r="BJ375" i="8"/>
  <c r="BJ427" i="8" s="1"/>
  <c r="BJ411" i="8"/>
  <c r="BJ350" i="8"/>
  <c r="BJ419" i="8" s="1"/>
  <c r="BJ359" i="8"/>
  <c r="BJ334" i="8"/>
  <c r="BJ337" i="8"/>
  <c r="BJ362" i="8"/>
  <c r="BJ412" i="8"/>
  <c r="BJ344" i="8"/>
  <c r="BJ369" i="8"/>
  <c r="BJ364" i="8"/>
  <c r="BJ339" i="8"/>
  <c r="BJ348" i="8"/>
  <c r="BJ373" i="8"/>
  <c r="BI415" i="8"/>
  <c r="BI421" i="8"/>
  <c r="BH423" i="8"/>
  <c r="BI420" i="8"/>
  <c r="BJ343" i="8"/>
  <c r="BJ368" i="8"/>
  <c r="BJ346" i="8"/>
  <c r="BJ371" i="8"/>
  <c r="BJ374" i="8"/>
  <c r="BJ349" i="8"/>
  <c r="BJ358" i="8"/>
  <c r="BJ333" i="8"/>
  <c r="BJ340" i="8"/>
  <c r="BJ365" i="8"/>
  <c r="BG32" i="8"/>
  <c r="W28" i="9" s="1"/>
  <c r="BG50" i="8"/>
  <c r="BI430" i="8"/>
  <c r="BJ338" i="8"/>
  <c r="BJ363" i="8"/>
  <c r="BJ357" i="8"/>
  <c r="BJ332" i="8"/>
  <c r="BI422" i="8"/>
  <c r="BH439" i="8"/>
  <c r="BJ335" i="8"/>
  <c r="BJ360" i="8"/>
  <c r="BJ351" i="8"/>
  <c r="BJ376" i="8"/>
  <c r="BJ342" i="8"/>
  <c r="BJ367" i="8"/>
  <c r="BJ345" i="8"/>
  <c r="BJ370" i="8"/>
  <c r="BJ352" i="8"/>
  <c r="BJ377" i="8"/>
  <c r="BJ336" i="8"/>
  <c r="BJ361" i="8"/>
  <c r="Q48" i="8"/>
  <c r="T183" i="8" l="1"/>
  <c r="T239" i="8" s="1"/>
  <c r="T22" i="8" s="1"/>
  <c r="BH32" i="8"/>
  <c r="BH20" i="8"/>
  <c r="BH168" i="8"/>
  <c r="BI138" i="8"/>
  <c r="BI165" i="8"/>
  <c r="BI168" i="8" s="1"/>
  <c r="BJ436" i="8"/>
  <c r="BJ438" i="8"/>
  <c r="BJ437" i="8"/>
  <c r="BI151" i="8"/>
  <c r="BI155" i="8" s="1"/>
  <c r="BJ435" i="8"/>
  <c r="BJ125" i="8" s="1"/>
  <c r="BJ429" i="8"/>
  <c r="BI423" i="8"/>
  <c r="BI20" i="8"/>
  <c r="BJ420" i="8"/>
  <c r="BI439" i="8"/>
  <c r="BJ428" i="8"/>
  <c r="BI431" i="8"/>
  <c r="BJ421" i="8"/>
  <c r="BJ422" i="8"/>
  <c r="BJ430" i="8"/>
  <c r="BJ415" i="8"/>
  <c r="R48" i="8"/>
  <c r="J18" i="9" l="1"/>
  <c r="T71" i="8"/>
  <c r="U183" i="8"/>
  <c r="U239" i="8" s="1"/>
  <c r="U22" i="8" s="1"/>
  <c r="U71" i="8" s="1"/>
  <c r="BJ151" i="8"/>
  <c r="BJ155" i="8" s="1"/>
  <c r="G471" i="8" s="1"/>
  <c r="BJ431" i="8"/>
  <c r="BJ32" i="8" s="1"/>
  <c r="BJ138" i="8"/>
  <c r="BJ165" i="8"/>
  <c r="BI32" i="8"/>
  <c r="BI50" i="8"/>
  <c r="BJ423" i="8"/>
  <c r="BJ439" i="8"/>
  <c r="S48" i="8"/>
  <c r="V183" i="8" l="1"/>
  <c r="V239" i="8" s="1"/>
  <c r="V22" i="8" s="1"/>
  <c r="V71" i="8" s="1"/>
  <c r="BJ50" i="8"/>
  <c r="BJ20" i="8"/>
  <c r="X16" i="9" s="1"/>
  <c r="BJ168" i="8"/>
  <c r="G472" i="8" s="1"/>
  <c r="X28" i="9"/>
  <c r="J28" i="10"/>
  <c r="T48" i="8"/>
  <c r="J16" i="10" l="1"/>
  <c r="W183" i="8"/>
  <c r="W239" i="8" s="1"/>
  <c r="W22" i="8" s="1"/>
  <c r="U48" i="8"/>
  <c r="K18" i="9" l="1"/>
  <c r="W71" i="8"/>
  <c r="X183" i="8"/>
  <c r="X239" i="8" s="1"/>
  <c r="X22" i="8" s="1"/>
  <c r="X71" i="8" s="1"/>
  <c r="V48" i="8"/>
  <c r="Y183" i="8" l="1"/>
  <c r="Y239" i="8" s="1"/>
  <c r="Y22" i="8" s="1"/>
  <c r="Y71" i="8" s="1"/>
  <c r="W48" i="8"/>
  <c r="Z183" i="8" l="1"/>
  <c r="Z239" i="8" s="1"/>
  <c r="Z22" i="8" s="1"/>
  <c r="X48" i="8"/>
  <c r="L18" i="9" l="1"/>
  <c r="Z71" i="8"/>
  <c r="G18" i="10"/>
  <c r="AA183" i="8"/>
  <c r="AA239" i="8" s="1"/>
  <c r="AA22" i="8" s="1"/>
  <c r="AA71" i="8" s="1"/>
  <c r="Y48" i="8"/>
  <c r="AB183" i="8" l="1"/>
  <c r="AB239" i="8" s="1"/>
  <c r="AB22" i="8" s="1"/>
  <c r="AB71" i="8" s="1"/>
  <c r="Z48" i="8"/>
  <c r="AC183" i="8" l="1"/>
  <c r="AC239" i="8" s="1"/>
  <c r="AC22" i="8" s="1"/>
  <c r="AA48" i="8"/>
  <c r="M18" i="9" l="1"/>
  <c r="AC71" i="8"/>
  <c r="AD183" i="8"/>
  <c r="AD239" i="8" s="1"/>
  <c r="AD22" i="8" s="1"/>
  <c r="AD71" i="8" s="1"/>
  <c r="AB48" i="8"/>
  <c r="AE183" i="8" l="1"/>
  <c r="AE239" i="8" s="1"/>
  <c r="AE22" i="8" s="1"/>
  <c r="AE71" i="8" s="1"/>
  <c r="AC48" i="8"/>
  <c r="AF183" i="8" l="1"/>
  <c r="AF239" i="8" s="1"/>
  <c r="AF22" i="8" s="1"/>
  <c r="AD48" i="8"/>
  <c r="N18" i="9" l="1"/>
  <c r="AF71" i="8"/>
  <c r="AG183" i="8"/>
  <c r="AG239" i="8" s="1"/>
  <c r="AG22" i="8" s="1"/>
  <c r="AG71" i="8" s="1"/>
  <c r="AE48" i="8"/>
  <c r="AH183" i="8" l="1"/>
  <c r="AH239" i="8" s="1"/>
  <c r="AH22" i="8" s="1"/>
  <c r="AH71" i="8" s="1"/>
  <c r="AF48" i="8"/>
  <c r="AI183" i="8" l="1"/>
  <c r="AI239" i="8" s="1"/>
  <c r="AI22" i="8" s="1"/>
  <c r="AG48" i="8"/>
  <c r="O18" i="9" l="1"/>
  <c r="AI71" i="8"/>
  <c r="AJ183" i="8"/>
  <c r="AJ239" i="8" s="1"/>
  <c r="AJ22" i="8" s="1"/>
  <c r="AJ71" i="8" s="1"/>
  <c r="AH48" i="8"/>
  <c r="AK183" i="8" l="1"/>
  <c r="AK239" i="8" s="1"/>
  <c r="AK22" i="8" s="1"/>
  <c r="AK71" i="8" s="1"/>
  <c r="AI48" i="8"/>
  <c r="AL183" i="8" l="1"/>
  <c r="AL239" i="8" s="1"/>
  <c r="AL22" i="8" s="1"/>
  <c r="AJ48" i="8"/>
  <c r="P18" i="9" l="1"/>
  <c r="AL71" i="8"/>
  <c r="H18" i="10"/>
  <c r="AM183" i="8"/>
  <c r="AM239" i="8" s="1"/>
  <c r="AM22" i="8" s="1"/>
  <c r="AM71" i="8" s="1"/>
  <c r="AK48" i="8"/>
  <c r="AN183" i="8" l="1"/>
  <c r="AN239" i="8" s="1"/>
  <c r="AN22" i="8" s="1"/>
  <c r="AN71" i="8" s="1"/>
  <c r="AL48" i="8"/>
  <c r="AO183" i="8" l="1"/>
  <c r="AO239" i="8" s="1"/>
  <c r="AO22" i="8" s="1"/>
  <c r="AM48" i="8"/>
  <c r="Q18" i="9" l="1"/>
  <c r="AO71" i="8"/>
  <c r="AP183" i="8"/>
  <c r="AP239" i="8" s="1"/>
  <c r="AP22" i="8" s="1"/>
  <c r="AP71" i="8" s="1"/>
  <c r="AN48" i="8"/>
  <c r="AQ183" i="8" l="1"/>
  <c r="AQ239" i="8" s="1"/>
  <c r="AQ22" i="8" s="1"/>
  <c r="AQ71" i="8" s="1"/>
  <c r="AO48" i="8"/>
  <c r="AR183" i="8" l="1"/>
  <c r="AR239" i="8" s="1"/>
  <c r="AR22" i="8" s="1"/>
  <c r="AP48" i="8"/>
  <c r="R18" i="9" l="1"/>
  <c r="AR71" i="8"/>
  <c r="AS183" i="8"/>
  <c r="AS239" i="8" s="1"/>
  <c r="AS22" i="8" s="1"/>
  <c r="AS71" i="8" s="1"/>
  <c r="AQ48" i="8"/>
  <c r="AT183" i="8" l="1"/>
  <c r="AT239" i="8" s="1"/>
  <c r="AT22" i="8" s="1"/>
  <c r="AT71" i="8" s="1"/>
  <c r="AR48" i="8"/>
  <c r="AU183" i="8" l="1"/>
  <c r="AU239" i="8" s="1"/>
  <c r="AU22" i="8" s="1"/>
  <c r="AS48" i="8"/>
  <c r="S18" i="9" l="1"/>
  <c r="AU71" i="8"/>
  <c r="AV183" i="8"/>
  <c r="AV239" i="8" s="1"/>
  <c r="AV22" i="8" s="1"/>
  <c r="AV71" i="8" s="1"/>
  <c r="AT48" i="8"/>
  <c r="AW183" i="8" l="1"/>
  <c r="AW239" i="8" s="1"/>
  <c r="AW22" i="8" s="1"/>
  <c r="AU48" i="8"/>
  <c r="AW48" i="8" l="1"/>
  <c r="AW71" i="8"/>
  <c r="AX183" i="8"/>
  <c r="AX239" i="8" s="1"/>
  <c r="AX22" i="8" s="1"/>
  <c r="AV48" i="8"/>
  <c r="AX48" i="8" l="1"/>
  <c r="AX71" i="8"/>
  <c r="I18" i="10"/>
  <c r="T18" i="9"/>
  <c r="AY183" i="8"/>
  <c r="AY239" i="8" s="1"/>
  <c r="AY22" i="8" s="1"/>
  <c r="AY48" i="8" l="1"/>
  <c r="AY71" i="8"/>
  <c r="AZ183" i="8"/>
  <c r="AZ239" i="8" s="1"/>
  <c r="AZ22" i="8" s="1"/>
  <c r="AZ48" i="8" l="1"/>
  <c r="AZ71" i="8"/>
  <c r="BA183" i="8"/>
  <c r="BA239" i="8" s="1"/>
  <c r="BA22" i="8" s="1"/>
  <c r="U18" i="9" l="1"/>
  <c r="BA71" i="8"/>
  <c r="BA48" i="8"/>
  <c r="BB183" i="8"/>
  <c r="BB239" i="8" s="1"/>
  <c r="BB22" i="8" s="1"/>
  <c r="BB48" i="8" l="1"/>
  <c r="BB71" i="8"/>
  <c r="BC183" i="8"/>
  <c r="BC239" i="8" s="1"/>
  <c r="BC22" i="8" s="1"/>
  <c r="BC48" i="8" l="1"/>
  <c r="BC71" i="8"/>
  <c r="BD183" i="8"/>
  <c r="BD239" i="8" s="1"/>
  <c r="BD22" i="8" s="1"/>
  <c r="V18" i="9" l="1"/>
  <c r="BD71" i="8"/>
  <c r="BD48" i="8"/>
  <c r="BE183" i="8"/>
  <c r="BE239" i="8" s="1"/>
  <c r="BE22" i="8" s="1"/>
  <c r="BE48" i="8" l="1"/>
  <c r="BE71" i="8"/>
  <c r="BF183" i="8"/>
  <c r="BF239" i="8" s="1"/>
  <c r="BF22" i="8" s="1"/>
  <c r="BF48" i="8" l="1"/>
  <c r="BF71" i="8"/>
  <c r="BG183" i="8"/>
  <c r="BG239" i="8" s="1"/>
  <c r="BG22" i="8" s="1"/>
  <c r="W18" i="9" l="1"/>
  <c r="BG71" i="8"/>
  <c r="BH183" i="8"/>
  <c r="BH239" i="8" s="1"/>
  <c r="BH22" i="8" s="1"/>
  <c r="BG48" i="8"/>
  <c r="BH48" i="8" l="1"/>
  <c r="BH71" i="8"/>
  <c r="BI183" i="8"/>
  <c r="BI239" i="8" s="1"/>
  <c r="BI22" i="8" s="1"/>
  <c r="BI48" i="8" l="1"/>
  <c r="BI71" i="8"/>
  <c r="BJ183" i="8"/>
  <c r="BJ239" i="8" s="1"/>
  <c r="BJ22" i="8" s="1"/>
  <c r="BJ48" i="8" l="1"/>
  <c r="BJ71" i="8"/>
  <c r="J18" i="10"/>
  <c r="X18" i="9"/>
  <c r="K19" i="8" l="1"/>
  <c r="K21" i="8" s="1"/>
  <c r="K24" i="8" l="1"/>
  <c r="K54" i="8"/>
  <c r="G15" i="9"/>
  <c r="G17" i="9" s="1"/>
  <c r="G20" i="9" s="1"/>
  <c r="G22" i="9" s="1"/>
  <c r="L19" i="8"/>
  <c r="K55" i="8" l="1"/>
  <c r="K68" i="8"/>
  <c r="K26" i="8"/>
  <c r="K27" i="8" s="1"/>
  <c r="G23" i="9" s="1"/>
  <c r="G24" i="9" s="1"/>
  <c r="G30" i="9" s="1"/>
  <c r="L21" i="8"/>
  <c r="L54" i="8" s="1"/>
  <c r="M19" i="8"/>
  <c r="K69" i="8" l="1"/>
  <c r="K28" i="8"/>
  <c r="L24" i="8"/>
  <c r="N19" i="8"/>
  <c r="K56" i="8" l="1"/>
  <c r="K41" i="8"/>
  <c r="K70" i="8"/>
  <c r="K74" i="8" s="1"/>
  <c r="L55" i="8"/>
  <c r="L68" i="8"/>
  <c r="K34" i="8"/>
  <c r="K42" i="8" s="1"/>
  <c r="H15" i="9"/>
  <c r="O19" i="8"/>
  <c r="F15" i="10"/>
  <c r="L26" i="8"/>
  <c r="L69" i="8" l="1"/>
  <c r="K57" i="8"/>
  <c r="L27" i="8"/>
  <c r="L28" i="8" s="1"/>
  <c r="P19" i="8"/>
  <c r="L56" i="8" l="1"/>
  <c r="L41" i="8"/>
  <c r="L70" i="8"/>
  <c r="L74" i="8" s="1"/>
  <c r="L34" i="8"/>
  <c r="Q19" i="8"/>
  <c r="L57" i="8" l="1"/>
  <c r="L42" i="8"/>
  <c r="R19" i="8"/>
  <c r="I15" i="9"/>
  <c r="S19" i="8" l="1"/>
  <c r="T19" i="8" l="1"/>
  <c r="J15" i="9" l="1"/>
  <c r="U19" i="8"/>
  <c r="V19" i="8" l="1"/>
  <c r="W19" i="8" l="1"/>
  <c r="X19" i="8" l="1"/>
  <c r="K15" i="9"/>
  <c r="Y19" i="8" l="1"/>
  <c r="Z19" i="8" l="1"/>
  <c r="L15" i="9" s="1"/>
  <c r="AA19" i="8" l="1"/>
  <c r="G15" i="10"/>
  <c r="AB19" i="8" l="1"/>
  <c r="AC19" i="8" l="1"/>
  <c r="M15" i="9" s="1"/>
  <c r="AD19" i="8" l="1"/>
  <c r="AE19" i="8" l="1"/>
  <c r="AF19" i="8" l="1"/>
  <c r="N15" i="9" l="1"/>
  <c r="AG19" i="8"/>
  <c r="AH19" i="8" l="1"/>
  <c r="AI19" i="8" l="1"/>
  <c r="O15" i="9" s="1"/>
  <c r="AJ19" i="8" l="1"/>
  <c r="AK19" i="8" l="1"/>
  <c r="AL19" i="8" l="1"/>
  <c r="H15" i="10" l="1"/>
  <c r="P15" i="9"/>
  <c r="AM19" i="8"/>
  <c r="AN19" i="8" l="1"/>
  <c r="AO19" i="8" l="1"/>
  <c r="Q15" i="9" l="1"/>
  <c r="AP19" i="8"/>
  <c r="AQ19" i="8" l="1"/>
  <c r="AR19" i="8" l="1"/>
  <c r="AS19" i="8" l="1"/>
  <c r="R15" i="9"/>
  <c r="AT19" i="8" l="1"/>
  <c r="AU19" i="8" l="1"/>
  <c r="S15" i="9" l="1"/>
  <c r="AV19" i="8"/>
  <c r="AW19" i="8" l="1"/>
  <c r="AX19" i="8" l="1"/>
  <c r="T15" i="9" l="1"/>
  <c r="AY19" i="8"/>
  <c r="I15" i="10"/>
  <c r="AZ19" i="8" l="1"/>
  <c r="BA19" i="8" l="1"/>
  <c r="U15" i="9" l="1"/>
  <c r="BB19" i="8"/>
  <c r="BC19" i="8" l="1"/>
  <c r="BD19" i="8" l="1"/>
  <c r="BE19" i="8" l="1"/>
  <c r="V15" i="9"/>
  <c r="BF19" i="8" l="1"/>
  <c r="BG19" i="8" l="1"/>
  <c r="W15" i="9" l="1"/>
  <c r="BH19" i="8"/>
  <c r="BI19" i="8" l="1"/>
  <c r="BJ19" i="8"/>
  <c r="J15" i="10" l="1"/>
  <c r="X15" i="9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BE141" i="8"/>
  <c r="BF141" i="8"/>
  <c r="BG141" i="8"/>
  <c r="BH141" i="8"/>
  <c r="BI141" i="8"/>
  <c r="BJ141" i="8"/>
  <c r="G470" i="8" l="1"/>
  <c r="X14" i="9"/>
  <c r="P14" i="9"/>
  <c r="H14" i="9"/>
  <c r="W14" i="9"/>
  <c r="O14" i="9"/>
  <c r="K14" i="9"/>
  <c r="U14" i="9"/>
  <c r="T14" i="9"/>
  <c r="L14" i="9"/>
  <c r="G14" i="10"/>
  <c r="S14" i="9"/>
  <c r="I14" i="10"/>
  <c r="M14" i="9"/>
  <c r="H14" i="10"/>
  <c r="F14" i="10"/>
  <c r="Q14" i="9"/>
  <c r="I14" i="9"/>
  <c r="V14" i="9"/>
  <c r="R14" i="9"/>
  <c r="N14" i="9"/>
  <c r="J14" i="9"/>
  <c r="J14" i="10"/>
  <c r="M129" i="8"/>
  <c r="M128" i="8" s="1"/>
  <c r="M16" i="8" l="1"/>
  <c r="M17" i="8" s="1"/>
  <c r="M53" i="8" s="1"/>
  <c r="M21" i="8" l="1"/>
  <c r="M54" i="8" s="1"/>
  <c r="M24" i="8" l="1"/>
  <c r="M55" i="8" l="1"/>
  <c r="M68" i="8"/>
  <c r="M26" i="8"/>
  <c r="M27" i="8" s="1"/>
  <c r="M69" i="8" l="1"/>
  <c r="M28" i="8"/>
  <c r="M41" i="8" s="1"/>
  <c r="M70" i="8" l="1"/>
  <c r="M74" i="8" s="1"/>
  <c r="M34" i="8"/>
  <c r="M42" i="8" s="1"/>
  <c r="M56" i="8"/>
  <c r="N129" i="8"/>
  <c r="O129" i="8"/>
  <c r="P129" i="8"/>
  <c r="Q129" i="8"/>
  <c r="R129" i="8"/>
  <c r="R128" i="8" s="1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H128" i="8" s="1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X128" i="8" s="1"/>
  <c r="AY129" i="8"/>
  <c r="AZ129" i="8"/>
  <c r="BA129" i="8"/>
  <c r="BB129" i="8"/>
  <c r="BC129" i="8"/>
  <c r="BD129" i="8"/>
  <c r="BE129" i="8"/>
  <c r="BF129" i="8"/>
  <c r="BG129" i="8"/>
  <c r="BH129" i="8"/>
  <c r="BI129" i="8"/>
  <c r="BJ129" i="8"/>
  <c r="M57" i="8" l="1"/>
  <c r="AP16" i="8"/>
  <c r="AP17" i="8" s="1"/>
  <c r="AP53" i="8" s="1"/>
  <c r="AP128" i="8"/>
  <c r="BH16" i="8"/>
  <c r="BH17" i="8" s="1"/>
  <c r="BH128" i="8"/>
  <c r="BD16" i="8"/>
  <c r="BD17" i="8" s="1"/>
  <c r="BD53" i="8" s="1"/>
  <c r="BD128" i="8"/>
  <c r="AZ16" i="8"/>
  <c r="AZ17" i="8" s="1"/>
  <c r="AZ128" i="8"/>
  <c r="AV16" i="8"/>
  <c r="AV17" i="8" s="1"/>
  <c r="AV128" i="8"/>
  <c r="AR16" i="8"/>
  <c r="AR17" i="8" s="1"/>
  <c r="AR53" i="8" s="1"/>
  <c r="AR128" i="8"/>
  <c r="AN16" i="8"/>
  <c r="AN17" i="8" s="1"/>
  <c r="AN53" i="8" s="1"/>
  <c r="AN128" i="8"/>
  <c r="AJ16" i="8"/>
  <c r="AJ17" i="8" s="1"/>
  <c r="AJ128" i="8"/>
  <c r="AF16" i="8"/>
  <c r="AF17" i="8" s="1"/>
  <c r="AF53" i="8" s="1"/>
  <c r="AF128" i="8"/>
  <c r="AB16" i="8"/>
  <c r="AB17" i="8" s="1"/>
  <c r="AB128" i="8"/>
  <c r="X16" i="8"/>
  <c r="X17" i="8" s="1"/>
  <c r="X53" i="8" s="1"/>
  <c r="X128" i="8"/>
  <c r="T16" i="8"/>
  <c r="T17" i="8" s="1"/>
  <c r="T128" i="8"/>
  <c r="P16" i="8"/>
  <c r="P17" i="8" s="1"/>
  <c r="P128" i="8"/>
  <c r="AH16" i="8"/>
  <c r="AH17" i="8" s="1"/>
  <c r="AH53" i="8" s="1"/>
  <c r="BG16" i="8"/>
  <c r="BG17" i="8" s="1"/>
  <c r="BG128" i="8"/>
  <c r="BC16" i="8"/>
  <c r="BC17" i="8" s="1"/>
  <c r="BC128" i="8"/>
  <c r="AY16" i="8"/>
  <c r="AY17" i="8" s="1"/>
  <c r="AY128" i="8"/>
  <c r="AU16" i="8"/>
  <c r="AU17" i="8" s="1"/>
  <c r="AU128" i="8"/>
  <c r="AQ16" i="8"/>
  <c r="AQ17" i="8" s="1"/>
  <c r="AQ128" i="8"/>
  <c r="AM16" i="8"/>
  <c r="AM17" i="8" s="1"/>
  <c r="AM128" i="8"/>
  <c r="AI16" i="8"/>
  <c r="AI17" i="8" s="1"/>
  <c r="AI128" i="8"/>
  <c r="AE16" i="8"/>
  <c r="AE17" i="8" s="1"/>
  <c r="AE53" i="8" s="1"/>
  <c r="AE128" i="8"/>
  <c r="AA16" i="8"/>
  <c r="AA128" i="8"/>
  <c r="W16" i="8"/>
  <c r="W17" i="8" s="1"/>
  <c r="W128" i="8"/>
  <c r="S16" i="8"/>
  <c r="S17" i="8" s="1"/>
  <c r="S128" i="8"/>
  <c r="O16" i="8"/>
  <c r="O17" i="8" s="1"/>
  <c r="O53" i="8" s="1"/>
  <c r="O128" i="8"/>
  <c r="R16" i="8"/>
  <c r="R17" i="8" s="1"/>
  <c r="BJ16" i="8"/>
  <c r="BJ17" i="8" s="1"/>
  <c r="BJ128" i="8"/>
  <c r="BB16" i="8"/>
  <c r="BB17" i="8" s="1"/>
  <c r="BB53" i="8" s="1"/>
  <c r="BB128" i="8"/>
  <c r="AT16" i="8"/>
  <c r="AT17" i="8" s="1"/>
  <c r="AT128" i="8"/>
  <c r="AL16" i="8"/>
  <c r="AL17" i="8" s="1"/>
  <c r="AL128" i="8"/>
  <c r="N16" i="8"/>
  <c r="N17" i="8" s="1"/>
  <c r="N53" i="8" s="1"/>
  <c r="N128" i="8"/>
  <c r="BF16" i="8"/>
  <c r="BF17" i="8" s="1"/>
  <c r="BF128" i="8"/>
  <c r="AD16" i="8"/>
  <c r="AD17" i="8" s="1"/>
  <c r="AD53" i="8" s="1"/>
  <c r="AD128" i="8"/>
  <c r="Z16" i="8"/>
  <c r="Z17" i="8" s="1"/>
  <c r="Z128" i="8"/>
  <c r="V16" i="8"/>
  <c r="V17" i="8" s="1"/>
  <c r="V53" i="8" s="1"/>
  <c r="V128" i="8"/>
  <c r="BI16" i="8"/>
  <c r="BI17" i="8" s="1"/>
  <c r="BI53" i="8" s="1"/>
  <c r="BI128" i="8"/>
  <c r="BE16" i="8"/>
  <c r="BE17" i="8" s="1"/>
  <c r="BE128" i="8"/>
  <c r="BA16" i="8"/>
  <c r="BA17" i="8" s="1"/>
  <c r="BA128" i="8"/>
  <c r="AW16" i="8"/>
  <c r="AW17" i="8" s="1"/>
  <c r="AW53" i="8" s="1"/>
  <c r="AW128" i="8"/>
  <c r="AS16" i="8"/>
  <c r="AS17" i="8" s="1"/>
  <c r="AS53" i="8" s="1"/>
  <c r="AS128" i="8"/>
  <c r="AO16" i="8"/>
  <c r="AO17" i="8" s="1"/>
  <c r="AO128" i="8"/>
  <c r="AK16" i="8"/>
  <c r="AK17" i="8" s="1"/>
  <c r="AK53" i="8" s="1"/>
  <c r="AK128" i="8"/>
  <c r="AG16" i="8"/>
  <c r="AG17" i="8" s="1"/>
  <c r="AG53" i="8" s="1"/>
  <c r="AG128" i="8"/>
  <c r="AC16" i="8"/>
  <c r="AC17" i="8" s="1"/>
  <c r="AC53" i="8" s="1"/>
  <c r="AC128" i="8"/>
  <c r="Y16" i="8"/>
  <c r="Y17" i="8" s="1"/>
  <c r="Y128" i="8"/>
  <c r="U16" i="8"/>
  <c r="U128" i="8"/>
  <c r="Q16" i="8"/>
  <c r="Q17" i="8" s="1"/>
  <c r="Q53" i="8" s="1"/>
  <c r="Q128" i="8"/>
  <c r="AX16" i="8"/>
  <c r="AX17" i="8" s="1"/>
  <c r="G469" i="8" l="1"/>
  <c r="BD21" i="8"/>
  <c r="BD54" i="8" s="1"/>
  <c r="AN21" i="8"/>
  <c r="AN54" i="8" s="1"/>
  <c r="R21" i="8"/>
  <c r="R54" i="8" s="1"/>
  <c r="R53" i="8"/>
  <c r="AI21" i="8"/>
  <c r="AI54" i="8" s="1"/>
  <c r="AI53" i="8"/>
  <c r="BG21" i="8"/>
  <c r="BG54" i="8" s="1"/>
  <c r="BG53" i="8"/>
  <c r="Z21" i="8"/>
  <c r="Z53" i="8"/>
  <c r="BF21" i="8"/>
  <c r="BF54" i="8" s="1"/>
  <c r="BF53" i="8"/>
  <c r="AL21" i="8"/>
  <c r="AL53" i="8"/>
  <c r="T21" i="8"/>
  <c r="T54" i="8" s="1"/>
  <c r="T53" i="8"/>
  <c r="AB21" i="8"/>
  <c r="AB53" i="8"/>
  <c r="AJ21" i="8"/>
  <c r="AJ54" i="8" s="1"/>
  <c r="AJ53" i="8"/>
  <c r="AZ21" i="8"/>
  <c r="AZ54" i="8" s="1"/>
  <c r="AZ53" i="8"/>
  <c r="BH21" i="8"/>
  <c r="BH54" i="8" s="1"/>
  <c r="BH53" i="8"/>
  <c r="S21" i="8"/>
  <c r="S54" i="8" s="1"/>
  <c r="S53" i="8"/>
  <c r="AQ21" i="8"/>
  <c r="AQ54" i="8" s="1"/>
  <c r="AQ53" i="8"/>
  <c r="AY21" i="8"/>
  <c r="AY54" i="8" s="1"/>
  <c r="AY53" i="8"/>
  <c r="AX21" i="8"/>
  <c r="AX54" i="8" s="1"/>
  <c r="AX53" i="8"/>
  <c r="BA21" i="8"/>
  <c r="BA54" i="8" s="1"/>
  <c r="BA53" i="8"/>
  <c r="W21" i="8"/>
  <c r="W53" i="8"/>
  <c r="AM21" i="8"/>
  <c r="AM54" i="8" s="1"/>
  <c r="AM53" i="8"/>
  <c r="AU21" i="8"/>
  <c r="AU53" i="8"/>
  <c r="BC21" i="8"/>
  <c r="BC53" i="8"/>
  <c r="Y21" i="8"/>
  <c r="Y54" i="8" s="1"/>
  <c r="Y53" i="8"/>
  <c r="AO21" i="8"/>
  <c r="AO54" i="8" s="1"/>
  <c r="AO53" i="8"/>
  <c r="BE21" i="8"/>
  <c r="BE54" i="8" s="1"/>
  <c r="BE53" i="8"/>
  <c r="AT21" i="8"/>
  <c r="AT53" i="8"/>
  <c r="BJ21" i="8"/>
  <c r="BJ54" i="8" s="1"/>
  <c r="BJ53" i="8"/>
  <c r="P21" i="8"/>
  <c r="P53" i="8"/>
  <c r="AV21" i="8"/>
  <c r="AV53" i="8"/>
  <c r="AP21" i="8"/>
  <c r="Q21" i="8"/>
  <c r="Q54" i="8" s="1"/>
  <c r="AE21" i="8"/>
  <c r="AG21" i="8"/>
  <c r="AG54" i="8" s="1"/>
  <c r="H12" i="9"/>
  <c r="H13" i="9" s="1"/>
  <c r="H17" i="9" s="1"/>
  <c r="H20" i="9" s="1"/>
  <c r="H22" i="9" s="1"/>
  <c r="H12" i="10"/>
  <c r="H13" i="10" s="1"/>
  <c r="H17" i="10" s="1"/>
  <c r="H20" i="10" s="1"/>
  <c r="I12" i="9"/>
  <c r="I13" i="9" s="1"/>
  <c r="I17" i="9" s="1"/>
  <c r="I20" i="9" s="1"/>
  <c r="I22" i="9" s="1"/>
  <c r="V21" i="8"/>
  <c r="V54" i="8" s="1"/>
  <c r="X21" i="8"/>
  <c r="S12" i="9"/>
  <c r="S13" i="9" s="1"/>
  <c r="S17" i="9" s="1"/>
  <c r="S20" i="9" s="1"/>
  <c r="S22" i="9" s="1"/>
  <c r="F12" i="10"/>
  <c r="F13" i="10" s="1"/>
  <c r="F17" i="10" s="1"/>
  <c r="F20" i="10" s="1"/>
  <c r="AF21" i="8"/>
  <c r="T12" i="9"/>
  <c r="T13" i="9" s="1"/>
  <c r="T17" i="9" s="1"/>
  <c r="T20" i="9" s="1"/>
  <c r="T22" i="9" s="1"/>
  <c r="AW21" i="8"/>
  <c r="AW54" i="8" s="1"/>
  <c r="Q12" i="9"/>
  <c r="Q13" i="9" s="1"/>
  <c r="Q17" i="9" s="1"/>
  <c r="Q20" i="9" s="1"/>
  <c r="Q22" i="9" s="1"/>
  <c r="K12" i="9"/>
  <c r="K13" i="9" s="1"/>
  <c r="K17" i="9" s="1"/>
  <c r="K20" i="9" s="1"/>
  <c r="K22" i="9" s="1"/>
  <c r="N12" i="9"/>
  <c r="N13" i="9" s="1"/>
  <c r="N17" i="9" s="1"/>
  <c r="N20" i="9" s="1"/>
  <c r="N22" i="9" s="1"/>
  <c r="AR21" i="8"/>
  <c r="AH21" i="8"/>
  <c r="AC21" i="8"/>
  <c r="X12" i="9"/>
  <c r="X13" i="9" s="1"/>
  <c r="X17" i="9" s="1"/>
  <c r="X20" i="9" s="1"/>
  <c r="X22" i="9" s="1"/>
  <c r="V12" i="9"/>
  <c r="V13" i="9" s="1"/>
  <c r="V17" i="9" s="1"/>
  <c r="V20" i="9" s="1"/>
  <c r="V22" i="9" s="1"/>
  <c r="U12" i="9"/>
  <c r="U13" i="9" s="1"/>
  <c r="U17" i="9" s="1"/>
  <c r="U20" i="9" s="1"/>
  <c r="U22" i="9" s="1"/>
  <c r="G12" i="10"/>
  <c r="G13" i="10" s="1"/>
  <c r="G17" i="10" s="1"/>
  <c r="G20" i="10" s="1"/>
  <c r="G22" i="10" s="1"/>
  <c r="U17" i="8"/>
  <c r="U53" i="8" s="1"/>
  <c r="P12" i="9"/>
  <c r="P13" i="9" s="1"/>
  <c r="P17" i="9" s="1"/>
  <c r="P20" i="9" s="1"/>
  <c r="P22" i="9" s="1"/>
  <c r="O12" i="9"/>
  <c r="O13" i="9" s="1"/>
  <c r="O17" i="9" s="1"/>
  <c r="O20" i="9" s="1"/>
  <c r="O22" i="9" s="1"/>
  <c r="L12" i="9"/>
  <c r="L13" i="9" s="1"/>
  <c r="L17" i="9" s="1"/>
  <c r="L20" i="9" s="1"/>
  <c r="L22" i="9" s="1"/>
  <c r="J12" i="9"/>
  <c r="J13" i="9" s="1"/>
  <c r="J17" i="9" s="1"/>
  <c r="J20" i="9" s="1"/>
  <c r="J22" i="9" s="1"/>
  <c r="J12" i="10"/>
  <c r="J13" i="10" s="1"/>
  <c r="J17" i="10" s="1"/>
  <c r="J20" i="10" s="1"/>
  <c r="M12" i="9"/>
  <c r="M13" i="9" s="1"/>
  <c r="M17" i="9" s="1"/>
  <c r="M20" i="9" s="1"/>
  <c r="M22" i="9" s="1"/>
  <c r="R12" i="9"/>
  <c r="R13" i="9" s="1"/>
  <c r="R17" i="9" s="1"/>
  <c r="R20" i="9" s="1"/>
  <c r="R22" i="9" s="1"/>
  <c r="AA17" i="8"/>
  <c r="AA53" i="8" s="1"/>
  <c r="W12" i="9"/>
  <c r="W13" i="9" s="1"/>
  <c r="W17" i="9" s="1"/>
  <c r="W20" i="9" s="1"/>
  <c r="W22" i="9" s="1"/>
  <c r="I12" i="10"/>
  <c r="I13" i="10" s="1"/>
  <c r="I17" i="10" s="1"/>
  <c r="I20" i="10" s="1"/>
  <c r="I22" i="10" s="1"/>
  <c r="O21" i="8"/>
  <c r="O54" i="8" s="1"/>
  <c r="N21" i="8"/>
  <c r="N54" i="8" s="1"/>
  <c r="AD21" i="8"/>
  <c r="AD54" i="8" s="1"/>
  <c r="AS21" i="8"/>
  <c r="AS54" i="8" s="1"/>
  <c r="BI21" i="8"/>
  <c r="BI54" i="8" s="1"/>
  <c r="BB21" i="8"/>
  <c r="BB54" i="8" s="1"/>
  <c r="AK21" i="8"/>
  <c r="AK54" i="8" s="1"/>
  <c r="AN24" i="8" l="1"/>
  <c r="BD24" i="8"/>
  <c r="BH24" i="8"/>
  <c r="BF24" i="8"/>
  <c r="S24" i="8"/>
  <c r="AQ24" i="8"/>
  <c r="AJ24" i="8"/>
  <c r="BJ24" i="8"/>
  <c r="Y24" i="8"/>
  <c r="AC24" i="8"/>
  <c r="AC68" i="8" s="1"/>
  <c r="AC54" i="8"/>
  <c r="AF24" i="8"/>
  <c r="AF68" i="8" s="1"/>
  <c r="AF54" i="8"/>
  <c r="AE24" i="8"/>
  <c r="AE68" i="8" s="1"/>
  <c r="AE54" i="8"/>
  <c r="AV24" i="8"/>
  <c r="AV54" i="8"/>
  <c r="AU24" i="8"/>
  <c r="AU54" i="8"/>
  <c r="T24" i="8"/>
  <c r="AX24" i="8"/>
  <c r="AX68" i="8" s="1"/>
  <c r="AR24" i="8"/>
  <c r="AR54" i="8"/>
  <c r="AH24" i="8"/>
  <c r="AH54" i="8"/>
  <c r="W24" i="8"/>
  <c r="W54" i="8"/>
  <c r="BE24" i="8"/>
  <c r="R24" i="8"/>
  <c r="R68" i="8" s="1"/>
  <c r="BG24" i="8"/>
  <c r="X24" i="8"/>
  <c r="X68" i="8" s="1"/>
  <c r="X54" i="8"/>
  <c r="AP24" i="8"/>
  <c r="AP68" i="8" s="1"/>
  <c r="AP54" i="8"/>
  <c r="P24" i="8"/>
  <c r="P68" i="8" s="1"/>
  <c r="P54" i="8"/>
  <c r="AT24" i="8"/>
  <c r="AT68" i="8" s="1"/>
  <c r="AT54" i="8"/>
  <c r="BC24" i="8"/>
  <c r="BC26" i="8" s="1"/>
  <c r="BC27" i="8" s="1"/>
  <c r="BC28" i="8" s="1"/>
  <c r="BC54" i="8"/>
  <c r="AB24" i="8"/>
  <c r="AB54" i="8"/>
  <c r="AL24" i="8"/>
  <c r="AL68" i="8" s="1"/>
  <c r="AL54" i="8"/>
  <c r="Z24" i="8"/>
  <c r="Z68" i="8" s="1"/>
  <c r="Z54" i="8"/>
  <c r="Q24" i="8"/>
  <c r="BA24" i="8"/>
  <c r="AZ24" i="8"/>
  <c r="AZ68" i="8" s="1"/>
  <c r="AO24" i="8"/>
  <c r="AY24" i="8"/>
  <c r="AY68" i="8" s="1"/>
  <c r="AI24" i="8"/>
  <c r="AM24" i="8"/>
  <c r="H22" i="10"/>
  <c r="F22" i="10"/>
  <c r="AG24" i="8"/>
  <c r="V24" i="8"/>
  <c r="V68" i="8" s="1"/>
  <c r="AA21" i="8"/>
  <c r="AA54" i="8" s="1"/>
  <c r="AW24" i="8"/>
  <c r="AW68" i="8" s="1"/>
  <c r="J22" i="10"/>
  <c r="U21" i="8"/>
  <c r="O24" i="8"/>
  <c r="AS24" i="8"/>
  <c r="N24" i="8"/>
  <c r="BI24" i="8"/>
  <c r="AD24" i="8"/>
  <c r="BB24" i="8"/>
  <c r="AK24" i="8"/>
  <c r="BC56" i="8" l="1"/>
  <c r="BB55" i="8"/>
  <c r="BB68" i="8"/>
  <c r="AW69" i="8"/>
  <c r="BA55" i="8"/>
  <c r="BA68" i="8"/>
  <c r="AH55" i="8"/>
  <c r="AH68" i="8"/>
  <c r="AV55" i="8"/>
  <c r="AV68" i="8"/>
  <c r="BJ55" i="8"/>
  <c r="BJ68" i="8"/>
  <c r="AD55" i="8"/>
  <c r="AD68" i="8"/>
  <c r="AL69" i="8"/>
  <c r="AL70" i="8" s="1"/>
  <c r="AL74" i="8" s="1"/>
  <c r="BC55" i="8"/>
  <c r="BC68" i="8"/>
  <c r="X69" i="8"/>
  <c r="AJ55" i="8"/>
  <c r="AJ68" i="8"/>
  <c r="BI55" i="8"/>
  <c r="BI68" i="8"/>
  <c r="V69" i="8"/>
  <c r="V70" i="8" s="1"/>
  <c r="V74" i="8" s="1"/>
  <c r="AM55" i="8"/>
  <c r="AM68" i="8"/>
  <c r="AO55" i="8"/>
  <c r="AO68" i="8"/>
  <c r="BG55" i="8"/>
  <c r="BG68" i="8"/>
  <c r="W55" i="8"/>
  <c r="W68" i="8"/>
  <c r="AR55" i="8"/>
  <c r="AR68" i="8"/>
  <c r="AU55" i="8"/>
  <c r="AU68" i="8"/>
  <c r="AE69" i="8"/>
  <c r="AE70" i="8" s="1"/>
  <c r="AE74" i="8" s="1"/>
  <c r="AC69" i="8"/>
  <c r="AQ55" i="8"/>
  <c r="AQ68" i="8"/>
  <c r="BD55" i="8"/>
  <c r="BD68" i="8"/>
  <c r="AS55" i="8"/>
  <c r="AS68" i="8"/>
  <c r="AY69" i="8"/>
  <c r="BE55" i="8"/>
  <c r="BE68" i="8"/>
  <c r="T55" i="8"/>
  <c r="T68" i="8"/>
  <c r="AF69" i="8"/>
  <c r="BF55" i="8"/>
  <c r="BF68" i="8"/>
  <c r="Q55" i="8"/>
  <c r="Q68" i="8"/>
  <c r="P69" i="8"/>
  <c r="P70" i="8" s="1"/>
  <c r="P74" i="8" s="1"/>
  <c r="BH55" i="8"/>
  <c r="BH68" i="8"/>
  <c r="AK55" i="8"/>
  <c r="AK68" i="8"/>
  <c r="N55" i="8"/>
  <c r="N68" i="8"/>
  <c r="O55" i="8"/>
  <c r="O68" i="8"/>
  <c r="AG55" i="8"/>
  <c r="AG68" i="8"/>
  <c r="AI55" i="8"/>
  <c r="AI68" i="8"/>
  <c r="AZ69" i="8"/>
  <c r="AZ70" i="8" s="1"/>
  <c r="AZ74" i="8" s="1"/>
  <c r="Z69" i="8"/>
  <c r="Z70" i="8" s="1"/>
  <c r="Z74" i="8" s="1"/>
  <c r="AB55" i="8"/>
  <c r="AB68" i="8"/>
  <c r="AT69" i="8"/>
  <c r="AT70" i="8" s="1"/>
  <c r="AT74" i="8" s="1"/>
  <c r="AP69" i="8"/>
  <c r="R69" i="8"/>
  <c r="AX69" i="8"/>
  <c r="Y55" i="8"/>
  <c r="Y68" i="8"/>
  <c r="S55" i="8"/>
  <c r="S68" i="8"/>
  <c r="AN26" i="8"/>
  <c r="AN27" i="8" s="1"/>
  <c r="AN28" i="8" s="1"/>
  <c r="AN68" i="8"/>
  <c r="AH26" i="8"/>
  <c r="AH27" i="8" s="1"/>
  <c r="AH28" i="8" s="1"/>
  <c r="AQ26" i="8"/>
  <c r="AQ27" i="8" s="1"/>
  <c r="AQ28" i="8" s="1"/>
  <c r="AJ26" i="8"/>
  <c r="AJ27" i="8" s="1"/>
  <c r="AJ28" i="8" s="1"/>
  <c r="BH26" i="8"/>
  <c r="BH27" i="8" s="1"/>
  <c r="AN55" i="8"/>
  <c r="BD26" i="8"/>
  <c r="BD27" i="8" s="1"/>
  <c r="BD28" i="8" s="1"/>
  <c r="AR26" i="8"/>
  <c r="AR27" i="8" s="1"/>
  <c r="AR28" i="8" s="1"/>
  <c r="BJ26" i="8"/>
  <c r="BJ27" i="8" s="1"/>
  <c r="BJ28" i="8" s="1"/>
  <c r="T26" i="8"/>
  <c r="T27" i="8" s="1"/>
  <c r="T28" i="8" s="1"/>
  <c r="BA26" i="8"/>
  <c r="BA27" i="8" s="1"/>
  <c r="BF26" i="8"/>
  <c r="BF27" i="8" s="1"/>
  <c r="BF28" i="8" s="1"/>
  <c r="BE26" i="8"/>
  <c r="BE27" i="8" s="1"/>
  <c r="BE28" i="8" s="1"/>
  <c r="S26" i="8"/>
  <c r="S27" i="8" s="1"/>
  <c r="S28" i="8" s="1"/>
  <c r="AL26" i="8"/>
  <c r="AL27" i="8" s="1"/>
  <c r="AL28" i="8" s="1"/>
  <c r="AL55" i="8"/>
  <c r="V26" i="8"/>
  <c r="V27" i="8" s="1"/>
  <c r="V28" i="8" s="1"/>
  <c r="V55" i="8"/>
  <c r="AE26" i="8"/>
  <c r="AE27" i="8" s="1"/>
  <c r="AE28" i="8" s="1"/>
  <c r="AE55" i="8"/>
  <c r="AC26" i="8"/>
  <c r="AC27" i="8" s="1"/>
  <c r="AC28" i="8" s="1"/>
  <c r="AC55" i="8"/>
  <c r="Y26" i="8"/>
  <c r="Y27" i="8" s="1"/>
  <c r="Y28" i="8" s="1"/>
  <c r="AW26" i="8"/>
  <c r="AW27" i="8" s="1"/>
  <c r="AW28" i="8" s="1"/>
  <c r="AW55" i="8"/>
  <c r="AZ26" i="8"/>
  <c r="AZ27" i="8" s="1"/>
  <c r="AZ28" i="8" s="1"/>
  <c r="AZ55" i="8"/>
  <c r="Z26" i="8"/>
  <c r="Z27" i="8" s="1"/>
  <c r="Z55" i="8"/>
  <c r="AT26" i="8"/>
  <c r="AT27" i="8" s="1"/>
  <c r="AT28" i="8" s="1"/>
  <c r="AT55" i="8"/>
  <c r="AP26" i="8"/>
  <c r="AP27" i="8" s="1"/>
  <c r="AP28" i="8" s="1"/>
  <c r="AP55" i="8"/>
  <c r="R26" i="8"/>
  <c r="R27" i="8" s="1"/>
  <c r="R28" i="8" s="1"/>
  <c r="R55" i="8"/>
  <c r="AX26" i="8"/>
  <c r="AX27" i="8" s="1"/>
  <c r="AX28" i="8" s="1"/>
  <c r="AX55" i="8"/>
  <c r="P26" i="8"/>
  <c r="P27" i="8" s="1"/>
  <c r="P28" i="8" s="1"/>
  <c r="P55" i="8"/>
  <c r="X26" i="8"/>
  <c r="X27" i="8" s="1"/>
  <c r="X55" i="8"/>
  <c r="AY26" i="8"/>
  <c r="AY27" i="8" s="1"/>
  <c r="AY28" i="8" s="1"/>
  <c r="AY55" i="8"/>
  <c r="AF26" i="8"/>
  <c r="AF27" i="8" s="1"/>
  <c r="AF28" i="8" s="1"/>
  <c r="AF55" i="8"/>
  <c r="AO26" i="8"/>
  <c r="AO27" i="8" s="1"/>
  <c r="BG26" i="8"/>
  <c r="BG27" i="8" s="1"/>
  <c r="BG28" i="8" s="1"/>
  <c r="AB26" i="8"/>
  <c r="AB27" i="8" s="1"/>
  <c r="AB28" i="8" s="1"/>
  <c r="U24" i="8"/>
  <c r="U68" i="8" s="1"/>
  <c r="U54" i="8"/>
  <c r="AV26" i="8"/>
  <c r="AV27" i="8" s="1"/>
  <c r="AV28" i="8" s="1"/>
  <c r="Q26" i="8"/>
  <c r="Q27" i="8" s="1"/>
  <c r="Q28" i="8" s="1"/>
  <c r="W26" i="8"/>
  <c r="W27" i="8" s="1"/>
  <c r="W28" i="8" s="1"/>
  <c r="AU26" i="8"/>
  <c r="AU27" i="8" s="1"/>
  <c r="AU28" i="8" s="1"/>
  <c r="AI26" i="8"/>
  <c r="AI27" i="8" s="1"/>
  <c r="AI28" i="8" s="1"/>
  <c r="AM26" i="8"/>
  <c r="AM27" i="8" s="1"/>
  <c r="AG26" i="8"/>
  <c r="AG27" i="8" s="1"/>
  <c r="AG28" i="8" s="1"/>
  <c r="AA24" i="8"/>
  <c r="BI26" i="8"/>
  <c r="N26" i="8"/>
  <c r="BB26" i="8"/>
  <c r="BC34" i="8"/>
  <c r="AK26" i="8"/>
  <c r="AD26" i="8"/>
  <c r="AS26" i="8"/>
  <c r="O26" i="8"/>
  <c r="BC57" i="8" l="1"/>
  <c r="AI56" i="8"/>
  <c r="AI41" i="8"/>
  <c r="AV56" i="8"/>
  <c r="AV41" i="8"/>
  <c r="BD56" i="8"/>
  <c r="BD41" i="8"/>
  <c r="P56" i="8"/>
  <c r="AZ56" i="8"/>
  <c r="AZ41" i="8"/>
  <c r="S56" i="8"/>
  <c r="S41" i="8"/>
  <c r="AG56" i="8"/>
  <c r="AG41" i="8"/>
  <c r="W56" i="8"/>
  <c r="W41" i="8"/>
  <c r="Q56" i="8"/>
  <c r="Q41" i="8"/>
  <c r="AB56" i="8"/>
  <c r="AF56" i="8"/>
  <c r="AF41" i="8"/>
  <c r="AX56" i="8"/>
  <c r="AX41" i="8"/>
  <c r="AW56" i="8"/>
  <c r="AW41" i="8"/>
  <c r="BF56" i="8"/>
  <c r="BF41" i="8"/>
  <c r="AR56" i="8"/>
  <c r="AR41" i="8"/>
  <c r="AJ56" i="8"/>
  <c r="AJ41" i="8"/>
  <c r="AN56" i="8"/>
  <c r="BG56" i="8"/>
  <c r="BG41" i="8"/>
  <c r="Y56" i="8"/>
  <c r="AL56" i="8"/>
  <c r="AQ56" i="8"/>
  <c r="AQ41" i="8"/>
  <c r="AU56" i="8"/>
  <c r="AU41" i="8"/>
  <c r="AY56" i="8"/>
  <c r="AY41" i="8"/>
  <c r="R56" i="8"/>
  <c r="R41" i="8"/>
  <c r="AT56" i="8"/>
  <c r="T56" i="8"/>
  <c r="T41" i="8"/>
  <c r="AH56" i="8"/>
  <c r="AH41" i="8"/>
  <c r="AC56" i="8"/>
  <c r="AC41" i="8"/>
  <c r="BE56" i="8"/>
  <c r="BE41" i="8"/>
  <c r="BJ56" i="8"/>
  <c r="AX70" i="8"/>
  <c r="AX74" i="8" s="1"/>
  <c r="R70" i="8"/>
  <c r="R74" i="8" s="1"/>
  <c r="AY70" i="8"/>
  <c r="AY74" i="8" s="1"/>
  <c r="AF70" i="8"/>
  <c r="AF74" i="8" s="1"/>
  <c r="AP70" i="8"/>
  <c r="AP74" i="8" s="1"/>
  <c r="AC70" i="8"/>
  <c r="AC74" i="8" s="1"/>
  <c r="X70" i="8"/>
  <c r="X74" i="8" s="1"/>
  <c r="AW70" i="8"/>
  <c r="AW74" i="8" s="1"/>
  <c r="S34" i="8"/>
  <c r="BG34" i="8"/>
  <c r="AQ34" i="8"/>
  <c r="AN34" i="8"/>
  <c r="S69" i="8"/>
  <c r="S70" i="8" s="1"/>
  <c r="S74" i="8" s="1"/>
  <c r="AB69" i="8"/>
  <c r="N69" i="8"/>
  <c r="AR69" i="8"/>
  <c r="AR70" i="8" s="1"/>
  <c r="AR74" i="8" s="1"/>
  <c r="AA55" i="8"/>
  <c r="AA68" i="8"/>
  <c r="AN69" i="8"/>
  <c r="Y69" i="8"/>
  <c r="Y70" i="8" s="1"/>
  <c r="Y74" i="8" s="1"/>
  <c r="AI69" i="8"/>
  <c r="O69" i="8"/>
  <c r="AK69" i="8"/>
  <c r="BF69" i="8"/>
  <c r="BF70" i="8" s="1"/>
  <c r="BF74" i="8" s="1"/>
  <c r="T69" i="8"/>
  <c r="BD69" i="8"/>
  <c r="AU69" i="8"/>
  <c r="W69" i="8"/>
  <c r="W70" i="8" s="1"/>
  <c r="W74" i="8" s="1"/>
  <c r="AO69" i="8"/>
  <c r="AJ69" i="8"/>
  <c r="BC69" i="8"/>
  <c r="AD69" i="8"/>
  <c r="AV69" i="8"/>
  <c r="BA69" i="8"/>
  <c r="BB69" i="8"/>
  <c r="AG69" i="8"/>
  <c r="AG70" i="8" s="1"/>
  <c r="AG74" i="8" s="1"/>
  <c r="BH69" i="8"/>
  <c r="Q69" i="8"/>
  <c r="Q70" i="8" s="1"/>
  <c r="Q74" i="8" s="1"/>
  <c r="BE69" i="8"/>
  <c r="AS69" i="8"/>
  <c r="AQ69" i="8"/>
  <c r="BG69" i="8"/>
  <c r="AM69" i="8"/>
  <c r="BI69" i="8"/>
  <c r="BI70" i="8" s="1"/>
  <c r="BI74" i="8" s="1"/>
  <c r="BJ69" i="8"/>
  <c r="AH69" i="8"/>
  <c r="U69" i="8"/>
  <c r="AF34" i="8"/>
  <c r="BD34" i="8"/>
  <c r="AV34" i="8"/>
  <c r="X28" i="8"/>
  <c r="W34" i="8"/>
  <c r="P34" i="8"/>
  <c r="U26" i="8"/>
  <c r="U27" i="8" s="1"/>
  <c r="K23" i="9" s="1"/>
  <c r="K24" i="9" s="1"/>
  <c r="K30" i="9" s="1"/>
  <c r="U55" i="8"/>
  <c r="AY34" i="8"/>
  <c r="AP56" i="8"/>
  <c r="AE56" i="8"/>
  <c r="V56" i="8"/>
  <c r="AU34" i="8"/>
  <c r="AM28" i="8"/>
  <c r="AA26" i="8"/>
  <c r="AA27" i="8" s="1"/>
  <c r="AI34" i="8"/>
  <c r="U23" i="9"/>
  <c r="U24" i="9" s="1"/>
  <c r="U30" i="9" s="1"/>
  <c r="L23" i="9"/>
  <c r="L24" i="9" s="1"/>
  <c r="L30" i="9" s="1"/>
  <c r="BA28" i="8"/>
  <c r="AX34" i="8"/>
  <c r="BF34" i="8"/>
  <c r="AW34" i="8"/>
  <c r="AB34" i="8"/>
  <c r="AR34" i="8"/>
  <c r="AT34" i="8"/>
  <c r="Y34" i="8"/>
  <c r="AH34" i="8"/>
  <c r="AC34" i="8"/>
  <c r="AL34" i="8"/>
  <c r="BB27" i="8"/>
  <c r="V23" i="9" s="1"/>
  <c r="V24" i="9" s="1"/>
  <c r="V30" i="9" s="1"/>
  <c r="AZ34" i="8"/>
  <c r="R34" i="8"/>
  <c r="R23" i="9"/>
  <c r="R24" i="9" s="1"/>
  <c r="R30" i="9" s="1"/>
  <c r="V34" i="8"/>
  <c r="T23" i="9"/>
  <c r="T24" i="9" s="1"/>
  <c r="T30" i="9" s="1"/>
  <c r="Q23" i="9"/>
  <c r="Q24" i="9" s="1"/>
  <c r="Q30" i="9" s="1"/>
  <c r="BJ34" i="8"/>
  <c r="AO28" i="8"/>
  <c r="AP41" i="8" s="1"/>
  <c r="O27" i="8"/>
  <c r="AS27" i="8"/>
  <c r="S23" i="9" s="1"/>
  <c r="S24" i="9" s="1"/>
  <c r="S30" i="9" s="1"/>
  <c r="J23" i="9"/>
  <c r="J24" i="9" s="1"/>
  <c r="J30" i="9" s="1"/>
  <c r="Z28" i="8"/>
  <c r="N27" i="8"/>
  <c r="N28" i="8" s="1"/>
  <c r="AJ34" i="8"/>
  <c r="AE34" i="8"/>
  <c r="BE34" i="8"/>
  <c r="AD27" i="8"/>
  <c r="N23" i="9" s="1"/>
  <c r="N24" i="9" s="1"/>
  <c r="N30" i="9" s="1"/>
  <c r="AP34" i="8"/>
  <c r="T34" i="8"/>
  <c r="AG34" i="8"/>
  <c r="W23" i="9"/>
  <c r="W24" i="9" s="1"/>
  <c r="W30" i="9" s="1"/>
  <c r="BH28" i="8"/>
  <c r="AK27" i="8"/>
  <c r="AK28" i="8" s="1"/>
  <c r="AL41" i="8" s="1"/>
  <c r="Q34" i="8"/>
  <c r="O23" i="9"/>
  <c r="O24" i="9" s="1"/>
  <c r="O30" i="9" s="1"/>
  <c r="BI27" i="8"/>
  <c r="X23" i="9" s="1"/>
  <c r="X24" i="9" s="1"/>
  <c r="X30" i="9" s="1"/>
  <c r="BF42" i="8" l="1"/>
  <c r="R42" i="8"/>
  <c r="BJ57" i="8"/>
  <c r="AL57" i="8"/>
  <c r="AU42" i="8"/>
  <c r="AN57" i="8"/>
  <c r="AX57" i="8"/>
  <c r="AX42" i="8"/>
  <c r="AZ57" i="8"/>
  <c r="AZ42" i="8"/>
  <c r="AH57" i="8"/>
  <c r="AH42" i="8"/>
  <c r="AB57" i="8"/>
  <c r="AV57" i="8"/>
  <c r="AV42" i="8"/>
  <c r="S57" i="8"/>
  <c r="S42" i="8"/>
  <c r="T57" i="8"/>
  <c r="T42" i="8"/>
  <c r="AE57" i="8"/>
  <c r="AT57" i="8"/>
  <c r="AY57" i="8"/>
  <c r="AY42" i="8"/>
  <c r="W57" i="8"/>
  <c r="W42" i="8"/>
  <c r="AF57" i="8"/>
  <c r="AF42" i="8"/>
  <c r="AP57" i="8"/>
  <c r="AJ57" i="8"/>
  <c r="AJ42" i="8"/>
  <c r="AC57" i="8"/>
  <c r="AC42" i="8"/>
  <c r="AR57" i="8"/>
  <c r="AR42" i="8"/>
  <c r="AI57" i="8"/>
  <c r="AI42" i="8"/>
  <c r="AQ57" i="8"/>
  <c r="AQ42" i="8"/>
  <c r="Q57" i="8"/>
  <c r="Q42" i="8"/>
  <c r="AG57" i="8"/>
  <c r="AG42" i="8"/>
  <c r="BE57" i="8"/>
  <c r="BE42" i="8"/>
  <c r="V57" i="8"/>
  <c r="Y57" i="8"/>
  <c r="AW57" i="8"/>
  <c r="AW42" i="8"/>
  <c r="P57" i="8"/>
  <c r="BD57" i="8"/>
  <c r="BD42" i="8"/>
  <c r="BG57" i="8"/>
  <c r="BG42" i="8"/>
  <c r="BH56" i="8"/>
  <c r="BH41" i="8"/>
  <c r="X56" i="8"/>
  <c r="X41" i="8"/>
  <c r="N56" i="8"/>
  <c r="N41" i="8"/>
  <c r="BA56" i="8"/>
  <c r="BA41" i="8"/>
  <c r="AK56" i="8"/>
  <c r="AK41" i="8"/>
  <c r="Z56" i="8"/>
  <c r="Z41" i="8"/>
  <c r="AO56" i="8"/>
  <c r="AO41" i="8"/>
  <c r="AM34" i="8"/>
  <c r="AM41" i="8"/>
  <c r="Y41" i="8"/>
  <c r="AN41" i="8"/>
  <c r="BB70" i="8"/>
  <c r="BB74" i="8" s="1"/>
  <c r="N70" i="8"/>
  <c r="N74" i="8" s="1"/>
  <c r="AU70" i="8"/>
  <c r="AU74" i="8" s="1"/>
  <c r="AH70" i="8"/>
  <c r="AH74" i="8" s="1"/>
  <c r="AN70" i="8"/>
  <c r="AN74" i="8" s="1"/>
  <c r="BE70" i="8"/>
  <c r="BE74" i="8" s="1"/>
  <c r="BC70" i="8"/>
  <c r="BC74" i="8" s="1"/>
  <c r="AK70" i="8"/>
  <c r="AK74" i="8" s="1"/>
  <c r="AQ70" i="8"/>
  <c r="AQ74" i="8" s="1"/>
  <c r="BJ70" i="8"/>
  <c r="BJ74" i="8" s="1"/>
  <c r="T70" i="8"/>
  <c r="T74" i="8" s="1"/>
  <c r="U70" i="8"/>
  <c r="U74" i="8" s="1"/>
  <c r="O70" i="8"/>
  <c r="O74" i="8" s="1"/>
  <c r="AM70" i="8"/>
  <c r="AM74" i="8" s="1"/>
  <c r="BD70" i="8"/>
  <c r="BD74" i="8" s="1"/>
  <c r="AV70" i="8"/>
  <c r="AV74" i="8" s="1"/>
  <c r="AI70" i="8"/>
  <c r="AI74" i="8" s="1"/>
  <c r="AO70" i="8"/>
  <c r="AO74" i="8" s="1"/>
  <c r="AS70" i="8"/>
  <c r="AS74" i="8" s="1"/>
  <c r="AJ70" i="8"/>
  <c r="AJ74" i="8" s="1"/>
  <c r="BH70" i="8"/>
  <c r="BH74" i="8" s="1"/>
  <c r="BA70" i="8"/>
  <c r="BA74" i="8" s="1"/>
  <c r="AB70" i="8"/>
  <c r="AB74" i="8" s="1"/>
  <c r="BG70" i="8"/>
  <c r="BG74" i="8" s="1"/>
  <c r="AD70" i="8"/>
  <c r="AD74" i="8" s="1"/>
  <c r="AA69" i="8"/>
  <c r="AA70" i="8" s="1"/>
  <c r="AA74" i="8" s="1"/>
  <c r="X34" i="8"/>
  <c r="AU57" i="8"/>
  <c r="R57" i="8"/>
  <c r="BF57" i="8"/>
  <c r="AM56" i="8"/>
  <c r="BA34" i="8"/>
  <c r="BA42" i="8" s="1"/>
  <c r="AD28" i="8"/>
  <c r="U28" i="8"/>
  <c r="BB28" i="8"/>
  <c r="AK34" i="8"/>
  <c r="AK42" i="8" s="1"/>
  <c r="BH34" i="8"/>
  <c r="H23" i="10"/>
  <c r="H24" i="10" s="1"/>
  <c r="H30" i="10" s="1"/>
  <c r="M23" i="9"/>
  <c r="M24" i="9" s="1"/>
  <c r="M30" i="9" s="1"/>
  <c r="G23" i="10"/>
  <c r="G24" i="10" s="1"/>
  <c r="G30" i="10" s="1"/>
  <c r="I23" i="9"/>
  <c r="I24" i="9" s="1"/>
  <c r="I30" i="9" s="1"/>
  <c r="BI28" i="8"/>
  <c r="N34" i="8"/>
  <c r="AO34" i="8"/>
  <c r="J23" i="10"/>
  <c r="J24" i="10" s="1"/>
  <c r="J30" i="10" s="1"/>
  <c r="F23" i="10"/>
  <c r="F24" i="10" s="1"/>
  <c r="F30" i="10" s="1"/>
  <c r="H23" i="9"/>
  <c r="H24" i="9" s="1"/>
  <c r="H30" i="9" s="1"/>
  <c r="AS28" i="8"/>
  <c r="P23" i="9"/>
  <c r="P24" i="9" s="1"/>
  <c r="P30" i="9" s="1"/>
  <c r="AA28" i="8"/>
  <c r="Z34" i="8"/>
  <c r="O28" i="8"/>
  <c r="I23" i="10"/>
  <c r="I24" i="10" s="1"/>
  <c r="I30" i="10" s="1"/>
  <c r="AL42" i="8" l="1"/>
  <c r="X57" i="8"/>
  <c r="X42" i="8"/>
  <c r="AO57" i="8"/>
  <c r="AO42" i="8"/>
  <c r="AM57" i="8"/>
  <c r="AM42" i="8"/>
  <c r="N57" i="8"/>
  <c r="N42" i="8"/>
  <c r="AN42" i="8"/>
  <c r="Z57" i="8"/>
  <c r="Z42" i="8"/>
  <c r="BH57" i="8"/>
  <c r="BH42" i="8"/>
  <c r="Y42" i="8"/>
  <c r="AP42" i="8"/>
  <c r="U41" i="8"/>
  <c r="V41" i="8"/>
  <c r="BI56" i="8"/>
  <c r="BI41" i="8"/>
  <c r="BJ41" i="8"/>
  <c r="AD41" i="8"/>
  <c r="AE41" i="8"/>
  <c r="O56" i="8"/>
  <c r="O41" i="8"/>
  <c r="P41" i="8"/>
  <c r="AA56" i="8"/>
  <c r="AA41" i="8"/>
  <c r="AB41" i="8"/>
  <c r="AS56" i="8"/>
  <c r="AS41" i="8"/>
  <c r="AT41" i="8"/>
  <c r="BB56" i="8"/>
  <c r="BB41" i="8"/>
  <c r="BC41" i="8"/>
  <c r="AK57" i="8"/>
  <c r="BA57" i="8"/>
  <c r="BB34" i="8"/>
  <c r="AD56" i="8"/>
  <c r="AD34" i="8"/>
  <c r="U56" i="8"/>
  <c r="U34" i="8"/>
  <c r="AA34" i="8"/>
  <c r="AS34" i="8"/>
  <c r="BI34" i="8"/>
  <c r="O34" i="8"/>
  <c r="BI57" i="8" l="1"/>
  <c r="BI42" i="8"/>
  <c r="BJ42" i="8"/>
  <c r="AS57" i="8"/>
  <c r="AS42" i="8"/>
  <c r="AT42" i="8"/>
  <c r="AD42" i="8"/>
  <c r="AE42" i="8"/>
  <c r="AA57" i="8"/>
  <c r="AA42" i="8"/>
  <c r="AB42" i="8"/>
  <c r="O57" i="8"/>
  <c r="O42" i="8"/>
  <c r="P42" i="8"/>
  <c r="U42" i="8"/>
  <c r="V42" i="8"/>
  <c r="BB57" i="8"/>
  <c r="BB42" i="8"/>
  <c r="BC42" i="8"/>
  <c r="AD57" i="8"/>
  <c r="U5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MacGregor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Enter most recent month end date.</t>
        </r>
      </text>
    </comment>
    <comment ref="B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Includes allocated stock-based compensation expense.</t>
        </r>
      </text>
    </comment>
    <comment ref="B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Includes allocated stock-based compensation expense.</t>
        </r>
      </text>
    </comment>
    <comment ref="B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Includes allocated stock-based compensation expense.</t>
        </r>
      </text>
    </comment>
    <comment ref="B2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Includes allocated stock-based compensation expense.</t>
        </r>
      </text>
    </comment>
    <comment ref="B8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Based on input from Michael Pierson.</t>
        </r>
      </text>
    </comment>
    <comment ref="B9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Based on input from Michael Pierson.</t>
        </r>
      </text>
    </comment>
    <comment ref="G10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Based on input from Michael Pierson.</t>
        </r>
      </text>
    </comment>
    <comment ref="G10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Based on input from Michael Pierson.</t>
        </r>
      </text>
    </comment>
    <comment ref="G11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Based on input from Michael Pierson.</t>
        </r>
      </text>
    </comment>
    <comment ref="B25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The COO's responsibilities can be divided among existing employees until company reaches adequate scale to support a dedicated COO.</t>
        </r>
      </text>
    </comment>
    <comment ref="B25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Legal functions to be outsourced until scale supports hiring in-house counsel.</t>
        </r>
      </text>
    </comment>
    <comment ref="O45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Ryan MacGregor:</t>
        </r>
        <r>
          <rPr>
            <sz val="9"/>
            <color indexed="81"/>
            <rFont val="Tahoma"/>
            <family val="2"/>
          </rPr>
          <t xml:space="preserve">
Assume company moves into dedicated space at incubator on 1/1/14.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a sample comment.</t>
        </r>
      </text>
    </comment>
  </commentList>
</comments>
</file>

<file path=xl/sharedStrings.xml><?xml version="1.0" encoding="utf-8"?>
<sst xmlns="http://schemas.openxmlformats.org/spreadsheetml/2006/main" count="268" uniqueCount="179">
  <si>
    <t>Sales</t>
  </si>
  <si>
    <t>Free Cash Flow</t>
  </si>
  <si>
    <t>EBIT</t>
  </si>
  <si>
    <t>( – ) Taxes</t>
  </si>
  <si>
    <t>( – ) Capital expenditures</t>
  </si>
  <si>
    <t>( + ) Depreciation</t>
  </si>
  <si>
    <t>Free cash flow</t>
  </si>
  <si>
    <t>Tax rate</t>
  </si>
  <si>
    <t>($ in thousands)</t>
  </si>
  <si>
    <t>Monthly Operating Model</t>
  </si>
  <si>
    <t>Gross profit</t>
  </si>
  <si>
    <t>EBITDA</t>
  </si>
  <si>
    <t>Depreciation</t>
  </si>
  <si>
    <t>Amortization</t>
  </si>
  <si>
    <t>Stock-based compensation</t>
  </si>
  <si>
    <t>Other expense / (income)</t>
  </si>
  <si>
    <t>Earnings before tax</t>
  </si>
  <si>
    <t>Provision for tax</t>
  </si>
  <si>
    <t>Cash net income</t>
  </si>
  <si>
    <t>GAAP net income</t>
  </si>
  <si>
    <t>Income Statement Ratios &amp; Drivers</t>
  </si>
  <si>
    <t>Sales growth</t>
  </si>
  <si>
    <t>GAAP earnings growth</t>
  </si>
  <si>
    <t>Cash earnings growth</t>
  </si>
  <si>
    <t>Depreciation / sales</t>
  </si>
  <si>
    <t>Amortization / sales</t>
  </si>
  <si>
    <t>Stock-based comp / sales</t>
  </si>
  <si>
    <t>Capex / sales</t>
  </si>
  <si>
    <t>Capital expenditures</t>
  </si>
  <si>
    <t>Gross margin</t>
  </si>
  <si>
    <t>EBITDA margin</t>
  </si>
  <si>
    <t>EBIT margin</t>
  </si>
  <si>
    <t>GAAP net margin</t>
  </si>
  <si>
    <t>Cash net margin</t>
  </si>
  <si>
    <t>GAAP to cash reconciliation:</t>
  </si>
  <si>
    <t>One-time charges</t>
  </si>
  <si>
    <t>Revenue Build-up</t>
  </si>
  <si>
    <t>Fractional years per period</t>
  </si>
  <si>
    <t>Upside Case</t>
  </si>
  <si>
    <t>Base Case</t>
  </si>
  <si>
    <t>Downside Case</t>
  </si>
  <si>
    <t>Period</t>
  </si>
  <si>
    <t>Operating case selector</t>
  </si>
  <si>
    <t>Users (thousands)</t>
  </si>
  <si>
    <t>( x ) Cost per thousand impressions (CPM)</t>
  </si>
  <si>
    <t>Cost per thousand impressions (CPM)</t>
  </si>
  <si>
    <t>Total ad views (thousands)</t>
  </si>
  <si>
    <t>($ in thousands, except CPM)</t>
  </si>
  <si>
    <t>Timing</t>
  </si>
  <si>
    <t>Income Statement</t>
  </si>
  <si>
    <t>NA</t>
  </si>
  <si>
    <t>VP, Engineering</t>
  </si>
  <si>
    <t>User Acquisition Professional</t>
  </si>
  <si>
    <t>Front-end Developer 1</t>
  </si>
  <si>
    <t>Back-end Developer 1</t>
  </si>
  <si>
    <t>Back-end Developer 2</t>
  </si>
  <si>
    <t>Administrative Assistant</t>
  </si>
  <si>
    <t>Cost of revenue</t>
  </si>
  <si>
    <t>Sales &amp; marketing</t>
  </si>
  <si>
    <t>General &amp; adminstrative</t>
  </si>
  <si>
    <t>General &amp; administrative</t>
  </si>
  <si>
    <t>General &amp; Administrative</t>
  </si>
  <si>
    <t>Office Space Leasing</t>
  </si>
  <si>
    <t>Total salary expense</t>
  </si>
  <si>
    <t>Full-time employees</t>
  </si>
  <si>
    <t>Incubator monthly fee per employee (shared space)</t>
  </si>
  <si>
    <t>Incubator monthly fee per employee (dedicated space)</t>
  </si>
  <si>
    <t>Incubator monthly fee per employee (selected)</t>
  </si>
  <si>
    <t>( x ) Incubator monthly fee per employee</t>
  </si>
  <si>
    <t>Total G&amp;A</t>
  </si>
  <si>
    <t>Cost of Revenue</t>
  </si>
  <si>
    <t>( x ) Users (thousands)</t>
  </si>
  <si>
    <t>AWS expense</t>
  </si>
  <si>
    <t>Amazon Web Services (AWS) monthly hosting cost per thousand users</t>
  </si>
  <si>
    <t>Web Hosting &amp; Data Center Costs</t>
  </si>
  <si>
    <t>Total Cost of Revenue</t>
  </si>
  <si>
    <t>Customer support services</t>
  </si>
  <si>
    <t>Product development</t>
  </si>
  <si>
    <t>Chief Executive Officer (CEO)</t>
  </si>
  <si>
    <t>Front-end Developer 2</t>
  </si>
  <si>
    <t>Mobile Web Developer 1</t>
  </si>
  <si>
    <t>Graphic Designer 1</t>
  </si>
  <si>
    <t>VP, Products and User Experience</t>
  </si>
  <si>
    <t>EVP, Finance (CFO)</t>
  </si>
  <si>
    <t>EVP, Sales and Business Development (CMRO)</t>
  </si>
  <si>
    <t>EVP, Technology (CTO)</t>
  </si>
  <si>
    <t>EVP, Operations (COO)</t>
  </si>
  <si>
    <t>SVP, General Counsel and Secretary</t>
  </si>
  <si>
    <t>Project Manager 1</t>
  </si>
  <si>
    <t>Project Manager 2</t>
  </si>
  <si>
    <t>Annual Salaries</t>
  </si>
  <si>
    <t>Office Manager</t>
  </si>
  <si>
    <t>Finance Associate</t>
  </si>
  <si>
    <t>Total headcount</t>
  </si>
  <si>
    <t>Headcount</t>
  </si>
  <si>
    <t>Cost Center Allocation</t>
  </si>
  <si>
    <t>Monthly Salaries</t>
  </si>
  <si>
    <t>Salary – cost of revenue</t>
  </si>
  <si>
    <t>Salary – general &amp; administrative</t>
  </si>
  <si>
    <t>Salary Expense</t>
  </si>
  <si>
    <t>Total cost of revenue</t>
  </si>
  <si>
    <t>Benefits Expense</t>
  </si>
  <si>
    <t>Benefits as a % of base salary</t>
  </si>
  <si>
    <t>Stock-based comp as a % of base salary</t>
  </si>
  <si>
    <t>Monthly Benefits</t>
  </si>
  <si>
    <t>Total benefits expense</t>
  </si>
  <si>
    <t>Benefits – cost of revenue</t>
  </si>
  <si>
    <t>Benefits – general &amp; administrative</t>
  </si>
  <si>
    <t>SBC – cost of revenue</t>
  </si>
  <si>
    <t>SBC – general &amp; administrative</t>
  </si>
  <si>
    <t>Total SBC expense</t>
  </si>
  <si>
    <t>Stock-Based Compensation (SBC) Expense</t>
  </si>
  <si>
    <t>Product Development</t>
  </si>
  <si>
    <t>Allocated overhead</t>
  </si>
  <si>
    <t>Outside services &amp; consulting</t>
  </si>
  <si>
    <t>Outside consulting, legal, &amp; accounting services</t>
  </si>
  <si>
    <t>Total product development expense</t>
  </si>
  <si>
    <t>Sales &amp; Marketing</t>
  </si>
  <si>
    <t>Salary – product development</t>
  </si>
  <si>
    <t>Salary – sales &amp; marketing</t>
  </si>
  <si>
    <t>Benefits – product development</t>
  </si>
  <si>
    <t>Benefits – sales &amp; marketing</t>
  </si>
  <si>
    <t>SBC – product development</t>
  </si>
  <si>
    <t>SBC – sales &amp; marketing</t>
  </si>
  <si>
    <t>Monthly Stock-Based Compensation (SBC)</t>
  </si>
  <si>
    <t>Marketing Associate</t>
  </si>
  <si>
    <t>Total Revenue</t>
  </si>
  <si>
    <t>Total revenue</t>
  </si>
  <si>
    <t>Useful life (yrs)</t>
  </si>
  <si>
    <t>Salvage value</t>
  </si>
  <si>
    <t>Depreciation (straight-line)</t>
  </si>
  <si>
    <t>Depreciation of capex</t>
  </si>
  <si>
    <t>Internet marketing campaigns</t>
  </si>
  <si>
    <t>Total sales &amp; marketing expense</t>
  </si>
  <si>
    <t>Incubator space type selector (1=shared, 2=dedicated)</t>
  </si>
  <si>
    <t>Overhead allocation:</t>
  </si>
  <si>
    <t>Quarter</t>
  </si>
  <si>
    <t>Months per period</t>
  </si>
  <si>
    <t>Cumulative months</t>
  </si>
  <si>
    <t>Quarterly Projections</t>
  </si>
  <si>
    <t>Quarterly Summary Operating Model</t>
  </si>
  <si>
    <t>Annual Summary Operating Model</t>
  </si>
  <si>
    <t>Fiscal Years Ending December 31,</t>
  </si>
  <si>
    <t>Ending</t>
  </si>
  <si>
    <t>Total monthly page views (thousands)</t>
  </si>
  <si>
    <t>( x ) Monthly page views / user</t>
  </si>
  <si>
    <t>Total office space leasing expense</t>
  </si>
  <si>
    <t>Payroll taxes as a % of base salary</t>
  </si>
  <si>
    <t>Payroll Taxes</t>
  </si>
  <si>
    <t>Payroll taxes – cost of revenue</t>
  </si>
  <si>
    <t>Payroll taxes – product development</t>
  </si>
  <si>
    <t>Payroll taxes – sales &amp; marketing</t>
  </si>
  <si>
    <t>Payroll taxes – general &amp; administrative</t>
  </si>
  <si>
    <t>Total payroll taxes</t>
  </si>
  <si>
    <t>Employees, Salaries, etc.</t>
  </si>
  <si>
    <t>Salaries, benefits, stock-based comp, &amp; payroll taxes</t>
  </si>
  <si>
    <t>Capital expenditures on infrastructure</t>
  </si>
  <si>
    <t>Miscellaneous</t>
  </si>
  <si>
    <t>Sales and Business Development Associate</t>
  </si>
  <si>
    <t>Capex &amp; Depreciation</t>
  </si>
  <si>
    <t>Corporate Overhead</t>
  </si>
  <si>
    <t>( x ) Ads per page</t>
  </si>
  <si>
    <t>Model Checks</t>
  </si>
  <si>
    <t>Cost of revenue expenses &gt; 0</t>
  </si>
  <si>
    <t>Product development expenses &gt; 0</t>
  </si>
  <si>
    <t>Sales &amp; marketing expenses &gt; 0</t>
  </si>
  <si>
    <t>General &amp; administrative expenses &gt; 0</t>
  </si>
  <si>
    <t>Unlevered net income</t>
  </si>
  <si>
    <t>( – ) Increase in net working capital</t>
  </si>
  <si>
    <t>($ in millions)</t>
  </si>
  <si>
    <t>Growth (%)</t>
  </si>
  <si>
    <t>Macabacus performs the following operations on the output:</t>
  </si>
  <si>
    <t>1)  Hide gridlines</t>
  </si>
  <si>
    <t>2)  Hide cell comment and formula error indicators</t>
  </si>
  <si>
    <t>3)  Change font colors to black and white</t>
  </si>
  <si>
    <t>4)  Hide blue Page Break Preview border</t>
  </si>
  <si>
    <t>Apples</t>
  </si>
  <si>
    <t>Bananas</t>
  </si>
  <si>
    <t>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</si>
</sst>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0.0%_);\(0.0%\);_(&quot;–&quot;_)_%;@_(_%"/>
    <numFmt numFmtId="165" formatCode="_(#,##0_)_%;_(\(#,##0\)_%;_(&quot;–&quot;_)_%;@_(_%"/>
    <numFmt numFmtId="166" formatCode="_(#,##0.0_)_%;_(\(#,##0.0\)_%;_(&quot;–&quot;_)_%;@_(_%"/>
    <numFmt numFmtId="167" formatCode="_(#,##0.000_)_%;_(\(#,##0.000\)_%;_(&quot;–&quot;_)_%;@_(_%"/>
    <numFmt numFmtId="168" formatCode="_(&quot;$&quot;#,##0.0_)_%;_(\(&quot;$&quot;#,##0.0\)_%;_(&quot;–&quot;_)_%;@_(_%"/>
    <numFmt numFmtId="169" formatCode="_(&quot;$&quot;#,##0_)_%;_(\(&quot;$&quot;#,##0\)_%;_(&quot;–&quot;_)_%;@_(_%"/>
    <numFmt numFmtId="170" formatCode="_(&quot;$&quot;#,##0.00_)_%;_(\(&quot;$&quot;#,##0.00\)_%;_(&quot;–&quot;_)_%;@_(_%"/>
    <numFmt numFmtId="171" formatCode="yyyy"/>
    <numFmt numFmtId="172" formatCode="m/d/yy;@"/>
    <numFmt numFmtId="173" formatCode="mmm"/>
    <numFmt numFmtId="174" formatCode="_(#,##0.00_)_%;_(\(#,##0.00\)_%;_(&quot;–&quot;_)_%;@_(_%"/>
    <numFmt numFmtId="175" formatCode="&quot;Yes&quot;_)_%;;&quot;No&quot;_)_%"/>
    <numFmt numFmtId="176" formatCode="_(#,##0_)_%;_(\(#,##0\)_%"/>
    <numFmt numFmtId="177" formatCode="0.0000"/>
    <numFmt numFmtId="178" formatCode="_(#,##0.0%_);\(#,##0.0%\);_(&quot;–&quot;_)_%;@_(_%"/>
    <numFmt numFmtId="179" formatCode="0000\E"/>
    <numFmt numFmtId="180" formatCode="_(&quot;$&quot;#,##0.0_)_%;\(&quot;$&quot;#,##0.0\)_%;_(&quot;–&quot;_)_%;_(@_)_%"/>
    <numFmt numFmtId="181" formatCode="_(#,##0.0%_);\(#,##0.0%\);_(&quot;–&quot;_)_%;_(@_)_%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003868"/>
      <name val="Arial"/>
      <family val="2"/>
    </font>
    <font>
      <sz val="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i/>
      <u/>
      <sz val="10"/>
      <name val="Arial"/>
      <family val="2"/>
    </font>
    <font>
      <i/>
      <sz val="10"/>
      <color rgb="FF0000FF"/>
      <name val="Arial"/>
      <family val="2"/>
    </font>
    <font>
      <b/>
      <sz val="12"/>
      <color rgb="FFFFFFFF"/>
      <name val="Arial"/>
      <family val="2"/>
    </font>
    <font>
      <b/>
      <u/>
      <sz val="10"/>
      <name val="Arial"/>
      <family val="2"/>
    </font>
    <font>
      <sz val="10"/>
      <color rgb="FF008000"/>
      <name val="Arial"/>
      <family val="2"/>
    </font>
    <font>
      <sz val="10"/>
      <color rgb="FFC00000"/>
      <name val="Arial"/>
      <family val="2"/>
    </font>
    <font>
      <b/>
      <u val="singleAccounting"/>
      <sz val="10"/>
      <color rgb="FF003868"/>
      <name val="Arial"/>
      <family val="2"/>
    </font>
    <font>
      <b/>
      <sz val="10"/>
      <color rgb="FF0000FF"/>
      <name val="Arial"/>
      <family val="2"/>
    </font>
    <font>
      <b/>
      <sz val="10"/>
      <color rgb="FF008000"/>
      <name val="Arial"/>
      <family val="2"/>
    </font>
    <font>
      <i/>
      <u/>
      <sz val="10"/>
      <color rgb="FF008000"/>
      <name val="Arial"/>
      <family val="2"/>
    </font>
    <font>
      <b/>
      <sz val="10"/>
      <color rgb="FFC00000"/>
      <name val="Arial"/>
      <family val="2"/>
    </font>
    <font>
      <i/>
      <sz val="10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E4E9"/>
        <bgColor indexed="64"/>
      </patternFill>
    </fill>
    <fill>
      <patternFill patternType="solid">
        <fgColor rgb="FFE2F5FB"/>
        <bgColor indexed="64"/>
      </patternFill>
    </fill>
    <fill>
      <patternFill patternType="solid">
        <fgColor rgb="FF255B89"/>
        <bgColor indexed="64"/>
      </patternFill>
    </fill>
    <fill>
      <patternFill patternType="solid">
        <fgColor rgb="FFECEBE5"/>
        <bgColor indexed="64"/>
      </patternFill>
    </fill>
    <fill>
      <patternFill patternType="solid">
        <fgColor rgb="FFFFF2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255B89"/>
      </bottom>
      <diagonal/>
    </border>
    <border>
      <left style="thin">
        <color rgb="FFB2C2D1"/>
      </left>
      <right/>
      <top style="thin">
        <color rgb="FFB2C2D1"/>
      </top>
      <bottom style="thin">
        <color rgb="FFB2C2D1"/>
      </bottom>
      <diagonal/>
    </border>
    <border>
      <left/>
      <right/>
      <top style="thin">
        <color rgb="FFB2C2D1"/>
      </top>
      <bottom style="thin">
        <color rgb="FFB2C2D1"/>
      </bottom>
      <diagonal/>
    </border>
    <border>
      <left/>
      <right style="thin">
        <color rgb="FFB2C2D1"/>
      </right>
      <top style="thin">
        <color rgb="FFB2C2D1"/>
      </top>
      <bottom style="thin">
        <color rgb="FFB2C2D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rgb="FF000000"/>
      </bottom>
      <diagonal/>
    </border>
  </borders>
  <cellStyleXfs count="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7" fontId="4" fillId="0" borderId="0" xfId="0" applyNumberFormat="1" applyFont="1" applyAlignment="1">
      <alignment vertical="center"/>
    </xf>
    <xf numFmtId="165" fontId="0" fillId="0" borderId="6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167" fontId="3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6" fillId="0" borderId="2" xfId="0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vertical="center"/>
    </xf>
    <xf numFmtId="173" fontId="5" fillId="0" borderId="0" xfId="0" applyNumberFormat="1" applyFont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" fillId="2" borderId="3" xfId="0" applyFont="1" applyFill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6" fillId="4" borderId="9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166" fontId="0" fillId="0" borderId="0" xfId="0" applyNumberFormat="1" applyAlignment="1">
      <alignment vertical="center"/>
    </xf>
    <xf numFmtId="174" fontId="0" fillId="0" borderId="0" xfId="0" applyNumberFormat="1" applyAlignment="1">
      <alignment vertical="center"/>
    </xf>
    <xf numFmtId="174" fontId="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174" fontId="3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170" fontId="4" fillId="0" borderId="0" xfId="0" applyNumberFormat="1" applyFont="1" applyAlignment="1">
      <alignment vertical="center"/>
    </xf>
    <xf numFmtId="170" fontId="3" fillId="0" borderId="0" xfId="0" applyNumberFormat="1" applyFont="1" applyAlignment="1">
      <alignment vertical="center"/>
    </xf>
    <xf numFmtId="168" fontId="3" fillId="0" borderId="6" xfId="0" applyNumberFormat="1" applyFont="1" applyBorder="1" applyAlignment="1">
      <alignment vertical="center"/>
    </xf>
    <xf numFmtId="170" fontId="3" fillId="0" borderId="6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167" fontId="3" fillId="0" borderId="6" xfId="0" applyNumberFormat="1" applyFont="1" applyBorder="1" applyAlignment="1">
      <alignment vertical="center"/>
    </xf>
    <xf numFmtId="164" fontId="13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168" fontId="0" fillId="0" borderId="0" xfId="0" applyNumberFormat="1" applyAlignment="1">
      <alignment vertical="center"/>
    </xf>
    <xf numFmtId="166" fontId="0" fillId="0" borderId="6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8" fontId="0" fillId="0" borderId="6" xfId="0" applyNumberFormat="1" applyBorder="1" applyAlignment="1">
      <alignment vertical="center"/>
    </xf>
    <xf numFmtId="168" fontId="3" fillId="0" borderId="0" xfId="0" applyNumberFormat="1" applyFont="1" applyBorder="1" applyAlignment="1">
      <alignment vertical="center"/>
    </xf>
    <xf numFmtId="166" fontId="3" fillId="0" borderId="0" xfId="0" applyNumberFormat="1" applyFont="1" applyBorder="1" applyAlignment="1">
      <alignment vertical="center"/>
    </xf>
    <xf numFmtId="175" fontId="4" fillId="0" borderId="0" xfId="0" applyNumberFormat="1" applyFont="1" applyFill="1" applyAlignment="1">
      <alignment horizontal="right" vertical="center"/>
    </xf>
    <xf numFmtId="176" fontId="4" fillId="0" borderId="0" xfId="0" applyNumberFormat="1" applyFont="1" applyAlignment="1">
      <alignment vertical="center"/>
    </xf>
    <xf numFmtId="166" fontId="1" fillId="5" borderId="0" xfId="0" applyNumberFormat="1" applyFont="1" applyFill="1" applyAlignment="1">
      <alignment horizontal="right" vertical="center"/>
    </xf>
    <xf numFmtId="0" fontId="2" fillId="5" borderId="7" xfId="0" applyFont="1" applyFill="1" applyBorder="1" applyAlignment="1">
      <alignment vertical="center"/>
    </xf>
    <xf numFmtId="168" fontId="9" fillId="5" borderId="7" xfId="0" applyNumberFormat="1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168" fontId="2" fillId="5" borderId="8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8" fontId="3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172" fontId="5" fillId="0" borderId="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Continuous" vertical="center"/>
    </xf>
    <xf numFmtId="169" fontId="18" fillId="0" borderId="0" xfId="0" applyNumberFormat="1" applyFont="1" applyAlignment="1">
      <alignment vertical="center"/>
    </xf>
    <xf numFmtId="165" fontId="18" fillId="0" borderId="0" xfId="0" applyNumberFormat="1" applyFont="1" applyAlignment="1">
      <alignment vertical="center"/>
    </xf>
    <xf numFmtId="165" fontId="18" fillId="0" borderId="0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169" fontId="2" fillId="5" borderId="8" xfId="0" applyNumberFormat="1" applyFont="1" applyFill="1" applyBorder="1" applyAlignment="1">
      <alignment vertical="center"/>
    </xf>
    <xf numFmtId="171" fontId="5" fillId="0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168" fontId="24" fillId="5" borderId="7" xfId="0" applyNumberFormat="1" applyFont="1" applyFill="1" applyBorder="1" applyAlignment="1">
      <alignment vertical="center"/>
    </xf>
    <xf numFmtId="166" fontId="19" fillId="0" borderId="0" xfId="0" applyNumberFormat="1" applyFont="1" applyAlignment="1">
      <alignment vertical="center"/>
    </xf>
    <xf numFmtId="178" fontId="13" fillId="0" borderId="0" xfId="0" applyNumberFormat="1" applyFont="1" applyAlignment="1">
      <alignment vertical="center"/>
    </xf>
    <xf numFmtId="178" fontId="15" fillId="0" borderId="0" xfId="0" applyNumberFormat="1" applyFont="1" applyAlignment="1">
      <alignment horizontal="right" vertical="center"/>
    </xf>
    <xf numFmtId="178" fontId="13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78" fontId="25" fillId="0" borderId="0" xfId="0" applyNumberFormat="1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7" fontId="4" fillId="0" borderId="0" xfId="0" applyNumberFormat="1" applyFont="1" applyFill="1" applyAlignment="1">
      <alignment vertical="center"/>
    </xf>
    <xf numFmtId="0" fontId="0" fillId="0" borderId="0" xfId="0" applyBorder="1"/>
    <xf numFmtId="0" fontId="0" fillId="0" borderId="10" xfId="0" applyBorder="1"/>
    <xf numFmtId="0" fontId="2" fillId="0" borderId="1" xfId="0" applyFont="1" applyBorder="1"/>
    <xf numFmtId="179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7" fillId="0" borderId="1" xfId="0" applyFont="1" applyBorder="1"/>
    <xf numFmtId="0" fontId="13" fillId="0" borderId="0" xfId="0" applyFont="1"/>
    <xf numFmtId="181" fontId="13" fillId="0" borderId="0" xfId="0" applyNumberFormat="1" applyFont="1"/>
    <xf numFmtId="180" fontId="4" fillId="0" borderId="0" xfId="0" applyNumberFormat="1" applyFont="1"/>
    <xf numFmtId="180" fontId="3" fillId="0" borderId="0" xfId="0" applyNumberFormat="1" applyFont="1"/>
    <xf numFmtId="181" fontId="15" fillId="6" borderId="0" xfId="0" applyNumberFormat="1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8">
    <dxf>
      <fill>
        <patternFill>
          <bgColor rgb="FFE9DBEC"/>
        </patternFill>
      </fill>
    </dxf>
    <dxf>
      <fill>
        <patternFill>
          <bgColor rgb="FFFDEBD8"/>
        </patternFill>
      </fill>
    </dxf>
    <dxf>
      <fill>
        <patternFill>
          <bgColor rgb="FFE1EEDC"/>
        </patternFill>
      </fill>
    </dxf>
    <dxf>
      <fill>
        <patternFill>
          <bgColor rgb="FFF5DBDA"/>
        </patternFill>
      </fill>
    </dxf>
    <dxf>
      <fill>
        <patternFill>
          <bgColor rgb="FFE9DBEC"/>
        </patternFill>
      </fill>
    </dxf>
    <dxf>
      <fill>
        <patternFill>
          <bgColor rgb="FFFDEBD8"/>
        </patternFill>
      </fill>
    </dxf>
    <dxf>
      <fill>
        <patternFill>
          <bgColor rgb="FFE1EEDC"/>
        </patternFill>
      </fill>
    </dxf>
    <dxf>
      <fill>
        <patternFill>
          <bgColor rgb="FFF5DBDA"/>
        </patternFill>
      </fill>
    </dxf>
  </dxfs>
  <tableStyles count="0" defaultTableStyle="TableStyleMedium2" defaultPivotStyle="PivotStyleLight16"/>
  <colors>
    <mruColors>
      <color rgb="FF008000"/>
      <color rgb="FF255B89"/>
      <color rgb="FF003868"/>
      <color rgb="FFECEBE5"/>
      <color rgb="FFF5DBDA"/>
      <color rgb="FFE1EEDC"/>
      <color rgb="FFFDEBD8"/>
      <color rgb="FFE9DBEC"/>
      <color rgb="FFE2F5FB"/>
      <color rgb="FFB2C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Annual!$B$24</c:f>
              <c:strCache>
                <c:ptCount val="1"/>
                <c:pt idx="0">
                  <c:v>GAAP 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Annual!$F$6:$J$6</c:f>
              <c:numCache>
                <c:formatCode>yyyy</c:formatCode>
                <c:ptCount val="5"/>
                <c:pt idx="0" formatCode="m/d/yy;@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</c:numCache>
            </c:numRef>
          </c:cat>
          <c:val>
            <c:numRef>
              <c:f>Annual!$F$24:$J$24</c:f>
              <c:numCache>
                <c:formatCode>_("$"#,##0_)_%;_(\("$"#,##0\)_%;_("–"_)_%;@_(_%</c:formatCode>
                <c:ptCount val="5"/>
                <c:pt idx="0">
                  <c:v>-1070.4209854166668</c:v>
                </c:pt>
                <c:pt idx="1">
                  <c:v>-3553.3130507707956</c:v>
                </c:pt>
                <c:pt idx="2">
                  <c:v>277346.12588147935</c:v>
                </c:pt>
                <c:pt idx="3">
                  <c:v>520664.61912674695</c:v>
                </c:pt>
                <c:pt idx="4">
                  <c:v>574758.04796960764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A-48AC-8EB1-D2C6ECE1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36712"/>
        <c:axId val="469464752"/>
      </c:barChart>
      <c:dateAx>
        <c:axId val="320536712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64752"/>
        <c:crosses val="autoZero"/>
        <c:auto val="1"/>
        <c:lblOffset val="100"/>
        <c:baseTimeUnit val="years"/>
      </c:dateAx>
      <c:valAx>
        <c:axId val="4694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#,##0_)_%;_(\(&quot;$&quot;#,##0\)_%;_(&quot;–&quot;_)_%;@_(_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3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Linking!$B$7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Linking!$D$5:$G$5</c:f>
              <c:numCache>
                <c:formatCode>0000\E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Linking!$D$7:$G$7</c:f>
              <c:numCache>
                <c:formatCode>_("$"#,##0.0_)_%;\("$"#,##0.0\)_%;_("–"_)_%;_(@_)_%</c:formatCode>
                <c:ptCount val="4"/>
                <c:pt idx="0">
                  <c:v>12</c:v>
                </c:pt>
                <c:pt idx="1">
                  <c:v>50</c:v>
                </c:pt>
                <c:pt idx="2">
                  <c:v>65</c:v>
                </c:pt>
                <c:pt idx="3">
                  <c:v>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4-4878-B5ED-BDD76FE7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22624"/>
        <c:axId val="524223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Linking!$B$6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Linking!$D$5:$G$5</c15:sqref>
                        </c15:formulaRef>
                      </c:ext>
                    </c:extLst>
                    <c:numCache>
                      <c:formatCode>0000\E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Linking!$C$6:$G$6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F4-4878-B5ED-BDD76FE7E54F}"/>
                  </c:ext>
                </c:extLst>
              </c15:ser>
            </c15:filteredBarSeries>
          </c:ext>
        </c:extLst>
      </c:barChart>
      <c:catAx>
        <c:axId val="524222624"/>
        <c:scaling>
          <c:orientation val="minMax"/>
        </c:scaling>
        <c:delete val="0"/>
        <c:axPos val="b"/>
        <c:numFmt formatCode="0000\E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3016"/>
        <c:crosses val="autoZero"/>
        <c:auto val="1"/>
        <c:lblAlgn val="ctr"/>
        <c:lblOffset val="100"/>
        <c:noMultiLvlLbl val="0"/>
      </c:catAx>
      <c:valAx>
        <c:axId val="5242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#,##0.0_)_%;\(&quot;$&quot;#,##0.0\)_%;_(&quot;–&quot;_)_%;_(@_)_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137584</xdr:colOff>
      <xdr:row>5</xdr:row>
      <xdr:rowOff>35983</xdr:rowOff>
    </xdr:from>
    <xdr:to>
      <xdr:col>18</xdr:col>
      <xdr:colOff>412750</xdr:colOff>
      <xdr:row>22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76200</xdr:rowOff>
    </xdr:from>
    <xdr:to>
      <xdr:col>15</xdr:col>
      <xdr:colOff>409575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BJ473"/>
  <sheetViews>
    <sheetView showGridLines="0" zoomScale="80" zoomScaleNormal="80" workbookViewId="0"/>
  </sheetViews>
  <sheetFormatPr defaultColWidth="9.08984375" defaultRowHeight="13.5" customHeight="1" outlineLevelRow="1" x14ac:dyDescent="0.25"/>
  <cols>
    <col min="1" max="1" width="2.6328125" style="1" customWidth="1"/>
    <col min="2" max="5" width="10.6328125" style="1" customWidth="1"/>
    <col min="6" max="62" width="14.6328125" style="1" customWidth="1"/>
    <col min="63" max="16384" width="9.08984375" style="1"/>
  </cols>
  <sheetData>
    <row r="1" spans="2:62" ht="13.5" customHeight="1" thickBot="1" x14ac:dyDescent="0.3"/>
    <row r="2" spans="2:62" ht="18" customHeight="1" thickTop="1" x14ac:dyDescent="0.25">
      <c r="B2" s="31" t="s">
        <v>9</v>
      </c>
      <c r="C2" s="31"/>
      <c r="D2" s="31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</row>
    <row r="3" spans="2:62" ht="5" customHeight="1" outlineLevel="1" x14ac:dyDescent="0.25">
      <c r="G3" s="23"/>
      <c r="H3" s="23"/>
      <c r="I3" s="23"/>
      <c r="J3" s="23"/>
      <c r="K3" s="23"/>
      <c r="L3" s="23"/>
      <c r="M3" s="23"/>
      <c r="N3" s="23"/>
      <c r="O3" s="23"/>
    </row>
    <row r="4" spans="2:62" s="24" customFormat="1" ht="13.5" customHeight="1" outlineLevel="1" x14ac:dyDescent="0.25">
      <c r="G4" s="25">
        <v>41425</v>
      </c>
      <c r="H4" s="25">
        <f>EOMONTH(G4,1)</f>
        <v>41455</v>
      </c>
      <c r="I4" s="25">
        <f t="shared" ref="I4:AG4" si="0">EOMONTH(H4,1)</f>
        <v>41486</v>
      </c>
      <c r="J4" s="25">
        <f t="shared" si="0"/>
        <v>41517</v>
      </c>
      <c r="K4" s="25">
        <f t="shared" si="0"/>
        <v>41547</v>
      </c>
      <c r="L4" s="25">
        <f t="shared" si="0"/>
        <v>41578</v>
      </c>
      <c r="M4" s="25">
        <f t="shared" si="0"/>
        <v>41608</v>
      </c>
      <c r="N4" s="25">
        <f t="shared" si="0"/>
        <v>41639</v>
      </c>
      <c r="O4" s="25">
        <f t="shared" si="0"/>
        <v>41670</v>
      </c>
      <c r="P4" s="25">
        <f t="shared" si="0"/>
        <v>41698</v>
      </c>
      <c r="Q4" s="25">
        <f t="shared" si="0"/>
        <v>41729</v>
      </c>
      <c r="R4" s="25">
        <f t="shared" si="0"/>
        <v>41759</v>
      </c>
      <c r="S4" s="25">
        <f t="shared" si="0"/>
        <v>41790</v>
      </c>
      <c r="T4" s="25">
        <f t="shared" si="0"/>
        <v>41820</v>
      </c>
      <c r="U4" s="25">
        <f t="shared" si="0"/>
        <v>41851</v>
      </c>
      <c r="V4" s="25">
        <f t="shared" si="0"/>
        <v>41882</v>
      </c>
      <c r="W4" s="25">
        <f t="shared" si="0"/>
        <v>41912</v>
      </c>
      <c r="X4" s="25">
        <f t="shared" si="0"/>
        <v>41943</v>
      </c>
      <c r="Y4" s="25">
        <f t="shared" si="0"/>
        <v>41973</v>
      </c>
      <c r="Z4" s="25">
        <f t="shared" si="0"/>
        <v>42004</v>
      </c>
      <c r="AA4" s="25">
        <f t="shared" si="0"/>
        <v>42035</v>
      </c>
      <c r="AB4" s="25">
        <f t="shared" si="0"/>
        <v>42063</v>
      </c>
      <c r="AC4" s="25">
        <f t="shared" si="0"/>
        <v>42094</v>
      </c>
      <c r="AD4" s="25">
        <f t="shared" si="0"/>
        <v>42124</v>
      </c>
      <c r="AE4" s="25">
        <f t="shared" si="0"/>
        <v>42155</v>
      </c>
      <c r="AF4" s="25">
        <f t="shared" si="0"/>
        <v>42185</v>
      </c>
      <c r="AG4" s="25">
        <f t="shared" si="0"/>
        <v>42216</v>
      </c>
      <c r="AH4" s="25">
        <f t="shared" ref="AH4:AX4" si="1">EOMONTH(AG4,1)</f>
        <v>42247</v>
      </c>
      <c r="AI4" s="25">
        <f t="shared" si="1"/>
        <v>42277</v>
      </c>
      <c r="AJ4" s="25">
        <f t="shared" si="1"/>
        <v>42308</v>
      </c>
      <c r="AK4" s="25">
        <f t="shared" si="1"/>
        <v>42338</v>
      </c>
      <c r="AL4" s="25">
        <f t="shared" si="1"/>
        <v>42369</v>
      </c>
      <c r="AM4" s="25">
        <f t="shared" si="1"/>
        <v>42400</v>
      </c>
      <c r="AN4" s="25">
        <f t="shared" si="1"/>
        <v>42429</v>
      </c>
      <c r="AO4" s="25">
        <f t="shared" si="1"/>
        <v>42460</v>
      </c>
      <c r="AP4" s="25">
        <f t="shared" si="1"/>
        <v>42490</v>
      </c>
      <c r="AQ4" s="25">
        <f t="shared" si="1"/>
        <v>42521</v>
      </c>
      <c r="AR4" s="25">
        <f t="shared" si="1"/>
        <v>42551</v>
      </c>
      <c r="AS4" s="25">
        <f t="shared" si="1"/>
        <v>42582</v>
      </c>
      <c r="AT4" s="25">
        <f t="shared" si="1"/>
        <v>42613</v>
      </c>
      <c r="AU4" s="25">
        <f t="shared" si="1"/>
        <v>42643</v>
      </c>
      <c r="AV4" s="25">
        <f t="shared" si="1"/>
        <v>42674</v>
      </c>
      <c r="AW4" s="25">
        <f t="shared" si="1"/>
        <v>42704</v>
      </c>
      <c r="AX4" s="25">
        <f t="shared" si="1"/>
        <v>42735</v>
      </c>
      <c r="AY4" s="25">
        <f t="shared" ref="AY4:BJ4" si="2">EOMONTH(AX4,1)</f>
        <v>42766</v>
      </c>
      <c r="AZ4" s="25">
        <f t="shared" si="2"/>
        <v>42794</v>
      </c>
      <c r="BA4" s="25">
        <f t="shared" si="2"/>
        <v>42825</v>
      </c>
      <c r="BB4" s="25">
        <f t="shared" si="2"/>
        <v>42855</v>
      </c>
      <c r="BC4" s="25">
        <f t="shared" si="2"/>
        <v>42886</v>
      </c>
      <c r="BD4" s="25">
        <f t="shared" si="2"/>
        <v>42916</v>
      </c>
      <c r="BE4" s="25">
        <f t="shared" si="2"/>
        <v>42947</v>
      </c>
      <c r="BF4" s="25">
        <f t="shared" si="2"/>
        <v>42978</v>
      </c>
      <c r="BG4" s="25">
        <f t="shared" si="2"/>
        <v>43008</v>
      </c>
      <c r="BH4" s="25">
        <f t="shared" si="2"/>
        <v>43039</v>
      </c>
      <c r="BI4" s="25">
        <f t="shared" si="2"/>
        <v>43069</v>
      </c>
      <c r="BJ4" s="25">
        <f t="shared" si="2"/>
        <v>43100</v>
      </c>
    </row>
    <row r="5" spans="2:62" s="24" customFormat="1" ht="13.5" customHeight="1" outlineLevel="1" thickBot="1" x14ac:dyDescent="0.3">
      <c r="B5" s="16" t="s">
        <v>8</v>
      </c>
      <c r="C5" s="16"/>
      <c r="D5" s="16"/>
      <c r="E5" s="26"/>
      <c r="F5" s="26"/>
      <c r="G5" s="27">
        <f>YEAR(G4)</f>
        <v>2013</v>
      </c>
      <c r="H5" s="27">
        <f t="shared" ref="H5:AG5" si="3">YEAR(H4)</f>
        <v>2013</v>
      </c>
      <c r="I5" s="27">
        <f t="shared" si="3"/>
        <v>2013</v>
      </c>
      <c r="J5" s="27">
        <f t="shared" si="3"/>
        <v>2013</v>
      </c>
      <c r="K5" s="27">
        <f t="shared" si="3"/>
        <v>2013</v>
      </c>
      <c r="L5" s="27">
        <f t="shared" si="3"/>
        <v>2013</v>
      </c>
      <c r="M5" s="27">
        <f t="shared" si="3"/>
        <v>2013</v>
      </c>
      <c r="N5" s="27">
        <f t="shared" si="3"/>
        <v>2013</v>
      </c>
      <c r="O5" s="27">
        <f t="shared" si="3"/>
        <v>2014</v>
      </c>
      <c r="P5" s="27">
        <f t="shared" si="3"/>
        <v>2014</v>
      </c>
      <c r="Q5" s="27">
        <f t="shared" si="3"/>
        <v>2014</v>
      </c>
      <c r="R5" s="27">
        <f t="shared" si="3"/>
        <v>2014</v>
      </c>
      <c r="S5" s="27">
        <f t="shared" si="3"/>
        <v>2014</v>
      </c>
      <c r="T5" s="27">
        <f t="shared" si="3"/>
        <v>2014</v>
      </c>
      <c r="U5" s="27">
        <f t="shared" si="3"/>
        <v>2014</v>
      </c>
      <c r="V5" s="27">
        <f t="shared" si="3"/>
        <v>2014</v>
      </c>
      <c r="W5" s="27">
        <f t="shared" si="3"/>
        <v>2014</v>
      </c>
      <c r="X5" s="27">
        <f t="shared" si="3"/>
        <v>2014</v>
      </c>
      <c r="Y5" s="27">
        <f t="shared" si="3"/>
        <v>2014</v>
      </c>
      <c r="Z5" s="27">
        <f t="shared" si="3"/>
        <v>2014</v>
      </c>
      <c r="AA5" s="27">
        <f t="shared" si="3"/>
        <v>2015</v>
      </c>
      <c r="AB5" s="27">
        <f t="shared" si="3"/>
        <v>2015</v>
      </c>
      <c r="AC5" s="27">
        <f t="shared" si="3"/>
        <v>2015</v>
      </c>
      <c r="AD5" s="27">
        <f t="shared" si="3"/>
        <v>2015</v>
      </c>
      <c r="AE5" s="27">
        <f t="shared" si="3"/>
        <v>2015</v>
      </c>
      <c r="AF5" s="27">
        <f t="shared" si="3"/>
        <v>2015</v>
      </c>
      <c r="AG5" s="27">
        <f t="shared" si="3"/>
        <v>2015</v>
      </c>
      <c r="AH5" s="27">
        <f t="shared" ref="AH5" si="4">YEAR(AH4)</f>
        <v>2015</v>
      </c>
      <c r="AI5" s="27">
        <f t="shared" ref="AI5" si="5">YEAR(AI4)</f>
        <v>2015</v>
      </c>
      <c r="AJ5" s="27">
        <f t="shared" ref="AJ5" si="6">YEAR(AJ4)</f>
        <v>2015</v>
      </c>
      <c r="AK5" s="27">
        <f t="shared" ref="AK5" si="7">YEAR(AK4)</f>
        <v>2015</v>
      </c>
      <c r="AL5" s="27">
        <f t="shared" ref="AL5" si="8">YEAR(AL4)</f>
        <v>2015</v>
      </c>
      <c r="AM5" s="27">
        <f t="shared" ref="AM5" si="9">YEAR(AM4)</f>
        <v>2016</v>
      </c>
      <c r="AN5" s="27">
        <f t="shared" ref="AN5" si="10">YEAR(AN4)</f>
        <v>2016</v>
      </c>
      <c r="AO5" s="27">
        <f t="shared" ref="AO5" si="11">YEAR(AO4)</f>
        <v>2016</v>
      </c>
      <c r="AP5" s="27">
        <f t="shared" ref="AP5" si="12">YEAR(AP4)</f>
        <v>2016</v>
      </c>
      <c r="AQ5" s="27">
        <f t="shared" ref="AQ5" si="13">YEAR(AQ4)</f>
        <v>2016</v>
      </c>
      <c r="AR5" s="27">
        <f t="shared" ref="AR5" si="14">YEAR(AR4)</f>
        <v>2016</v>
      </c>
      <c r="AS5" s="27">
        <f t="shared" ref="AS5" si="15">YEAR(AS4)</f>
        <v>2016</v>
      </c>
      <c r="AT5" s="27">
        <f t="shared" ref="AT5" si="16">YEAR(AT4)</f>
        <v>2016</v>
      </c>
      <c r="AU5" s="27">
        <f t="shared" ref="AU5" si="17">YEAR(AU4)</f>
        <v>2016</v>
      </c>
      <c r="AV5" s="27">
        <f t="shared" ref="AV5" si="18">YEAR(AV4)</f>
        <v>2016</v>
      </c>
      <c r="AW5" s="27">
        <f t="shared" ref="AW5" si="19">YEAR(AW4)</f>
        <v>2016</v>
      </c>
      <c r="AX5" s="27">
        <f t="shared" ref="AX5" si="20">YEAR(AX4)</f>
        <v>2016</v>
      </c>
      <c r="AY5" s="27">
        <f t="shared" ref="AY5" si="21">YEAR(AY4)</f>
        <v>2017</v>
      </c>
      <c r="AZ5" s="27">
        <f t="shared" ref="AZ5" si="22">YEAR(AZ4)</f>
        <v>2017</v>
      </c>
      <c r="BA5" s="27">
        <f t="shared" ref="BA5" si="23">YEAR(BA4)</f>
        <v>2017</v>
      </c>
      <c r="BB5" s="27">
        <f t="shared" ref="BB5" si="24">YEAR(BB4)</f>
        <v>2017</v>
      </c>
      <c r="BC5" s="27">
        <f t="shared" ref="BC5" si="25">YEAR(BC4)</f>
        <v>2017</v>
      </c>
      <c r="BD5" s="27">
        <f t="shared" ref="BD5" si="26">YEAR(BD4)</f>
        <v>2017</v>
      </c>
      <c r="BE5" s="27">
        <f t="shared" ref="BE5" si="27">YEAR(BE4)</f>
        <v>2017</v>
      </c>
      <c r="BF5" s="27">
        <f t="shared" ref="BF5" si="28">YEAR(BF4)</f>
        <v>2017</v>
      </c>
      <c r="BG5" s="27">
        <f t="shared" ref="BG5" si="29">YEAR(BG4)</f>
        <v>2017</v>
      </c>
      <c r="BH5" s="27">
        <f t="shared" ref="BH5" si="30">YEAR(BH4)</f>
        <v>2017</v>
      </c>
      <c r="BI5" s="27">
        <f t="shared" ref="BI5" si="31">YEAR(BI4)</f>
        <v>2017</v>
      </c>
      <c r="BJ5" s="27">
        <f t="shared" ref="BJ5" si="32">YEAR(BJ4)</f>
        <v>2017</v>
      </c>
    </row>
    <row r="6" spans="2:62" ht="5" customHeight="1" outlineLevel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62" ht="13.5" customHeight="1" outlineLevel="1" x14ac:dyDescent="0.25">
      <c r="B7" s="29" t="s">
        <v>48</v>
      </c>
      <c r="C7" s="37"/>
      <c r="D7" s="3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</row>
    <row r="8" spans="2:62" ht="5" customHeight="1" outlineLevel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62" ht="13.5" customHeight="1" outlineLevel="1" x14ac:dyDescent="0.25">
      <c r="B9" s="6" t="s">
        <v>41</v>
      </c>
      <c r="G9" s="15">
        <v>1</v>
      </c>
      <c r="H9" s="9">
        <f>G9+1</f>
        <v>2</v>
      </c>
      <c r="I9" s="9">
        <f t="shared" ref="I9:AX9" si="33">H9+1</f>
        <v>3</v>
      </c>
      <c r="J9" s="9">
        <f t="shared" si="33"/>
        <v>4</v>
      </c>
      <c r="K9" s="9">
        <f t="shared" si="33"/>
        <v>5</v>
      </c>
      <c r="L9" s="9">
        <f t="shared" si="33"/>
        <v>6</v>
      </c>
      <c r="M9" s="9">
        <f t="shared" si="33"/>
        <v>7</v>
      </c>
      <c r="N9" s="9">
        <f t="shared" si="33"/>
        <v>8</v>
      </c>
      <c r="O9" s="9">
        <f t="shared" si="33"/>
        <v>9</v>
      </c>
      <c r="P9" s="9">
        <f t="shared" si="33"/>
        <v>10</v>
      </c>
      <c r="Q9" s="9">
        <f t="shared" si="33"/>
        <v>11</v>
      </c>
      <c r="R9" s="9">
        <f t="shared" si="33"/>
        <v>12</v>
      </c>
      <c r="S9" s="9">
        <f t="shared" si="33"/>
        <v>13</v>
      </c>
      <c r="T9" s="9">
        <f t="shared" si="33"/>
        <v>14</v>
      </c>
      <c r="U9" s="9">
        <f t="shared" si="33"/>
        <v>15</v>
      </c>
      <c r="V9" s="9">
        <f t="shared" si="33"/>
        <v>16</v>
      </c>
      <c r="W9" s="9">
        <f t="shared" si="33"/>
        <v>17</v>
      </c>
      <c r="X9" s="9">
        <f t="shared" si="33"/>
        <v>18</v>
      </c>
      <c r="Y9" s="9">
        <f t="shared" si="33"/>
        <v>19</v>
      </c>
      <c r="Z9" s="9">
        <f t="shared" si="33"/>
        <v>20</v>
      </c>
      <c r="AA9" s="9">
        <f t="shared" si="33"/>
        <v>21</v>
      </c>
      <c r="AB9" s="9">
        <f t="shared" si="33"/>
        <v>22</v>
      </c>
      <c r="AC9" s="9">
        <f t="shared" si="33"/>
        <v>23</v>
      </c>
      <c r="AD9" s="9">
        <f t="shared" si="33"/>
        <v>24</v>
      </c>
      <c r="AE9" s="9">
        <f t="shared" si="33"/>
        <v>25</v>
      </c>
      <c r="AF9" s="9">
        <f t="shared" si="33"/>
        <v>26</v>
      </c>
      <c r="AG9" s="9">
        <f t="shared" si="33"/>
        <v>27</v>
      </c>
      <c r="AH9" s="9">
        <f t="shared" si="33"/>
        <v>28</v>
      </c>
      <c r="AI9" s="9">
        <f t="shared" si="33"/>
        <v>29</v>
      </c>
      <c r="AJ9" s="9">
        <f t="shared" si="33"/>
        <v>30</v>
      </c>
      <c r="AK9" s="9">
        <f t="shared" si="33"/>
        <v>31</v>
      </c>
      <c r="AL9" s="9">
        <f t="shared" si="33"/>
        <v>32</v>
      </c>
      <c r="AM9" s="9">
        <f t="shared" si="33"/>
        <v>33</v>
      </c>
      <c r="AN9" s="9">
        <f t="shared" si="33"/>
        <v>34</v>
      </c>
      <c r="AO9" s="9">
        <f t="shared" si="33"/>
        <v>35</v>
      </c>
      <c r="AP9" s="9">
        <f t="shared" si="33"/>
        <v>36</v>
      </c>
      <c r="AQ9" s="9">
        <f t="shared" si="33"/>
        <v>37</v>
      </c>
      <c r="AR9" s="9">
        <f t="shared" si="33"/>
        <v>38</v>
      </c>
      <c r="AS9" s="9">
        <f t="shared" si="33"/>
        <v>39</v>
      </c>
      <c r="AT9" s="9">
        <f t="shared" si="33"/>
        <v>40</v>
      </c>
      <c r="AU9" s="9">
        <f t="shared" si="33"/>
        <v>41</v>
      </c>
      <c r="AV9" s="9">
        <f t="shared" si="33"/>
        <v>42</v>
      </c>
      <c r="AW9" s="9">
        <f t="shared" si="33"/>
        <v>43</v>
      </c>
      <c r="AX9" s="9">
        <f t="shared" si="33"/>
        <v>44</v>
      </c>
      <c r="AY9" s="9">
        <f t="shared" ref="AY9:BJ9" si="34">AX9+1</f>
        <v>45</v>
      </c>
      <c r="AZ9" s="9">
        <f t="shared" si="34"/>
        <v>46</v>
      </c>
      <c r="BA9" s="9">
        <f t="shared" si="34"/>
        <v>47</v>
      </c>
      <c r="BB9" s="9">
        <f t="shared" si="34"/>
        <v>48</v>
      </c>
      <c r="BC9" s="9">
        <f t="shared" si="34"/>
        <v>49</v>
      </c>
      <c r="BD9" s="9">
        <f t="shared" si="34"/>
        <v>50</v>
      </c>
      <c r="BE9" s="9">
        <f t="shared" si="34"/>
        <v>51</v>
      </c>
      <c r="BF9" s="9">
        <f t="shared" si="34"/>
        <v>52</v>
      </c>
      <c r="BG9" s="9">
        <f t="shared" si="34"/>
        <v>53</v>
      </c>
      <c r="BH9" s="9">
        <f t="shared" si="34"/>
        <v>54</v>
      </c>
      <c r="BI9" s="9">
        <f t="shared" si="34"/>
        <v>55</v>
      </c>
      <c r="BJ9" s="9">
        <f t="shared" si="34"/>
        <v>56</v>
      </c>
    </row>
    <row r="10" spans="2:62" ht="13.5" customHeight="1" outlineLevel="1" x14ac:dyDescent="0.25">
      <c r="B10" s="6" t="s">
        <v>136</v>
      </c>
      <c r="G10" s="94" t="str">
        <f>CHOOSE(MONTH(G4),1,1,1,2,2,2,3,3,3,4,4,4)&amp;"Q"&amp;TEXT(G4,"yy")</f>
        <v>2Q13</v>
      </c>
      <c r="H10" s="94" t="str">
        <f t="shared" ref="H10:BJ10" si="35">CHOOSE(MONTH(H4),1,1,1,2,2,2,3,3,3,4,4,4)&amp;"Q"&amp;TEXT(H4,"yy")</f>
        <v>2Q13</v>
      </c>
      <c r="I10" s="94" t="str">
        <f t="shared" si="35"/>
        <v>3Q13</v>
      </c>
      <c r="J10" s="94" t="str">
        <f t="shared" si="35"/>
        <v>3Q13</v>
      </c>
      <c r="K10" s="94" t="str">
        <f t="shared" si="35"/>
        <v>3Q13</v>
      </c>
      <c r="L10" s="94" t="str">
        <f t="shared" si="35"/>
        <v>4Q13</v>
      </c>
      <c r="M10" s="94" t="str">
        <f t="shared" si="35"/>
        <v>4Q13</v>
      </c>
      <c r="N10" s="94" t="str">
        <f t="shared" si="35"/>
        <v>4Q13</v>
      </c>
      <c r="O10" s="94" t="str">
        <f t="shared" si="35"/>
        <v>1Q14</v>
      </c>
      <c r="P10" s="94" t="str">
        <f t="shared" si="35"/>
        <v>1Q14</v>
      </c>
      <c r="Q10" s="94" t="str">
        <f t="shared" si="35"/>
        <v>1Q14</v>
      </c>
      <c r="R10" s="94" t="str">
        <f t="shared" si="35"/>
        <v>2Q14</v>
      </c>
      <c r="S10" s="94" t="str">
        <f t="shared" si="35"/>
        <v>2Q14</v>
      </c>
      <c r="T10" s="94" t="str">
        <f t="shared" si="35"/>
        <v>2Q14</v>
      </c>
      <c r="U10" s="94" t="str">
        <f t="shared" si="35"/>
        <v>3Q14</v>
      </c>
      <c r="V10" s="94" t="str">
        <f t="shared" si="35"/>
        <v>3Q14</v>
      </c>
      <c r="W10" s="94" t="str">
        <f t="shared" si="35"/>
        <v>3Q14</v>
      </c>
      <c r="X10" s="94" t="str">
        <f t="shared" si="35"/>
        <v>4Q14</v>
      </c>
      <c r="Y10" s="94" t="str">
        <f t="shared" si="35"/>
        <v>4Q14</v>
      </c>
      <c r="Z10" s="94" t="str">
        <f t="shared" si="35"/>
        <v>4Q14</v>
      </c>
      <c r="AA10" s="94" t="str">
        <f t="shared" si="35"/>
        <v>1Q15</v>
      </c>
      <c r="AB10" s="94" t="str">
        <f t="shared" si="35"/>
        <v>1Q15</v>
      </c>
      <c r="AC10" s="94" t="str">
        <f t="shared" si="35"/>
        <v>1Q15</v>
      </c>
      <c r="AD10" s="94" t="str">
        <f t="shared" si="35"/>
        <v>2Q15</v>
      </c>
      <c r="AE10" s="94" t="str">
        <f t="shared" si="35"/>
        <v>2Q15</v>
      </c>
      <c r="AF10" s="94" t="str">
        <f t="shared" si="35"/>
        <v>2Q15</v>
      </c>
      <c r="AG10" s="94" t="str">
        <f t="shared" si="35"/>
        <v>3Q15</v>
      </c>
      <c r="AH10" s="94" t="str">
        <f t="shared" si="35"/>
        <v>3Q15</v>
      </c>
      <c r="AI10" s="94" t="str">
        <f t="shared" si="35"/>
        <v>3Q15</v>
      </c>
      <c r="AJ10" s="94" t="str">
        <f t="shared" si="35"/>
        <v>4Q15</v>
      </c>
      <c r="AK10" s="94" t="str">
        <f t="shared" si="35"/>
        <v>4Q15</v>
      </c>
      <c r="AL10" s="94" t="str">
        <f t="shared" si="35"/>
        <v>4Q15</v>
      </c>
      <c r="AM10" s="94" t="str">
        <f t="shared" si="35"/>
        <v>1Q16</v>
      </c>
      <c r="AN10" s="94" t="str">
        <f t="shared" si="35"/>
        <v>1Q16</v>
      </c>
      <c r="AO10" s="94" t="str">
        <f t="shared" si="35"/>
        <v>1Q16</v>
      </c>
      <c r="AP10" s="94" t="str">
        <f t="shared" si="35"/>
        <v>2Q16</v>
      </c>
      <c r="AQ10" s="94" t="str">
        <f t="shared" si="35"/>
        <v>2Q16</v>
      </c>
      <c r="AR10" s="94" t="str">
        <f t="shared" si="35"/>
        <v>2Q16</v>
      </c>
      <c r="AS10" s="94" t="str">
        <f t="shared" si="35"/>
        <v>3Q16</v>
      </c>
      <c r="AT10" s="94" t="str">
        <f t="shared" si="35"/>
        <v>3Q16</v>
      </c>
      <c r="AU10" s="94" t="str">
        <f t="shared" si="35"/>
        <v>3Q16</v>
      </c>
      <c r="AV10" s="94" t="str">
        <f t="shared" si="35"/>
        <v>4Q16</v>
      </c>
      <c r="AW10" s="94" t="str">
        <f t="shared" si="35"/>
        <v>4Q16</v>
      </c>
      <c r="AX10" s="94" t="str">
        <f t="shared" si="35"/>
        <v>4Q16</v>
      </c>
      <c r="AY10" s="94" t="str">
        <f t="shared" si="35"/>
        <v>1Q17</v>
      </c>
      <c r="AZ10" s="94" t="str">
        <f t="shared" si="35"/>
        <v>1Q17</v>
      </c>
      <c r="BA10" s="94" t="str">
        <f t="shared" si="35"/>
        <v>1Q17</v>
      </c>
      <c r="BB10" s="94" t="str">
        <f t="shared" si="35"/>
        <v>2Q17</v>
      </c>
      <c r="BC10" s="94" t="str">
        <f t="shared" si="35"/>
        <v>2Q17</v>
      </c>
      <c r="BD10" s="94" t="str">
        <f t="shared" si="35"/>
        <v>2Q17</v>
      </c>
      <c r="BE10" s="94" t="str">
        <f t="shared" si="35"/>
        <v>3Q17</v>
      </c>
      <c r="BF10" s="94" t="str">
        <f t="shared" si="35"/>
        <v>3Q17</v>
      </c>
      <c r="BG10" s="94" t="str">
        <f t="shared" si="35"/>
        <v>3Q17</v>
      </c>
      <c r="BH10" s="94" t="str">
        <f t="shared" si="35"/>
        <v>4Q17</v>
      </c>
      <c r="BI10" s="94" t="str">
        <f t="shared" si="35"/>
        <v>4Q17</v>
      </c>
      <c r="BJ10" s="94" t="str">
        <f t="shared" si="35"/>
        <v>4Q17</v>
      </c>
    </row>
    <row r="11" spans="2:62" ht="13.5" customHeight="1" outlineLevel="1" x14ac:dyDescent="0.25">
      <c r="B11" s="6" t="s">
        <v>37</v>
      </c>
      <c r="C11" s="6"/>
      <c r="D11" s="6"/>
      <c r="G11" s="35">
        <f>1/12</f>
        <v>8.3333333333333329E-2</v>
      </c>
      <c r="H11" s="34">
        <f>G11</f>
        <v>8.3333333333333329E-2</v>
      </c>
      <c r="I11" s="34">
        <f t="shared" ref="I11:AX11" si="36">H11</f>
        <v>8.3333333333333329E-2</v>
      </c>
      <c r="J11" s="34">
        <f t="shared" si="36"/>
        <v>8.3333333333333329E-2</v>
      </c>
      <c r="K11" s="34">
        <f t="shared" si="36"/>
        <v>8.3333333333333329E-2</v>
      </c>
      <c r="L11" s="34">
        <f t="shared" si="36"/>
        <v>8.3333333333333329E-2</v>
      </c>
      <c r="M11" s="34">
        <f t="shared" si="36"/>
        <v>8.3333333333333329E-2</v>
      </c>
      <c r="N11" s="34">
        <f t="shared" si="36"/>
        <v>8.3333333333333329E-2</v>
      </c>
      <c r="O11" s="34">
        <f t="shared" si="36"/>
        <v>8.3333333333333329E-2</v>
      </c>
      <c r="P11" s="34">
        <f t="shared" si="36"/>
        <v>8.3333333333333329E-2</v>
      </c>
      <c r="Q11" s="34">
        <f t="shared" si="36"/>
        <v>8.3333333333333329E-2</v>
      </c>
      <c r="R11" s="34">
        <f t="shared" si="36"/>
        <v>8.3333333333333329E-2</v>
      </c>
      <c r="S11" s="34">
        <f t="shared" si="36"/>
        <v>8.3333333333333329E-2</v>
      </c>
      <c r="T11" s="34">
        <f t="shared" si="36"/>
        <v>8.3333333333333329E-2</v>
      </c>
      <c r="U11" s="34">
        <f t="shared" si="36"/>
        <v>8.3333333333333329E-2</v>
      </c>
      <c r="V11" s="34">
        <f t="shared" si="36"/>
        <v>8.3333333333333329E-2</v>
      </c>
      <c r="W11" s="34">
        <f t="shared" si="36"/>
        <v>8.3333333333333329E-2</v>
      </c>
      <c r="X11" s="34">
        <f t="shared" si="36"/>
        <v>8.3333333333333329E-2</v>
      </c>
      <c r="Y11" s="34">
        <f t="shared" si="36"/>
        <v>8.3333333333333329E-2</v>
      </c>
      <c r="Z11" s="34">
        <f t="shared" si="36"/>
        <v>8.3333333333333329E-2</v>
      </c>
      <c r="AA11" s="34">
        <f t="shared" si="36"/>
        <v>8.3333333333333329E-2</v>
      </c>
      <c r="AB11" s="34">
        <f t="shared" si="36"/>
        <v>8.3333333333333329E-2</v>
      </c>
      <c r="AC11" s="34">
        <f t="shared" si="36"/>
        <v>8.3333333333333329E-2</v>
      </c>
      <c r="AD11" s="34">
        <f t="shared" si="36"/>
        <v>8.3333333333333329E-2</v>
      </c>
      <c r="AE11" s="34">
        <f t="shared" si="36"/>
        <v>8.3333333333333329E-2</v>
      </c>
      <c r="AF11" s="34">
        <f t="shared" si="36"/>
        <v>8.3333333333333329E-2</v>
      </c>
      <c r="AG11" s="34">
        <f t="shared" si="36"/>
        <v>8.3333333333333329E-2</v>
      </c>
      <c r="AH11" s="34">
        <f t="shared" si="36"/>
        <v>8.3333333333333329E-2</v>
      </c>
      <c r="AI11" s="34">
        <f t="shared" si="36"/>
        <v>8.3333333333333329E-2</v>
      </c>
      <c r="AJ11" s="34">
        <f t="shared" si="36"/>
        <v>8.3333333333333329E-2</v>
      </c>
      <c r="AK11" s="34">
        <f t="shared" si="36"/>
        <v>8.3333333333333329E-2</v>
      </c>
      <c r="AL11" s="34">
        <f t="shared" si="36"/>
        <v>8.3333333333333329E-2</v>
      </c>
      <c r="AM11" s="34">
        <f t="shared" si="36"/>
        <v>8.3333333333333329E-2</v>
      </c>
      <c r="AN11" s="34">
        <f t="shared" si="36"/>
        <v>8.3333333333333329E-2</v>
      </c>
      <c r="AO11" s="34">
        <f t="shared" si="36"/>
        <v>8.3333333333333329E-2</v>
      </c>
      <c r="AP11" s="34">
        <f t="shared" si="36"/>
        <v>8.3333333333333329E-2</v>
      </c>
      <c r="AQ11" s="34">
        <f t="shared" si="36"/>
        <v>8.3333333333333329E-2</v>
      </c>
      <c r="AR11" s="34">
        <f t="shared" si="36"/>
        <v>8.3333333333333329E-2</v>
      </c>
      <c r="AS11" s="34">
        <f t="shared" si="36"/>
        <v>8.3333333333333329E-2</v>
      </c>
      <c r="AT11" s="34">
        <f t="shared" si="36"/>
        <v>8.3333333333333329E-2</v>
      </c>
      <c r="AU11" s="34">
        <f t="shared" si="36"/>
        <v>8.3333333333333329E-2</v>
      </c>
      <c r="AV11" s="34">
        <f t="shared" si="36"/>
        <v>8.3333333333333329E-2</v>
      </c>
      <c r="AW11" s="34">
        <f t="shared" si="36"/>
        <v>8.3333333333333329E-2</v>
      </c>
      <c r="AX11" s="34">
        <f t="shared" si="36"/>
        <v>8.3333333333333329E-2</v>
      </c>
      <c r="AY11" s="34">
        <f t="shared" ref="AY11:BJ11" si="37">AX11</f>
        <v>8.3333333333333329E-2</v>
      </c>
      <c r="AZ11" s="34">
        <f t="shared" si="37"/>
        <v>8.3333333333333329E-2</v>
      </c>
      <c r="BA11" s="34">
        <f t="shared" si="37"/>
        <v>8.3333333333333329E-2</v>
      </c>
      <c r="BB11" s="34">
        <f t="shared" si="37"/>
        <v>8.3333333333333329E-2</v>
      </c>
      <c r="BC11" s="34">
        <f t="shared" si="37"/>
        <v>8.3333333333333329E-2</v>
      </c>
      <c r="BD11" s="34">
        <f t="shared" si="37"/>
        <v>8.3333333333333329E-2</v>
      </c>
      <c r="BE11" s="34">
        <f t="shared" si="37"/>
        <v>8.3333333333333329E-2</v>
      </c>
      <c r="BF11" s="34">
        <f t="shared" si="37"/>
        <v>8.3333333333333329E-2</v>
      </c>
      <c r="BG11" s="34">
        <f t="shared" si="37"/>
        <v>8.3333333333333329E-2</v>
      </c>
      <c r="BH11" s="34">
        <f t="shared" si="37"/>
        <v>8.3333333333333329E-2</v>
      </c>
      <c r="BI11" s="34">
        <f t="shared" si="37"/>
        <v>8.3333333333333329E-2</v>
      </c>
      <c r="BJ11" s="34">
        <f t="shared" si="37"/>
        <v>8.3333333333333329E-2</v>
      </c>
    </row>
    <row r="12" spans="2:62" ht="13.5" customHeight="1" outlineLevel="1" x14ac:dyDescent="0.25">
      <c r="B12" s="6"/>
      <c r="C12" s="6"/>
      <c r="D12" s="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</row>
    <row r="13" spans="2:62" ht="13.5" customHeight="1" outlineLevel="1" x14ac:dyDescent="0.25">
      <c r="B13" s="29" t="s">
        <v>49</v>
      </c>
      <c r="C13" s="37"/>
      <c r="D13" s="3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5"/>
    </row>
    <row r="14" spans="2:62" ht="5" customHeight="1" outlineLevel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62" ht="13.5" customHeight="1" outlineLevel="1" x14ac:dyDescent="0.25">
      <c r="B15" s="6" t="s">
        <v>0</v>
      </c>
      <c r="C15" s="6"/>
      <c r="D15" s="6"/>
      <c r="G15" s="52">
        <f ca="1">G107</f>
        <v>0.75</v>
      </c>
      <c r="H15" s="52">
        <f t="shared" ref="H15:AX15" ca="1" si="38">H107</f>
        <v>7.5</v>
      </c>
      <c r="I15" s="52">
        <f t="shared" ca="1" si="38"/>
        <v>15</v>
      </c>
      <c r="J15" s="52">
        <f t="shared" ca="1" si="38"/>
        <v>30</v>
      </c>
      <c r="K15" s="52">
        <f t="shared" ca="1" si="38"/>
        <v>75</v>
      </c>
      <c r="L15" s="52">
        <f t="shared" ca="1" si="38"/>
        <v>187.5</v>
      </c>
      <c r="M15" s="52">
        <f t="shared" ca="1" si="38"/>
        <v>468.75</v>
      </c>
      <c r="N15" s="52">
        <f t="shared" ca="1" si="38"/>
        <v>1171.875</v>
      </c>
      <c r="O15" s="52">
        <f t="shared" ca="1" si="38"/>
        <v>2343.75</v>
      </c>
      <c r="P15" s="52">
        <f t="shared" ca="1" si="38"/>
        <v>3515.625</v>
      </c>
      <c r="Q15" s="52">
        <f t="shared" ca="1" si="38"/>
        <v>5273.4375</v>
      </c>
      <c r="R15" s="52">
        <f t="shared" ca="1" si="38"/>
        <v>7910.15625</v>
      </c>
      <c r="S15" s="52">
        <f t="shared" ca="1" si="38"/>
        <v>11865.234375</v>
      </c>
      <c r="T15" s="52">
        <f t="shared" ca="1" si="38"/>
        <v>16611.328125</v>
      </c>
      <c r="U15" s="52">
        <f t="shared" ca="1" si="38"/>
        <v>23255.859375</v>
      </c>
      <c r="V15" s="52">
        <f t="shared" ca="1" si="38"/>
        <v>30232.6171875</v>
      </c>
      <c r="W15" s="52">
        <f t="shared" ca="1" si="38"/>
        <v>39302.40234375</v>
      </c>
      <c r="X15" s="52">
        <f t="shared" ca="1" si="38"/>
        <v>47162.8828125</v>
      </c>
      <c r="Y15" s="52">
        <f t="shared" ca="1" si="38"/>
        <v>56595.459374999991</v>
      </c>
      <c r="Z15" s="52">
        <f t="shared" ca="1" si="38"/>
        <v>67914.55124999999</v>
      </c>
      <c r="AA15" s="52">
        <f t="shared" ca="1" si="38"/>
        <v>81497.461499999976</v>
      </c>
      <c r="AB15" s="52">
        <f t="shared" ca="1" si="38"/>
        <v>97796.953799999974</v>
      </c>
      <c r="AC15" s="52">
        <f t="shared" ca="1" si="38"/>
        <v>117356.34455999994</v>
      </c>
      <c r="AD15" s="52">
        <f t="shared" ca="1" si="38"/>
        <v>129091.97901599994</v>
      </c>
      <c r="AE15" s="52">
        <f t="shared" ca="1" si="38"/>
        <v>142001.17691759998</v>
      </c>
      <c r="AF15" s="52">
        <f t="shared" ca="1" si="38"/>
        <v>156201.29460935996</v>
      </c>
      <c r="AG15" s="52">
        <f t="shared" ca="1" si="38"/>
        <v>171821.42407029599</v>
      </c>
      <c r="AH15" s="52">
        <f t="shared" ca="1" si="38"/>
        <v>189003.5664773256</v>
      </c>
      <c r="AI15" s="52">
        <f t="shared" ca="1" si="38"/>
        <v>207903.92312505818</v>
      </c>
      <c r="AJ15" s="52">
        <f t="shared" ca="1" si="38"/>
        <v>218299.11928131108</v>
      </c>
      <c r="AK15" s="52">
        <f t="shared" ca="1" si="38"/>
        <v>229214.07524537665</v>
      </c>
      <c r="AL15" s="52">
        <f t="shared" ca="1" si="38"/>
        <v>240674.7790076455</v>
      </c>
      <c r="AM15" s="52">
        <f t="shared" ca="1" si="38"/>
        <v>250301.7701679513</v>
      </c>
      <c r="AN15" s="52">
        <f t="shared" ca="1" si="38"/>
        <v>260313.84097466935</v>
      </c>
      <c r="AO15" s="52">
        <f t="shared" ca="1" si="38"/>
        <v>270726.39461365604</v>
      </c>
      <c r="AP15" s="52">
        <f t="shared" ca="1" si="38"/>
        <v>278848.18645206577</v>
      </c>
      <c r="AQ15" s="52">
        <f t="shared" ca="1" si="38"/>
        <v>287213.63204562769</v>
      </c>
      <c r="AR15" s="52">
        <f t="shared" ca="1" si="38"/>
        <v>295830.04100699659</v>
      </c>
      <c r="AS15" s="52">
        <f t="shared" ca="1" si="38"/>
        <v>301746.64182713651</v>
      </c>
      <c r="AT15" s="52">
        <f t="shared" ca="1" si="38"/>
        <v>307781.57466367923</v>
      </c>
      <c r="AU15" s="52">
        <f t="shared" ca="1" si="38"/>
        <v>313937.20615695283</v>
      </c>
      <c r="AV15" s="52">
        <f t="shared" ca="1" si="38"/>
        <v>320215.9502800919</v>
      </c>
      <c r="AW15" s="52">
        <f t="shared" ca="1" si="38"/>
        <v>323418.1097828928</v>
      </c>
      <c r="AX15" s="52">
        <f t="shared" ca="1" si="38"/>
        <v>326652.29088072182</v>
      </c>
      <c r="AY15" s="52">
        <f t="shared" ref="AY15:BJ15" ca="1" si="39">AY107</f>
        <v>329918.81378952903</v>
      </c>
      <c r="AZ15" s="52">
        <f t="shared" ca="1" si="39"/>
        <v>333218.00192742434</v>
      </c>
      <c r="BA15" s="52">
        <f t="shared" ca="1" si="39"/>
        <v>336550.18194669846</v>
      </c>
      <c r="BB15" s="52">
        <f t="shared" ca="1" si="39"/>
        <v>339915.68376616552</v>
      </c>
      <c r="BC15" s="52">
        <f t="shared" ca="1" si="39"/>
        <v>343314.84060382727</v>
      </c>
      <c r="BD15" s="52">
        <f t="shared" ca="1" si="39"/>
        <v>346747.98900986544</v>
      </c>
      <c r="BE15" s="52">
        <f t="shared" ca="1" si="39"/>
        <v>350215.46889996412</v>
      </c>
      <c r="BF15" s="52">
        <f t="shared" ca="1" si="39"/>
        <v>353717.62358896376</v>
      </c>
      <c r="BG15" s="52">
        <f t="shared" ca="1" si="39"/>
        <v>357254.79982485343</v>
      </c>
      <c r="BH15" s="52">
        <f t="shared" ca="1" si="39"/>
        <v>360827.34782310191</v>
      </c>
      <c r="BI15" s="52">
        <f t="shared" ca="1" si="39"/>
        <v>364435.62130133295</v>
      </c>
      <c r="BJ15" s="52">
        <f t="shared" ca="1" si="39"/>
        <v>368079.9775143463</v>
      </c>
    </row>
    <row r="16" spans="2:62" ht="13.5" customHeight="1" outlineLevel="1" x14ac:dyDescent="0.25">
      <c r="B16" s="6" t="s">
        <v>57</v>
      </c>
      <c r="C16" s="6"/>
      <c r="D16" s="6"/>
      <c r="G16" s="47">
        <f ca="1">G129</f>
        <v>4.0755999999999997</v>
      </c>
      <c r="H16" s="47">
        <f t="shared" ref="H16:AX16" ca="1" si="40">H129</f>
        <v>4.7560000000000002</v>
      </c>
      <c r="I16" s="47">
        <f t="shared" ca="1" si="40"/>
        <v>5.5120000000000005</v>
      </c>
      <c r="J16" s="47">
        <f t="shared" ca="1" si="40"/>
        <v>7.024</v>
      </c>
      <c r="K16" s="47">
        <f t="shared" ca="1" si="40"/>
        <v>18.75</v>
      </c>
      <c r="L16" s="47">
        <f t="shared" ca="1" si="40"/>
        <v>46.5</v>
      </c>
      <c r="M16" s="47">
        <f t="shared" ca="1" si="40"/>
        <v>115.3125</v>
      </c>
      <c r="N16" s="47">
        <f t="shared" ca="1" si="40"/>
        <v>285.9375</v>
      </c>
      <c r="O16" s="47">
        <f t="shared" ca="1" si="40"/>
        <v>567.1875</v>
      </c>
      <c r="P16" s="47">
        <f t="shared" ca="1" si="40"/>
        <v>843.75</v>
      </c>
      <c r="Q16" s="47">
        <f t="shared" ca="1" si="40"/>
        <v>1255.078125</v>
      </c>
      <c r="R16" s="47">
        <f t="shared" ca="1" si="40"/>
        <v>1866.796875</v>
      </c>
      <c r="S16" s="47">
        <f t="shared" ca="1" si="40"/>
        <v>2776.46484375</v>
      </c>
      <c r="T16" s="47">
        <f t="shared" ca="1" si="40"/>
        <v>3853.8281249999995</v>
      </c>
      <c r="U16" s="47">
        <f t="shared" ca="1" si="40"/>
        <v>5348.84765625</v>
      </c>
      <c r="V16" s="47">
        <f t="shared" ca="1" si="40"/>
        <v>6893.0367187499996</v>
      </c>
      <c r="W16" s="47">
        <f t="shared" ca="1" si="40"/>
        <v>8882.3429296874983</v>
      </c>
      <c r="X16" s="47">
        <f t="shared" ca="1" si="40"/>
        <v>10564.485749999998</v>
      </c>
      <c r="Y16" s="47">
        <f t="shared" ca="1" si="40"/>
        <v>12564.191981249996</v>
      </c>
      <c r="Z16" s="47">
        <f t="shared" ca="1" si="40"/>
        <v>14941.201274999996</v>
      </c>
      <c r="AA16" s="47">
        <f t="shared" ca="1" si="40"/>
        <v>17766.446606999991</v>
      </c>
      <c r="AB16" s="47">
        <f t="shared" ca="1" si="40"/>
        <v>21124.142020799991</v>
      </c>
      <c r="AC16" s="47">
        <f t="shared" ca="1" si="40"/>
        <v>25114.257735839983</v>
      </c>
      <c r="AD16" s="47">
        <f t="shared" ca="1" si="40"/>
        <v>27367.499551391982</v>
      </c>
      <c r="AE16" s="47">
        <f t="shared" ca="1" si="40"/>
        <v>29820.247152695989</v>
      </c>
      <c r="AF16" s="47">
        <f t="shared" ca="1" si="40"/>
        <v>32489.869278746864</v>
      </c>
      <c r="AG16" s="47">
        <f t="shared" ca="1" si="40"/>
        <v>35395.213358480971</v>
      </c>
      <c r="AH16" s="47">
        <f t="shared" ca="1" si="40"/>
        <v>38556.727561374413</v>
      </c>
      <c r="AI16" s="47">
        <f t="shared" ca="1" si="40"/>
        <v>41996.592471261742</v>
      </c>
      <c r="AJ16" s="47">
        <f t="shared" ca="1" si="40"/>
        <v>43659.823856262206</v>
      </c>
      <c r="AK16" s="47">
        <f t="shared" ca="1" si="40"/>
        <v>45842.815049075318</v>
      </c>
      <c r="AL16" s="47">
        <f t="shared" ca="1" si="40"/>
        <v>48134.95580152909</v>
      </c>
      <c r="AM16" s="47">
        <f t="shared" ca="1" si="40"/>
        <v>50060.354033590251</v>
      </c>
      <c r="AN16" s="47">
        <f t="shared" ca="1" si="40"/>
        <v>52062.768194933858</v>
      </c>
      <c r="AO16" s="47">
        <f t="shared" ca="1" si="40"/>
        <v>54145.278922731195</v>
      </c>
      <c r="AP16" s="47">
        <f t="shared" ca="1" si="40"/>
        <v>55769.637290413142</v>
      </c>
      <c r="AQ16" s="47">
        <f t="shared" ca="1" si="40"/>
        <v>57442.726409125527</v>
      </c>
      <c r="AR16" s="47">
        <f t="shared" ca="1" si="40"/>
        <v>59166.008201399301</v>
      </c>
      <c r="AS16" s="47">
        <f t="shared" ca="1" si="40"/>
        <v>60349.328365427289</v>
      </c>
      <c r="AT16" s="47">
        <f t="shared" ca="1" si="40"/>
        <v>61556.314932735833</v>
      </c>
      <c r="AU16" s="47">
        <f t="shared" ca="1" si="40"/>
        <v>62787.441231390549</v>
      </c>
      <c r="AV16" s="47">
        <f t="shared" ca="1" si="40"/>
        <v>64043.190056018364</v>
      </c>
      <c r="AW16" s="47">
        <f t="shared" ca="1" si="40"/>
        <v>64683.621956578543</v>
      </c>
      <c r="AX16" s="47">
        <f t="shared" ca="1" si="40"/>
        <v>65330.458176144348</v>
      </c>
      <c r="AY16" s="47">
        <f t="shared" ref="AY16:BJ16" ca="1" si="41">AY129</f>
        <v>65983.762757905788</v>
      </c>
      <c r="AZ16" s="47">
        <f t="shared" ca="1" si="41"/>
        <v>66643.600385484853</v>
      </c>
      <c r="BA16" s="47">
        <f t="shared" ca="1" si="41"/>
        <v>67310.036389339672</v>
      </c>
      <c r="BB16" s="47">
        <f t="shared" ca="1" si="41"/>
        <v>67983.136753233091</v>
      </c>
      <c r="BC16" s="47">
        <f t="shared" ca="1" si="41"/>
        <v>68662.968120765436</v>
      </c>
      <c r="BD16" s="47">
        <f t="shared" ca="1" si="41"/>
        <v>69349.597801973068</v>
      </c>
      <c r="BE16" s="47">
        <f t="shared" ca="1" si="41"/>
        <v>70043.093779992807</v>
      </c>
      <c r="BF16" s="47">
        <f t="shared" ca="1" si="41"/>
        <v>70743.524717792738</v>
      </c>
      <c r="BG16" s="47">
        <f t="shared" ca="1" si="41"/>
        <v>71450.959964970665</v>
      </c>
      <c r="BH16" s="47">
        <f t="shared" ca="1" si="41"/>
        <v>72165.469564620362</v>
      </c>
      <c r="BI16" s="47">
        <f t="shared" ca="1" si="41"/>
        <v>72887.124260266573</v>
      </c>
      <c r="BJ16" s="47">
        <f t="shared" ca="1" si="41"/>
        <v>73615.995502869249</v>
      </c>
    </row>
    <row r="17" spans="2:62" ht="13.5" customHeight="1" outlineLevel="1" x14ac:dyDescent="0.25">
      <c r="B17" s="7" t="s">
        <v>10</v>
      </c>
      <c r="C17" s="7"/>
      <c r="D17" s="7"/>
      <c r="E17" s="8"/>
      <c r="F17" s="8"/>
      <c r="G17" s="53">
        <f ca="1">G15-G16</f>
        <v>-3.3255999999999997</v>
      </c>
      <c r="H17" s="53">
        <f t="shared" ref="H17:AX17" ca="1" si="42">H15-H16</f>
        <v>2.7439999999999998</v>
      </c>
      <c r="I17" s="53">
        <f t="shared" ca="1" si="42"/>
        <v>9.4879999999999995</v>
      </c>
      <c r="J17" s="53">
        <f t="shared" ca="1" si="42"/>
        <v>22.975999999999999</v>
      </c>
      <c r="K17" s="53">
        <f t="shared" ca="1" si="42"/>
        <v>56.25</v>
      </c>
      <c r="L17" s="53">
        <f t="shared" ca="1" si="42"/>
        <v>141</v>
      </c>
      <c r="M17" s="53">
        <f t="shared" ca="1" si="42"/>
        <v>353.4375</v>
      </c>
      <c r="N17" s="53">
        <f t="shared" ca="1" si="42"/>
        <v>885.9375</v>
      </c>
      <c r="O17" s="53">
        <f t="shared" ca="1" si="42"/>
        <v>1776.5625</v>
      </c>
      <c r="P17" s="53">
        <f t="shared" ca="1" si="42"/>
        <v>2671.875</v>
      </c>
      <c r="Q17" s="53">
        <f t="shared" ca="1" si="42"/>
        <v>4018.359375</v>
      </c>
      <c r="R17" s="53">
        <f t="shared" ca="1" si="42"/>
        <v>6043.359375</v>
      </c>
      <c r="S17" s="53">
        <f t="shared" ca="1" si="42"/>
        <v>9088.76953125</v>
      </c>
      <c r="T17" s="53">
        <f t="shared" ca="1" si="42"/>
        <v>12757.5</v>
      </c>
      <c r="U17" s="53">
        <f t="shared" ca="1" si="42"/>
        <v>17907.01171875</v>
      </c>
      <c r="V17" s="53">
        <f t="shared" ca="1" si="42"/>
        <v>23339.580468749999</v>
      </c>
      <c r="W17" s="53">
        <f t="shared" ca="1" si="42"/>
        <v>30420.059414062503</v>
      </c>
      <c r="X17" s="53">
        <f t="shared" ca="1" si="42"/>
        <v>36598.3970625</v>
      </c>
      <c r="Y17" s="53">
        <f t="shared" ca="1" si="42"/>
        <v>44031.267393749993</v>
      </c>
      <c r="Z17" s="53">
        <f t="shared" ca="1" si="42"/>
        <v>52973.34997499999</v>
      </c>
      <c r="AA17" s="53">
        <f t="shared" ca="1" si="42"/>
        <v>63731.014892999985</v>
      </c>
      <c r="AB17" s="53">
        <f t="shared" ca="1" si="42"/>
        <v>76672.811779199983</v>
      </c>
      <c r="AC17" s="53">
        <f t="shared" ca="1" si="42"/>
        <v>92242.086824159953</v>
      </c>
      <c r="AD17" s="53">
        <f t="shared" ca="1" si="42"/>
        <v>101724.47946460795</v>
      </c>
      <c r="AE17" s="53">
        <f t="shared" ca="1" si="42"/>
        <v>112180.92976490399</v>
      </c>
      <c r="AF17" s="53">
        <f t="shared" ca="1" si="42"/>
        <v>123711.4253306131</v>
      </c>
      <c r="AG17" s="53">
        <f t="shared" ca="1" si="42"/>
        <v>136426.21071181502</v>
      </c>
      <c r="AH17" s="53">
        <f t="shared" ca="1" si="42"/>
        <v>150446.8389159512</v>
      </c>
      <c r="AI17" s="53">
        <f t="shared" ca="1" si="42"/>
        <v>165907.33065379644</v>
      </c>
      <c r="AJ17" s="53">
        <f t="shared" ca="1" si="42"/>
        <v>174639.29542504888</v>
      </c>
      <c r="AK17" s="53">
        <f t="shared" ca="1" si="42"/>
        <v>183371.26019630133</v>
      </c>
      <c r="AL17" s="53">
        <f t="shared" ca="1" si="42"/>
        <v>192539.82320611642</v>
      </c>
      <c r="AM17" s="53">
        <f t="shared" ca="1" si="42"/>
        <v>200241.41613436106</v>
      </c>
      <c r="AN17" s="53">
        <f t="shared" ca="1" si="42"/>
        <v>208251.07277973549</v>
      </c>
      <c r="AO17" s="53">
        <f t="shared" ca="1" si="42"/>
        <v>216581.11569092484</v>
      </c>
      <c r="AP17" s="53">
        <f t="shared" ca="1" si="42"/>
        <v>223078.54916165263</v>
      </c>
      <c r="AQ17" s="53">
        <f t="shared" ca="1" si="42"/>
        <v>229770.90563650217</v>
      </c>
      <c r="AR17" s="53">
        <f t="shared" ca="1" si="42"/>
        <v>236664.03280559729</v>
      </c>
      <c r="AS17" s="53">
        <f t="shared" ca="1" si="42"/>
        <v>241397.31346170921</v>
      </c>
      <c r="AT17" s="53">
        <f t="shared" ca="1" si="42"/>
        <v>246225.25973094339</v>
      </c>
      <c r="AU17" s="53">
        <f t="shared" ca="1" si="42"/>
        <v>251149.76492556228</v>
      </c>
      <c r="AV17" s="53">
        <f t="shared" ca="1" si="42"/>
        <v>256172.76022407354</v>
      </c>
      <c r="AW17" s="53">
        <f t="shared" ca="1" si="42"/>
        <v>258734.48782631426</v>
      </c>
      <c r="AX17" s="53">
        <f t="shared" ca="1" si="42"/>
        <v>261321.83270457748</v>
      </c>
      <c r="AY17" s="53">
        <f t="shared" ref="AY17" ca="1" si="43">AY15-AY16</f>
        <v>263935.05103162327</v>
      </c>
      <c r="AZ17" s="53">
        <f t="shared" ref="AZ17" ca="1" si="44">AZ15-AZ16</f>
        <v>266574.40154193947</v>
      </c>
      <c r="BA17" s="53">
        <f t="shared" ref="BA17" ca="1" si="45">BA15-BA16</f>
        <v>269240.1455573588</v>
      </c>
      <c r="BB17" s="53">
        <f t="shared" ref="BB17" ca="1" si="46">BB15-BB16</f>
        <v>271932.54701293242</v>
      </c>
      <c r="BC17" s="53">
        <f t="shared" ref="BC17" ca="1" si="47">BC15-BC16</f>
        <v>274651.87248306186</v>
      </c>
      <c r="BD17" s="53">
        <f t="shared" ref="BD17" ca="1" si="48">BD15-BD16</f>
        <v>277398.39120789239</v>
      </c>
      <c r="BE17" s="53">
        <f t="shared" ref="BE17" ca="1" si="49">BE15-BE16</f>
        <v>280172.37511997134</v>
      </c>
      <c r="BF17" s="53">
        <f t="shared" ref="BF17" ca="1" si="50">BF15-BF16</f>
        <v>282974.09887117101</v>
      </c>
      <c r="BG17" s="53">
        <f t="shared" ref="BG17" ca="1" si="51">BG15-BG16</f>
        <v>285803.83985988278</v>
      </c>
      <c r="BH17" s="53">
        <f t="shared" ref="BH17" ca="1" si="52">BH15-BH16</f>
        <v>288661.87825848156</v>
      </c>
      <c r="BI17" s="53">
        <f t="shared" ref="BI17" ca="1" si="53">BI15-BI16</f>
        <v>291548.49704106641</v>
      </c>
      <c r="BJ17" s="53">
        <f t="shared" ref="BJ17" ca="1" si="54">BJ15-BJ16</f>
        <v>294463.98201147706</v>
      </c>
    </row>
    <row r="18" spans="2:62" ht="13.5" customHeight="1" outlineLevel="1" x14ac:dyDescent="0.25">
      <c r="B18" s="13" t="s">
        <v>77</v>
      </c>
      <c r="C18" s="13"/>
      <c r="D18" s="13"/>
      <c r="E18" s="2"/>
      <c r="F18" s="2"/>
      <c r="G18" s="57">
        <f ca="1">G142</f>
        <v>8.125</v>
      </c>
      <c r="H18" s="57">
        <f t="shared" ref="H18:AX18" ca="1" si="55">H142</f>
        <v>16.25</v>
      </c>
      <c r="I18" s="57">
        <f t="shared" ca="1" si="55"/>
        <v>16.25</v>
      </c>
      <c r="J18" s="57">
        <f t="shared" ca="1" si="55"/>
        <v>16.25</v>
      </c>
      <c r="K18" s="57">
        <f t="shared" ca="1" si="55"/>
        <v>16.25</v>
      </c>
      <c r="L18" s="57">
        <f t="shared" ca="1" si="55"/>
        <v>87.1875</v>
      </c>
      <c r="M18" s="57">
        <f t="shared" ca="1" si="55"/>
        <v>201.5625</v>
      </c>
      <c r="N18" s="57">
        <f t="shared" ca="1" si="55"/>
        <v>468.75</v>
      </c>
      <c r="O18" s="57">
        <f t="shared" ca="1" si="55"/>
        <v>914.0625</v>
      </c>
      <c r="P18" s="57">
        <f t="shared" ca="1" si="55"/>
        <v>1335.9375</v>
      </c>
      <c r="Q18" s="57">
        <f t="shared" ca="1" si="55"/>
        <v>1951.171875</v>
      </c>
      <c r="R18" s="57">
        <f t="shared" ca="1" si="55"/>
        <v>2847.65625</v>
      </c>
      <c r="S18" s="57">
        <f t="shared" ca="1" si="55"/>
        <v>4152.83203125</v>
      </c>
      <c r="T18" s="57">
        <f ca="1">T142</f>
        <v>5647.8515624999991</v>
      </c>
      <c r="U18" s="57">
        <f t="shared" ca="1" si="55"/>
        <v>7674.4335937499991</v>
      </c>
      <c r="V18" s="57">
        <f t="shared" ca="1" si="55"/>
        <v>9674.4374999999982</v>
      </c>
      <c r="W18" s="57">
        <f t="shared" ca="1" si="55"/>
        <v>12183.744726562498</v>
      </c>
      <c r="X18" s="57">
        <f t="shared" ca="1" si="55"/>
        <v>14148.864843749996</v>
      </c>
      <c r="Y18" s="57">
        <f t="shared" ca="1" si="55"/>
        <v>16412.683218749993</v>
      </c>
      <c r="Z18" s="57">
        <f t="shared" ca="1" si="55"/>
        <v>19016.074349999992</v>
      </c>
      <c r="AA18" s="57">
        <f t="shared" ca="1" si="55"/>
        <v>22004.314604999985</v>
      </c>
      <c r="AB18" s="57">
        <f t="shared" ca="1" si="55"/>
        <v>25427.207987999984</v>
      </c>
      <c r="AC18" s="57">
        <f t="shared" ca="1" si="55"/>
        <v>29339.08613999997</v>
      </c>
      <c r="AD18" s="57">
        <f t="shared" ca="1" si="55"/>
        <v>30982.074963839968</v>
      </c>
      <c r="AE18" s="57">
        <f t="shared" ca="1" si="55"/>
        <v>32660.270691047976</v>
      </c>
      <c r="AF18" s="57">
        <f t="shared" ca="1" si="55"/>
        <v>34364.284814059167</v>
      </c>
      <c r="AG18" s="57">
        <f t="shared" ca="1" si="55"/>
        <v>36082.499054762135</v>
      </c>
      <c r="AH18" s="57">
        <f t="shared" ca="1" si="55"/>
        <v>37800.713295465088</v>
      </c>
      <c r="AI18" s="57">
        <f t="shared" ca="1" si="55"/>
        <v>41580.784625011605</v>
      </c>
      <c r="AJ18" s="57">
        <f t="shared" ca="1" si="55"/>
        <v>43659.823856262185</v>
      </c>
      <c r="AK18" s="57">
        <f t="shared" ca="1" si="55"/>
        <v>45842.815049075296</v>
      </c>
      <c r="AL18" s="57">
        <f t="shared" ca="1" si="55"/>
        <v>48134.95580152906</v>
      </c>
      <c r="AM18" s="57">
        <f t="shared" ca="1" si="55"/>
        <v>50060.354033590222</v>
      </c>
      <c r="AN18" s="57">
        <f t="shared" ca="1" si="55"/>
        <v>52062.768194933829</v>
      </c>
      <c r="AO18" s="57">
        <f t="shared" ca="1" si="55"/>
        <v>54145.278922731166</v>
      </c>
      <c r="AP18" s="57">
        <f t="shared" ca="1" si="55"/>
        <v>55769.637290413113</v>
      </c>
      <c r="AQ18" s="57">
        <f t="shared" ca="1" si="55"/>
        <v>57442.726409125491</v>
      </c>
      <c r="AR18" s="57">
        <f t="shared" ca="1" si="55"/>
        <v>59166.008201399272</v>
      </c>
      <c r="AS18" s="57">
        <f t="shared" ca="1" si="55"/>
        <v>60349.328365427253</v>
      </c>
      <c r="AT18" s="57">
        <f t="shared" ca="1" si="55"/>
        <v>61556.314932735797</v>
      </c>
      <c r="AU18" s="57">
        <f t="shared" ca="1" si="55"/>
        <v>62787.44123139052</v>
      </c>
      <c r="AV18" s="57">
        <f t="shared" ca="1" si="55"/>
        <v>64043.190056018328</v>
      </c>
      <c r="AW18" s="57">
        <f t="shared" ca="1" si="55"/>
        <v>64683.621956578507</v>
      </c>
      <c r="AX18" s="57">
        <f t="shared" ca="1" si="55"/>
        <v>65330.458176144311</v>
      </c>
      <c r="AY18" s="57">
        <f t="shared" ref="AY18:BJ18" ca="1" si="56">AY142</f>
        <v>65983.762757905759</v>
      </c>
      <c r="AZ18" s="57">
        <f t="shared" ca="1" si="56"/>
        <v>66643.60038548481</v>
      </c>
      <c r="BA18" s="57">
        <f t="shared" ca="1" si="56"/>
        <v>67310.036389339642</v>
      </c>
      <c r="BB18" s="57">
        <f t="shared" ca="1" si="56"/>
        <v>67983.136753233048</v>
      </c>
      <c r="BC18" s="57">
        <f t="shared" ca="1" si="56"/>
        <v>68662.968120765407</v>
      </c>
      <c r="BD18" s="57">
        <f t="shared" ca="1" si="56"/>
        <v>69349.597801973039</v>
      </c>
      <c r="BE18" s="57">
        <f t="shared" ca="1" si="56"/>
        <v>70043.093779992763</v>
      </c>
      <c r="BF18" s="57">
        <f t="shared" ca="1" si="56"/>
        <v>70743.524717792694</v>
      </c>
      <c r="BG18" s="57">
        <f t="shared" ca="1" si="56"/>
        <v>71450.959964970636</v>
      </c>
      <c r="BH18" s="57">
        <f t="shared" ca="1" si="56"/>
        <v>72165.469564620333</v>
      </c>
      <c r="BI18" s="57">
        <f t="shared" ca="1" si="56"/>
        <v>72887.12426026653</v>
      </c>
      <c r="BJ18" s="57">
        <f t="shared" ca="1" si="56"/>
        <v>73615.995502869206</v>
      </c>
    </row>
    <row r="19" spans="2:62" ht="13.5" customHeight="1" outlineLevel="1" x14ac:dyDescent="0.25">
      <c r="B19" s="6" t="s">
        <v>58</v>
      </c>
      <c r="C19" s="6"/>
      <c r="D19" s="6"/>
      <c r="G19" s="33">
        <f ca="1">G156</f>
        <v>0</v>
      </c>
      <c r="H19" s="33">
        <f t="shared" ref="H19:AX19" ca="1" si="57">H156</f>
        <v>8.125</v>
      </c>
      <c r="I19" s="33">
        <f t="shared" ca="1" si="57"/>
        <v>8.125</v>
      </c>
      <c r="J19" s="33">
        <f t="shared" ca="1" si="57"/>
        <v>8.125</v>
      </c>
      <c r="K19" s="33">
        <f t="shared" ca="1" si="57"/>
        <v>30</v>
      </c>
      <c r="L19" s="33">
        <f t="shared" ca="1" si="57"/>
        <v>93.75</v>
      </c>
      <c r="M19" s="33">
        <f t="shared" ca="1" si="57"/>
        <v>210.9375</v>
      </c>
      <c r="N19" s="33">
        <f t="shared" ca="1" si="57"/>
        <v>468.75</v>
      </c>
      <c r="O19" s="33">
        <f t="shared" ca="1" si="57"/>
        <v>890.625</v>
      </c>
      <c r="P19" s="33">
        <f t="shared" ca="1" si="57"/>
        <v>1265.625</v>
      </c>
      <c r="Q19" s="33">
        <f t="shared" ca="1" si="57"/>
        <v>1792.9687499999998</v>
      </c>
      <c r="R19" s="33">
        <f t="shared" ca="1" si="57"/>
        <v>2531.2499999999995</v>
      </c>
      <c r="S19" s="33">
        <f t="shared" ca="1" si="57"/>
        <v>3559.5703124999991</v>
      </c>
      <c r="T19" s="33">
        <f t="shared" ca="1" si="57"/>
        <v>4651.1718749999982</v>
      </c>
      <c r="U19" s="33">
        <f t="shared" ca="1" si="57"/>
        <v>6046.5234374999973</v>
      </c>
      <c r="V19" s="33">
        <f t="shared" ca="1" si="57"/>
        <v>7255.8281249999973</v>
      </c>
      <c r="W19" s="33">
        <f t="shared" ca="1" si="57"/>
        <v>8646.5285156249975</v>
      </c>
      <c r="X19" s="33">
        <f t="shared" ca="1" si="57"/>
        <v>9432.5765624999967</v>
      </c>
      <c r="Y19" s="33">
        <f t="shared" ca="1" si="57"/>
        <v>10753.137281249994</v>
      </c>
      <c r="Z19" s="33">
        <f t="shared" ca="1" si="57"/>
        <v>12224.619224999991</v>
      </c>
      <c r="AA19" s="33">
        <f t="shared" ca="1" si="57"/>
        <v>14669.543069999989</v>
      </c>
      <c r="AB19" s="33">
        <f t="shared" ca="1" si="57"/>
        <v>17603.451683999985</v>
      </c>
      <c r="AC19" s="33">
        <f t="shared" ca="1" si="57"/>
        <v>21124.14202079998</v>
      </c>
      <c r="AD19" s="33">
        <f t="shared" ca="1" si="57"/>
        <v>23236.556222879979</v>
      </c>
      <c r="AE19" s="33">
        <f t="shared" ca="1" si="57"/>
        <v>25560.211845167985</v>
      </c>
      <c r="AF19" s="33">
        <f t="shared" ca="1" si="57"/>
        <v>28116.233029684779</v>
      </c>
      <c r="AG19" s="33">
        <f t="shared" ca="1" si="57"/>
        <v>30927.856332653264</v>
      </c>
      <c r="AH19" s="33">
        <f t="shared" ca="1" si="57"/>
        <v>34020.641965918592</v>
      </c>
      <c r="AI19" s="33">
        <f t="shared" ca="1" si="57"/>
        <v>37422.706162510454</v>
      </c>
      <c r="AJ19" s="33">
        <f t="shared" ca="1" si="57"/>
        <v>39293.841470635976</v>
      </c>
      <c r="AK19" s="33">
        <f t="shared" ca="1" si="57"/>
        <v>41258.533544167774</v>
      </c>
      <c r="AL19" s="33">
        <f t="shared" ca="1" si="57"/>
        <v>43321.460221376168</v>
      </c>
      <c r="AM19" s="33">
        <f t="shared" ca="1" si="57"/>
        <v>45054.31863023121</v>
      </c>
      <c r="AN19" s="33">
        <f t="shared" ca="1" si="57"/>
        <v>46856.491375440462</v>
      </c>
      <c r="AO19" s="33">
        <f t="shared" ca="1" si="57"/>
        <v>48730.751030458065</v>
      </c>
      <c r="AP19" s="33">
        <f t="shared" ca="1" si="57"/>
        <v>50192.673561371812</v>
      </c>
      <c r="AQ19" s="33">
        <f t="shared" ca="1" si="57"/>
        <v>51698.453768212959</v>
      </c>
      <c r="AR19" s="33">
        <f t="shared" ca="1" si="57"/>
        <v>53249.407381259356</v>
      </c>
      <c r="AS19" s="33">
        <f t="shared" ca="1" si="57"/>
        <v>54314.395528884546</v>
      </c>
      <c r="AT19" s="33">
        <f t="shared" ca="1" si="57"/>
        <v>55400.683439462235</v>
      </c>
      <c r="AU19" s="33">
        <f t="shared" ca="1" si="57"/>
        <v>56508.697108251479</v>
      </c>
      <c r="AV19" s="33">
        <f t="shared" ca="1" si="57"/>
        <v>57638.871050416514</v>
      </c>
      <c r="AW19" s="33">
        <f t="shared" ca="1" si="57"/>
        <v>58215.259760920679</v>
      </c>
      <c r="AX19" s="33">
        <f t="shared" ca="1" si="57"/>
        <v>58797.412358529895</v>
      </c>
      <c r="AY19" s="33">
        <f t="shared" ref="AY19:BJ19" ca="1" si="58">AY156</f>
        <v>59385.386482115195</v>
      </c>
      <c r="AZ19" s="33">
        <f t="shared" ca="1" si="58"/>
        <v>59979.240346936349</v>
      </c>
      <c r="BA19" s="33">
        <f t="shared" ca="1" si="58"/>
        <v>60579.032750405691</v>
      </c>
      <c r="BB19" s="33">
        <f t="shared" ca="1" si="58"/>
        <v>61184.823077909765</v>
      </c>
      <c r="BC19" s="33">
        <f t="shared" ca="1" si="58"/>
        <v>61796.671308688878</v>
      </c>
      <c r="BD19" s="33">
        <f t="shared" ca="1" si="58"/>
        <v>62414.638021775747</v>
      </c>
      <c r="BE19" s="33">
        <f t="shared" ca="1" si="58"/>
        <v>63038.784401993507</v>
      </c>
      <c r="BF19" s="33">
        <f t="shared" ca="1" si="58"/>
        <v>63669.172246013448</v>
      </c>
      <c r="BG19" s="33">
        <f t="shared" ca="1" si="58"/>
        <v>64305.863968473583</v>
      </c>
      <c r="BH19" s="33">
        <f t="shared" ca="1" si="58"/>
        <v>64948.922608158311</v>
      </c>
      <c r="BI19" s="33">
        <f t="shared" ca="1" si="58"/>
        <v>65598.411834239902</v>
      </c>
      <c r="BJ19" s="33">
        <f t="shared" ca="1" si="58"/>
        <v>66254.395952582301</v>
      </c>
    </row>
    <row r="20" spans="2:62" ht="13.5" customHeight="1" outlineLevel="1" x14ac:dyDescent="0.25">
      <c r="B20" s="6" t="s">
        <v>59</v>
      </c>
      <c r="C20" s="6"/>
      <c r="D20" s="6"/>
      <c r="G20" s="33">
        <f ca="1">G169</f>
        <v>23.966666666666669</v>
      </c>
      <c r="H20" s="33">
        <f t="shared" ref="H20:AX20" ca="1" si="59">H169</f>
        <v>26.966666666666669</v>
      </c>
      <c r="I20" s="33">
        <f t="shared" ca="1" si="59"/>
        <v>26.966666666666669</v>
      </c>
      <c r="J20" s="33">
        <f t="shared" ca="1" si="59"/>
        <v>26.966666666666669</v>
      </c>
      <c r="K20" s="33">
        <f t="shared" ca="1" si="59"/>
        <v>26.966666666666669</v>
      </c>
      <c r="L20" s="33">
        <f t="shared" ca="1" si="59"/>
        <v>26.966666666666669</v>
      </c>
      <c r="M20" s="33">
        <f t="shared" ca="1" si="59"/>
        <v>210.9375</v>
      </c>
      <c r="N20" s="33">
        <f t="shared" ca="1" si="59"/>
        <v>503.90625</v>
      </c>
      <c r="O20" s="33">
        <f t="shared" ca="1" si="59"/>
        <v>960.93749999999989</v>
      </c>
      <c r="P20" s="33">
        <f t="shared" ca="1" si="59"/>
        <v>1300.78125</v>
      </c>
      <c r="Q20" s="33">
        <f t="shared" ca="1" si="59"/>
        <v>1845.7031249999998</v>
      </c>
      <c r="R20" s="33">
        <f t="shared" ca="1" si="59"/>
        <v>2610.3515624999995</v>
      </c>
      <c r="S20" s="33">
        <f t="shared" ca="1" si="59"/>
        <v>3678.2226562499991</v>
      </c>
      <c r="T20" s="33">
        <f t="shared" ca="1" si="59"/>
        <v>4817.2851562499991</v>
      </c>
      <c r="U20" s="33">
        <f t="shared" ca="1" si="59"/>
        <v>6279.0820312499982</v>
      </c>
      <c r="V20" s="33">
        <f t="shared" ca="1" si="59"/>
        <v>7558.1542968749973</v>
      </c>
      <c r="W20" s="33">
        <f t="shared" ca="1" si="59"/>
        <v>9039.5525390624971</v>
      </c>
      <c r="X20" s="33">
        <f t="shared" ca="1" si="59"/>
        <v>9904.2053906249967</v>
      </c>
      <c r="Y20" s="33">
        <f t="shared" ca="1" si="59"/>
        <v>11319.091874999995</v>
      </c>
      <c r="Z20" s="33">
        <f t="shared" ca="1" si="59"/>
        <v>12903.764737499992</v>
      </c>
      <c r="AA20" s="33">
        <f t="shared" ca="1" si="59"/>
        <v>14669.543069999989</v>
      </c>
      <c r="AB20" s="33">
        <f t="shared" ca="1" si="59"/>
        <v>16625.482145999988</v>
      </c>
      <c r="AC20" s="33">
        <f t="shared" ca="1" si="59"/>
        <v>19950.578575199979</v>
      </c>
      <c r="AD20" s="33">
        <f t="shared" ca="1" si="59"/>
        <v>21945.636432719977</v>
      </c>
      <c r="AE20" s="33">
        <f t="shared" ca="1" si="59"/>
        <v>24140.200075991983</v>
      </c>
      <c r="AF20" s="33">
        <f t="shared" ca="1" si="59"/>
        <v>26554.220083591179</v>
      </c>
      <c r="AG20" s="33">
        <f t="shared" ca="1" si="59"/>
        <v>29209.642091950303</v>
      </c>
      <c r="AH20" s="33">
        <f t="shared" ca="1" si="59"/>
        <v>32130.606301145333</v>
      </c>
      <c r="AI20" s="33">
        <f t="shared" ca="1" si="59"/>
        <v>35343.666931259868</v>
      </c>
      <c r="AJ20" s="33">
        <f t="shared" ca="1" si="59"/>
        <v>37110.850277822865</v>
      </c>
      <c r="AK20" s="33">
        <f t="shared" ca="1" si="59"/>
        <v>38966.39279171401</v>
      </c>
      <c r="AL20" s="33">
        <f t="shared" ca="1" si="59"/>
        <v>40914.712431299711</v>
      </c>
      <c r="AM20" s="33">
        <f t="shared" ca="1" si="59"/>
        <v>42551.300928551696</v>
      </c>
      <c r="AN20" s="33">
        <f t="shared" ca="1" si="59"/>
        <v>44253.352965693761</v>
      </c>
      <c r="AO20" s="33">
        <f t="shared" ca="1" si="59"/>
        <v>46023.487084321503</v>
      </c>
      <c r="AP20" s="33">
        <f t="shared" ca="1" si="59"/>
        <v>47404.19169685115</v>
      </c>
      <c r="AQ20" s="33">
        <f t="shared" ca="1" si="59"/>
        <v>48826.317447756679</v>
      </c>
      <c r="AR20" s="33">
        <f t="shared" ca="1" si="59"/>
        <v>50291.106971189394</v>
      </c>
      <c r="AS20" s="33">
        <f t="shared" ca="1" si="59"/>
        <v>51296.929110613179</v>
      </c>
      <c r="AT20" s="33">
        <f t="shared" ca="1" si="59"/>
        <v>52322.867692825443</v>
      </c>
      <c r="AU20" s="33">
        <f t="shared" ca="1" si="59"/>
        <v>53369.325046681952</v>
      </c>
      <c r="AV20" s="33">
        <f t="shared" ca="1" si="59"/>
        <v>54436.711547615589</v>
      </c>
      <c r="AW20" s="33">
        <f t="shared" ca="1" si="59"/>
        <v>54981.078663091743</v>
      </c>
      <c r="AX20" s="33">
        <f t="shared" ca="1" si="59"/>
        <v>55530.889449722679</v>
      </c>
      <c r="AY20" s="33">
        <f t="shared" ref="AY20:BJ20" ca="1" si="60">AY169</f>
        <v>56086.198344219905</v>
      </c>
      <c r="AZ20" s="33">
        <f t="shared" ca="1" si="60"/>
        <v>56647.060327662104</v>
      </c>
      <c r="BA20" s="33">
        <f t="shared" ca="1" si="60"/>
        <v>57213.530930938708</v>
      </c>
      <c r="BB20" s="33">
        <f t="shared" ca="1" si="60"/>
        <v>57785.666240248102</v>
      </c>
      <c r="BC20" s="33">
        <f t="shared" ca="1" si="60"/>
        <v>58363.522902650599</v>
      </c>
      <c r="BD20" s="33">
        <f t="shared" ca="1" si="60"/>
        <v>58947.15813167709</v>
      </c>
      <c r="BE20" s="33">
        <f t="shared" ca="1" si="60"/>
        <v>59536.629712993868</v>
      </c>
      <c r="BF20" s="33">
        <f t="shared" ca="1" si="60"/>
        <v>60131.996010123803</v>
      </c>
      <c r="BG20" s="33">
        <f t="shared" ca="1" si="60"/>
        <v>60733.315970225049</v>
      </c>
      <c r="BH20" s="33">
        <f t="shared" ca="1" si="60"/>
        <v>61340.649129927289</v>
      </c>
      <c r="BI20" s="33">
        <f t="shared" ca="1" si="60"/>
        <v>61954.055621226566</v>
      </c>
      <c r="BJ20" s="33">
        <f t="shared" ca="1" si="60"/>
        <v>62573.596177438834</v>
      </c>
    </row>
    <row r="21" spans="2:62" ht="13.5" customHeight="1" outlineLevel="1" x14ac:dyDescent="0.25">
      <c r="B21" s="7" t="s">
        <v>11</v>
      </c>
      <c r="C21" s="7"/>
      <c r="D21" s="7"/>
      <c r="E21" s="8"/>
      <c r="F21" s="8"/>
      <c r="G21" s="53">
        <f ca="1">G17-SUM(G18:G20)</f>
        <v>-35.41726666666667</v>
      </c>
      <c r="H21" s="53">
        <f t="shared" ref="H21:AX21" ca="1" si="61">H17-SUM(H18:H20)</f>
        <v>-48.597666666666669</v>
      </c>
      <c r="I21" s="53">
        <f t="shared" ca="1" si="61"/>
        <v>-41.853666666666669</v>
      </c>
      <c r="J21" s="53">
        <f t="shared" ca="1" si="61"/>
        <v>-28.365666666666669</v>
      </c>
      <c r="K21" s="53">
        <f t="shared" ca="1" si="61"/>
        <v>-16.966666666666669</v>
      </c>
      <c r="L21" s="53">
        <f t="shared" ca="1" si="61"/>
        <v>-66.904166666666669</v>
      </c>
      <c r="M21" s="53">
        <f t="shared" ca="1" si="61"/>
        <v>-270</v>
      </c>
      <c r="N21" s="53">
        <f t="shared" ca="1" si="61"/>
        <v>-555.46875</v>
      </c>
      <c r="O21" s="53">
        <f t="shared" ca="1" si="61"/>
        <v>-989.0625</v>
      </c>
      <c r="P21" s="53">
        <f t="shared" ca="1" si="61"/>
        <v>-1230.46875</v>
      </c>
      <c r="Q21" s="53">
        <f t="shared" ca="1" si="61"/>
        <v>-1571.484375</v>
      </c>
      <c r="R21" s="53">
        <f t="shared" ca="1" si="61"/>
        <v>-1945.8984375</v>
      </c>
      <c r="S21" s="53">
        <f t="shared" ca="1" si="61"/>
        <v>-2301.8554687499982</v>
      </c>
      <c r="T21" s="53">
        <f t="shared" ca="1" si="61"/>
        <v>-2358.8085937499964</v>
      </c>
      <c r="U21" s="53">
        <f t="shared" ca="1" si="61"/>
        <v>-2093.0273437499927</v>
      </c>
      <c r="V21" s="53">
        <f t="shared" ca="1" si="61"/>
        <v>-1148.8394531249942</v>
      </c>
      <c r="W21" s="53">
        <f t="shared" ca="1" si="61"/>
        <v>550.23363281250931</v>
      </c>
      <c r="X21" s="53">
        <f t="shared" ca="1" si="61"/>
        <v>3112.7502656250072</v>
      </c>
      <c r="Y21" s="53">
        <f t="shared" ca="1" si="61"/>
        <v>5546.3550187500077</v>
      </c>
      <c r="Z21" s="53">
        <f t="shared" ca="1" si="61"/>
        <v>8828.8916625000129</v>
      </c>
      <c r="AA21" s="53">
        <f t="shared" ca="1" si="61"/>
        <v>12387.614148000022</v>
      </c>
      <c r="AB21" s="53">
        <f t="shared" ca="1" si="61"/>
        <v>17016.66996120003</v>
      </c>
      <c r="AC21" s="53">
        <f t="shared" ca="1" si="61"/>
        <v>21828.280088160027</v>
      </c>
      <c r="AD21" s="53">
        <f t="shared" ca="1" si="61"/>
        <v>25560.211845168029</v>
      </c>
      <c r="AE21" s="53">
        <f t="shared" ca="1" si="61"/>
        <v>29820.247152696043</v>
      </c>
      <c r="AF21" s="53">
        <f t="shared" ca="1" si="61"/>
        <v>34676.687403277974</v>
      </c>
      <c r="AG21" s="53">
        <f t="shared" ca="1" si="61"/>
        <v>40206.213232449314</v>
      </c>
      <c r="AH21" s="53">
        <f t="shared" ca="1" si="61"/>
        <v>46494.877353422184</v>
      </c>
      <c r="AI21" s="53">
        <f t="shared" ca="1" si="61"/>
        <v>51560.172935014518</v>
      </c>
      <c r="AJ21" s="53">
        <f t="shared" ca="1" si="61"/>
        <v>54574.779820327851</v>
      </c>
      <c r="AK21" s="53">
        <f t="shared" ca="1" si="61"/>
        <v>57303.518811344242</v>
      </c>
      <c r="AL21" s="53">
        <f t="shared" ca="1" si="61"/>
        <v>60168.694751911476</v>
      </c>
      <c r="AM21" s="53">
        <f t="shared" ca="1" si="61"/>
        <v>62575.442541987926</v>
      </c>
      <c r="AN21" s="53">
        <f t="shared" ca="1" si="61"/>
        <v>65078.460243667418</v>
      </c>
      <c r="AO21" s="53">
        <f t="shared" ca="1" si="61"/>
        <v>67681.598653414112</v>
      </c>
      <c r="AP21" s="53">
        <f t="shared" ca="1" si="61"/>
        <v>69712.046613016573</v>
      </c>
      <c r="AQ21" s="53">
        <f t="shared" ca="1" si="61"/>
        <v>71803.408011407038</v>
      </c>
      <c r="AR21" s="53">
        <f t="shared" ca="1" si="61"/>
        <v>73957.510251749249</v>
      </c>
      <c r="AS21" s="53">
        <f t="shared" ca="1" si="61"/>
        <v>75436.660456784244</v>
      </c>
      <c r="AT21" s="53">
        <f t="shared" ca="1" si="61"/>
        <v>76945.393665919924</v>
      </c>
      <c r="AU21" s="53">
        <f t="shared" ca="1" si="61"/>
        <v>78484.301539238339</v>
      </c>
      <c r="AV21" s="53">
        <f t="shared" ca="1" si="61"/>
        <v>80053.987570023106</v>
      </c>
      <c r="AW21" s="53">
        <f t="shared" ca="1" si="61"/>
        <v>80854.527445723332</v>
      </c>
      <c r="AX21" s="53">
        <f t="shared" ca="1" si="61"/>
        <v>81663.072720180586</v>
      </c>
      <c r="AY21" s="53">
        <f t="shared" ref="AY21" ca="1" si="62">AY17-SUM(AY18:AY20)</f>
        <v>82479.703447382402</v>
      </c>
      <c r="AZ21" s="53">
        <f t="shared" ref="AZ21" ca="1" si="63">AZ17-SUM(AZ18:AZ20)</f>
        <v>83304.500481856201</v>
      </c>
      <c r="BA21" s="53">
        <f t="shared" ref="BA21" ca="1" si="64">BA17-SUM(BA18:BA20)</f>
        <v>84137.54548667476</v>
      </c>
      <c r="BB21" s="53">
        <f t="shared" ref="BB21" ca="1" si="65">BB17-SUM(BB18:BB20)</f>
        <v>84978.920941541495</v>
      </c>
      <c r="BC21" s="53">
        <f t="shared" ref="BC21" ca="1" si="66">BC17-SUM(BC18:BC20)</f>
        <v>85828.710150956991</v>
      </c>
      <c r="BD21" s="53">
        <f t="shared" ref="BD21" ca="1" si="67">BD17-SUM(BD18:BD20)</f>
        <v>86686.997252466506</v>
      </c>
      <c r="BE21" s="53">
        <f t="shared" ref="BE21" ca="1" si="68">BE17-SUM(BE18:BE20)</f>
        <v>87553.867224991205</v>
      </c>
      <c r="BF21" s="53">
        <f t="shared" ref="BF21" ca="1" si="69">BF17-SUM(BF18:BF20)</f>
        <v>88429.405897241057</v>
      </c>
      <c r="BG21" s="53">
        <f t="shared" ref="BG21" ca="1" si="70">BG17-SUM(BG18:BG20)</f>
        <v>89313.699956213502</v>
      </c>
      <c r="BH21" s="53">
        <f t="shared" ref="BH21" ca="1" si="71">BH17-SUM(BH18:BH20)</f>
        <v>90206.836955775623</v>
      </c>
      <c r="BI21" s="53">
        <f t="shared" ref="BI21" ca="1" si="72">BI17-SUM(BI18:BI20)</f>
        <v>91108.905325333413</v>
      </c>
      <c r="BJ21" s="53">
        <f t="shared" ref="BJ21" ca="1" si="73">BJ17-SUM(BJ18:BJ20)</f>
        <v>92019.994378586736</v>
      </c>
    </row>
    <row r="22" spans="2:62" ht="13.5" customHeight="1" outlineLevel="1" x14ac:dyDescent="0.25">
      <c r="B22" s="6" t="s">
        <v>12</v>
      </c>
      <c r="C22" s="6"/>
      <c r="D22" s="6"/>
      <c r="G22" s="47">
        <f ca="1">G239</f>
        <v>2.0833333333333332E-2</v>
      </c>
      <c r="H22" s="47">
        <f t="shared" ref="H22:AX22" ca="1" si="74">H239</f>
        <v>4.583333333333333E-2</v>
      </c>
      <c r="I22" s="47">
        <f t="shared" ca="1" si="74"/>
        <v>7.7083333333333337E-2</v>
      </c>
      <c r="J22" s="47">
        <f t="shared" ca="1" si="74"/>
        <v>0.13958333333333334</v>
      </c>
      <c r="K22" s="47">
        <f t="shared" ca="1" si="74"/>
        <v>0.29427083333333337</v>
      </c>
      <c r="L22" s="47">
        <f t="shared" ca="1" si="74"/>
        <v>0.67708333333333337</v>
      </c>
      <c r="M22" s="47">
        <f t="shared" ca="1" si="74"/>
        <v>1.6243489583333335</v>
      </c>
      <c r="N22" s="47">
        <f t="shared" ca="1" si="74"/>
        <v>3.9680989583333335</v>
      </c>
      <c r="O22" s="47">
        <f t="shared" ca="1" si="74"/>
        <v>8.6067708333333339</v>
      </c>
      <c r="P22" s="47">
        <f t="shared" ca="1" si="74"/>
        <v>15.491536458333334</v>
      </c>
      <c r="Q22" s="47">
        <f t="shared" ca="1" si="74"/>
        <v>25.708821614583336</v>
      </c>
      <c r="R22" s="47">
        <f t="shared" ca="1" si="74"/>
        <v>40.869954427083336</v>
      </c>
      <c r="S22" s="47">
        <f t="shared" ca="1" si="74"/>
        <v>63.364461263020836</v>
      </c>
      <c r="T22" s="47">
        <f t="shared" ca="1" si="74"/>
        <v>94.510701497395843</v>
      </c>
      <c r="U22" s="47">
        <f t="shared" ca="1" si="74"/>
        <v>137.63094075520834</v>
      </c>
      <c r="V22" s="47">
        <f t="shared" ca="1" si="74"/>
        <v>193.05740559895833</v>
      </c>
      <c r="W22" s="47">
        <f t="shared" ca="1" si="74"/>
        <v>264.29300984700518</v>
      </c>
      <c r="X22" s="47">
        <f t="shared" ca="1" si="74"/>
        <v>348.79317488606767</v>
      </c>
      <c r="Y22" s="47">
        <f t="shared" ca="1" si="74"/>
        <v>449.01430086263014</v>
      </c>
      <c r="Z22" s="47">
        <f t="shared" ca="1" si="74"/>
        <v>567.86476555013007</v>
      </c>
      <c r="AA22" s="47">
        <f t="shared" ca="1" si="74"/>
        <v>708.78745939388</v>
      </c>
      <c r="AB22" s="47">
        <f t="shared" ca="1" si="74"/>
        <v>875.85725546887988</v>
      </c>
      <c r="AC22" s="47">
        <f t="shared" ca="1" si="74"/>
        <v>1073.8960869138798</v>
      </c>
      <c r="AD22" s="47">
        <f t="shared" ca="1" si="74"/>
        <v>1289.0493852738796</v>
      </c>
      <c r="AE22" s="47">
        <f t="shared" ca="1" si="74"/>
        <v>1525.7180134698795</v>
      </c>
      <c r="AF22" s="47">
        <f t="shared" ca="1" si="74"/>
        <v>1786.0535044854794</v>
      </c>
      <c r="AG22" s="47">
        <f t="shared" ca="1" si="74"/>
        <v>2072.4225446026394</v>
      </c>
      <c r="AH22" s="47">
        <f t="shared" ca="1" si="74"/>
        <v>2387.4284887315152</v>
      </c>
      <c r="AI22" s="47">
        <f t="shared" ca="1" si="74"/>
        <v>2733.935027273279</v>
      </c>
      <c r="AJ22" s="47">
        <f t="shared" ca="1" si="74"/>
        <v>3097.7668927421309</v>
      </c>
      <c r="AK22" s="47">
        <f t="shared" ca="1" si="74"/>
        <v>3479.7903514844252</v>
      </c>
      <c r="AL22" s="47">
        <f t="shared" ca="1" si="74"/>
        <v>3880.9149831638342</v>
      </c>
      <c r="AM22" s="47">
        <f t="shared" ca="1" si="74"/>
        <v>4298.0846001104201</v>
      </c>
      <c r="AN22" s="47">
        <f t="shared" ca="1" si="74"/>
        <v>4731.9410017348691</v>
      </c>
      <c r="AO22" s="47">
        <f t="shared" ca="1" si="74"/>
        <v>5183.1516594242958</v>
      </c>
      <c r="AP22" s="47">
        <f t="shared" ca="1" si="74"/>
        <v>5647.8986368444057</v>
      </c>
      <c r="AQ22" s="47">
        <f t="shared" ca="1" si="74"/>
        <v>6126.5880235871182</v>
      </c>
      <c r="AR22" s="47">
        <f t="shared" ca="1" si="74"/>
        <v>6619.6380919321127</v>
      </c>
      <c r="AS22" s="47">
        <f t="shared" ca="1" si="74"/>
        <v>7122.5491616440067</v>
      </c>
      <c r="AT22" s="47">
        <f t="shared" ca="1" si="74"/>
        <v>7635.5184527501387</v>
      </c>
      <c r="AU22" s="47">
        <f t="shared" ca="1" si="74"/>
        <v>8158.7471296783933</v>
      </c>
      <c r="AV22" s="47">
        <f t="shared" ca="1" si="74"/>
        <v>8692.4403801452136</v>
      </c>
      <c r="AW22" s="47">
        <f t="shared" ca="1" si="74"/>
        <v>9231.4705631167017</v>
      </c>
      <c r="AX22" s="47">
        <f t="shared" ca="1" si="74"/>
        <v>9775.8910479179049</v>
      </c>
      <c r="AY22" s="47">
        <f t="shared" ref="AY22:BJ22" ca="1" si="75">AY239</f>
        <v>10325.75573756712</v>
      </c>
      <c r="AZ22" s="47">
        <f t="shared" ca="1" si="75"/>
        <v>10881.119074112827</v>
      </c>
      <c r="BA22" s="47">
        <f t="shared" ca="1" si="75"/>
        <v>11442.036044023991</v>
      </c>
      <c r="BB22" s="47">
        <f t="shared" ca="1" si="75"/>
        <v>12008.562183634267</v>
      </c>
      <c r="BC22" s="47">
        <f t="shared" ca="1" si="75"/>
        <v>12580.732751307314</v>
      </c>
      <c r="BD22" s="47">
        <f t="shared" ca="1" si="75"/>
        <v>13158.621066323754</v>
      </c>
      <c r="BE22" s="47">
        <f t="shared" ca="1" si="75"/>
        <v>13742.282264490361</v>
      </c>
      <c r="BF22" s="47">
        <f t="shared" ca="1" si="75"/>
        <v>14331.749137138633</v>
      </c>
      <c r="BG22" s="47">
        <f t="shared" ca="1" si="75"/>
        <v>14927.019116013391</v>
      </c>
      <c r="BH22" s="47">
        <f t="shared" ca="1" si="75"/>
        <v>15528.015216551894</v>
      </c>
      <c r="BI22" s="47">
        <f t="shared" ca="1" si="75"/>
        <v>16134.460653095783</v>
      </c>
      <c r="BJ22" s="47">
        <f t="shared" ca="1" si="75"/>
        <v>16745.58353228636</v>
      </c>
    </row>
    <row r="23" spans="2:62" ht="13.5" customHeight="1" outlineLevel="1" x14ac:dyDescent="0.25">
      <c r="B23" s="6" t="s">
        <v>13</v>
      </c>
      <c r="C23" s="6"/>
      <c r="D23" s="6"/>
      <c r="G23" s="40">
        <v>0</v>
      </c>
      <c r="H23" s="33">
        <f>G23</f>
        <v>0</v>
      </c>
      <c r="I23" s="33">
        <f t="shared" ref="I23:AX25" si="76">H23</f>
        <v>0</v>
      </c>
      <c r="J23" s="33">
        <f t="shared" si="76"/>
        <v>0</v>
      </c>
      <c r="K23" s="33">
        <f t="shared" si="76"/>
        <v>0</v>
      </c>
      <c r="L23" s="33">
        <f t="shared" si="76"/>
        <v>0</v>
      </c>
      <c r="M23" s="33">
        <f t="shared" si="76"/>
        <v>0</v>
      </c>
      <c r="N23" s="33">
        <f t="shared" si="76"/>
        <v>0</v>
      </c>
      <c r="O23" s="33">
        <f t="shared" si="76"/>
        <v>0</v>
      </c>
      <c r="P23" s="33">
        <f t="shared" si="76"/>
        <v>0</v>
      </c>
      <c r="Q23" s="33">
        <f t="shared" si="76"/>
        <v>0</v>
      </c>
      <c r="R23" s="33">
        <f t="shared" si="76"/>
        <v>0</v>
      </c>
      <c r="S23" s="33">
        <f t="shared" si="76"/>
        <v>0</v>
      </c>
      <c r="T23" s="33">
        <f t="shared" si="76"/>
        <v>0</v>
      </c>
      <c r="U23" s="33">
        <f t="shared" si="76"/>
        <v>0</v>
      </c>
      <c r="V23" s="33">
        <f t="shared" si="76"/>
        <v>0</v>
      </c>
      <c r="W23" s="33">
        <f t="shared" si="76"/>
        <v>0</v>
      </c>
      <c r="X23" s="33">
        <f t="shared" si="76"/>
        <v>0</v>
      </c>
      <c r="Y23" s="33">
        <f t="shared" si="76"/>
        <v>0</v>
      </c>
      <c r="Z23" s="33">
        <f t="shared" si="76"/>
        <v>0</v>
      </c>
      <c r="AA23" s="33">
        <f t="shared" si="76"/>
        <v>0</v>
      </c>
      <c r="AB23" s="33">
        <f t="shared" si="76"/>
        <v>0</v>
      </c>
      <c r="AC23" s="33">
        <f t="shared" si="76"/>
        <v>0</v>
      </c>
      <c r="AD23" s="33">
        <f t="shared" si="76"/>
        <v>0</v>
      </c>
      <c r="AE23" s="33">
        <f t="shared" si="76"/>
        <v>0</v>
      </c>
      <c r="AF23" s="33">
        <f t="shared" si="76"/>
        <v>0</v>
      </c>
      <c r="AG23" s="33">
        <f t="shared" si="76"/>
        <v>0</v>
      </c>
      <c r="AH23" s="33">
        <f t="shared" si="76"/>
        <v>0</v>
      </c>
      <c r="AI23" s="33">
        <f t="shared" si="76"/>
        <v>0</v>
      </c>
      <c r="AJ23" s="33">
        <f t="shared" si="76"/>
        <v>0</v>
      </c>
      <c r="AK23" s="33">
        <f t="shared" si="76"/>
        <v>0</v>
      </c>
      <c r="AL23" s="33">
        <f t="shared" si="76"/>
        <v>0</v>
      </c>
      <c r="AM23" s="33">
        <f t="shared" si="76"/>
        <v>0</v>
      </c>
      <c r="AN23" s="33">
        <f t="shared" si="76"/>
        <v>0</v>
      </c>
      <c r="AO23" s="33">
        <f t="shared" si="76"/>
        <v>0</v>
      </c>
      <c r="AP23" s="33">
        <f t="shared" si="76"/>
        <v>0</v>
      </c>
      <c r="AQ23" s="33">
        <f t="shared" si="76"/>
        <v>0</v>
      </c>
      <c r="AR23" s="33">
        <f t="shared" si="76"/>
        <v>0</v>
      </c>
      <c r="AS23" s="33">
        <f t="shared" si="76"/>
        <v>0</v>
      </c>
      <c r="AT23" s="33">
        <f t="shared" si="76"/>
        <v>0</v>
      </c>
      <c r="AU23" s="33">
        <f t="shared" si="76"/>
        <v>0</v>
      </c>
      <c r="AV23" s="33">
        <f t="shared" si="76"/>
        <v>0</v>
      </c>
      <c r="AW23" s="33">
        <f t="shared" si="76"/>
        <v>0</v>
      </c>
      <c r="AX23" s="33">
        <f t="shared" si="76"/>
        <v>0</v>
      </c>
      <c r="AY23" s="33">
        <f t="shared" ref="AY23:BJ23" si="77">AX23</f>
        <v>0</v>
      </c>
      <c r="AZ23" s="33">
        <f t="shared" si="77"/>
        <v>0</v>
      </c>
      <c r="BA23" s="33">
        <f t="shared" si="77"/>
        <v>0</v>
      </c>
      <c r="BB23" s="33">
        <f t="shared" si="77"/>
        <v>0</v>
      </c>
      <c r="BC23" s="33">
        <f t="shared" si="77"/>
        <v>0</v>
      </c>
      <c r="BD23" s="33">
        <f t="shared" si="77"/>
        <v>0</v>
      </c>
      <c r="BE23" s="33">
        <f t="shared" si="77"/>
        <v>0</v>
      </c>
      <c r="BF23" s="33">
        <f t="shared" si="77"/>
        <v>0</v>
      </c>
      <c r="BG23" s="33">
        <f t="shared" si="77"/>
        <v>0</v>
      </c>
      <c r="BH23" s="33">
        <f t="shared" si="77"/>
        <v>0</v>
      </c>
      <c r="BI23" s="33">
        <f t="shared" si="77"/>
        <v>0</v>
      </c>
      <c r="BJ23" s="33">
        <f t="shared" si="77"/>
        <v>0</v>
      </c>
    </row>
    <row r="24" spans="2:62" ht="13.5" customHeight="1" outlineLevel="1" x14ac:dyDescent="0.25">
      <c r="B24" s="7" t="s">
        <v>2</v>
      </c>
      <c r="C24" s="7"/>
      <c r="D24" s="7"/>
      <c r="E24" s="8"/>
      <c r="F24" s="8"/>
      <c r="G24" s="53">
        <f t="shared" ref="G24:AX24" ca="1" si="78">G21-SUM(G22:G23)</f>
        <v>-35.438100000000006</v>
      </c>
      <c r="H24" s="53">
        <f t="shared" ca="1" si="78"/>
        <v>-48.643500000000003</v>
      </c>
      <c r="I24" s="53">
        <f t="shared" ca="1" si="78"/>
        <v>-41.930750000000003</v>
      </c>
      <c r="J24" s="53">
        <f t="shared" ca="1" si="78"/>
        <v>-28.505250000000004</v>
      </c>
      <c r="K24" s="53">
        <f t="shared" ca="1" si="78"/>
        <v>-17.260937500000001</v>
      </c>
      <c r="L24" s="53">
        <f t="shared" ca="1" si="78"/>
        <v>-67.581249999999997</v>
      </c>
      <c r="M24" s="53">
        <f t="shared" ca="1" si="78"/>
        <v>-271.62434895833331</v>
      </c>
      <c r="N24" s="53">
        <f t="shared" ca="1" si="78"/>
        <v>-559.43684895833337</v>
      </c>
      <c r="O24" s="53">
        <f t="shared" ca="1" si="78"/>
        <v>-997.66927083333337</v>
      </c>
      <c r="P24" s="53">
        <f t="shared" ca="1" si="78"/>
        <v>-1245.9602864583333</v>
      </c>
      <c r="Q24" s="53">
        <f t="shared" ca="1" si="78"/>
        <v>-1597.1931966145833</v>
      </c>
      <c r="R24" s="53">
        <f t="shared" ca="1" si="78"/>
        <v>-1986.7683919270833</v>
      </c>
      <c r="S24" s="53">
        <f t="shared" ca="1" si="78"/>
        <v>-2365.2199300130192</v>
      </c>
      <c r="T24" s="53">
        <f t="shared" ca="1" si="78"/>
        <v>-2453.3192952473923</v>
      </c>
      <c r="U24" s="53">
        <f t="shared" ca="1" si="78"/>
        <v>-2230.6582845052012</v>
      </c>
      <c r="V24" s="53">
        <f t="shared" ca="1" si="78"/>
        <v>-1341.8968587239524</v>
      </c>
      <c r="W24" s="53">
        <f t="shared" ca="1" si="78"/>
        <v>285.94062296550413</v>
      </c>
      <c r="X24" s="53">
        <f t="shared" ca="1" si="78"/>
        <v>2763.9570907389393</v>
      </c>
      <c r="Y24" s="53">
        <f t="shared" ca="1" si="78"/>
        <v>5097.3407178873777</v>
      </c>
      <c r="Z24" s="53">
        <f t="shared" ca="1" si="78"/>
        <v>8261.0268969498829</v>
      </c>
      <c r="AA24" s="53">
        <f t="shared" ca="1" si="78"/>
        <v>11678.826688606143</v>
      </c>
      <c r="AB24" s="53">
        <f t="shared" ca="1" si="78"/>
        <v>16140.81270573115</v>
      </c>
      <c r="AC24" s="53">
        <f t="shared" ca="1" si="78"/>
        <v>20754.384001246148</v>
      </c>
      <c r="AD24" s="53">
        <f t="shared" ca="1" si="78"/>
        <v>24271.162459894149</v>
      </c>
      <c r="AE24" s="53">
        <f t="shared" ca="1" si="78"/>
        <v>28294.529139226164</v>
      </c>
      <c r="AF24" s="53">
        <f t="shared" ca="1" si="78"/>
        <v>32890.633898792497</v>
      </c>
      <c r="AG24" s="53">
        <f t="shared" ca="1" si="78"/>
        <v>38133.790687846675</v>
      </c>
      <c r="AH24" s="53">
        <f t="shared" ca="1" si="78"/>
        <v>44107.448864690668</v>
      </c>
      <c r="AI24" s="53">
        <f t="shared" ca="1" si="78"/>
        <v>48826.237907741241</v>
      </c>
      <c r="AJ24" s="53">
        <f t="shared" ca="1" si="78"/>
        <v>51477.012927585718</v>
      </c>
      <c r="AK24" s="53">
        <f t="shared" ca="1" si="78"/>
        <v>53823.72845985982</v>
      </c>
      <c r="AL24" s="53">
        <f t="shared" ca="1" si="78"/>
        <v>56287.779768747641</v>
      </c>
      <c r="AM24" s="53">
        <f t="shared" ca="1" si="78"/>
        <v>58277.357941877504</v>
      </c>
      <c r="AN24" s="53">
        <f t="shared" ca="1" si="78"/>
        <v>60346.519241932547</v>
      </c>
      <c r="AO24" s="53">
        <f t="shared" ca="1" si="78"/>
        <v>62498.446993989819</v>
      </c>
      <c r="AP24" s="53">
        <f t="shared" ca="1" si="78"/>
        <v>64064.147976172171</v>
      </c>
      <c r="AQ24" s="53">
        <f t="shared" ca="1" si="78"/>
        <v>65676.819987819923</v>
      </c>
      <c r="AR24" s="53">
        <f t="shared" ca="1" si="78"/>
        <v>67337.87215981714</v>
      </c>
      <c r="AS24" s="53">
        <f t="shared" ca="1" si="78"/>
        <v>68314.111295140232</v>
      </c>
      <c r="AT24" s="53">
        <f t="shared" ca="1" si="78"/>
        <v>69309.875213169784</v>
      </c>
      <c r="AU24" s="53">
        <f t="shared" ca="1" si="78"/>
        <v>70325.554409559947</v>
      </c>
      <c r="AV24" s="53">
        <f t="shared" ca="1" si="78"/>
        <v>71361.547189877892</v>
      </c>
      <c r="AW24" s="53">
        <f t="shared" ca="1" si="78"/>
        <v>71623.05688260663</v>
      </c>
      <c r="AX24" s="53">
        <f t="shared" ca="1" si="78"/>
        <v>71887.181672262683</v>
      </c>
      <c r="AY24" s="53">
        <f t="shared" ref="AY24:BJ24" ca="1" si="79">AY21-SUM(AY22:AY23)</f>
        <v>72153.947709815286</v>
      </c>
      <c r="AZ24" s="53">
        <f t="shared" ca="1" si="79"/>
        <v>72423.381407743378</v>
      </c>
      <c r="BA24" s="53">
        <f t="shared" ca="1" si="79"/>
        <v>72695.509442650771</v>
      </c>
      <c r="BB24" s="53">
        <f t="shared" ca="1" si="79"/>
        <v>72970.358757907234</v>
      </c>
      <c r="BC24" s="53">
        <f t="shared" ca="1" si="79"/>
        <v>73247.977399649681</v>
      </c>
      <c r="BD24" s="53">
        <f t="shared" ca="1" si="79"/>
        <v>73528.376186142748</v>
      </c>
      <c r="BE24" s="53">
        <f t="shared" ca="1" si="79"/>
        <v>73811.584960500841</v>
      </c>
      <c r="BF24" s="53">
        <f t="shared" ca="1" si="79"/>
        <v>74097.656760102429</v>
      </c>
      <c r="BG24" s="53">
        <f t="shared" ca="1" si="79"/>
        <v>74386.680840200104</v>
      </c>
      <c r="BH24" s="53">
        <f t="shared" ca="1" si="79"/>
        <v>74678.821739223727</v>
      </c>
      <c r="BI24" s="53">
        <f t="shared" ca="1" si="79"/>
        <v>74974.444672237631</v>
      </c>
      <c r="BJ24" s="53">
        <f t="shared" ca="1" si="79"/>
        <v>75274.410846300379</v>
      </c>
    </row>
    <row r="25" spans="2:62" ht="13.5" customHeight="1" outlineLevel="1" x14ac:dyDescent="0.25">
      <c r="B25" s="6" t="s">
        <v>15</v>
      </c>
      <c r="C25" s="6"/>
      <c r="D25" s="6"/>
      <c r="G25" s="40">
        <v>0</v>
      </c>
      <c r="H25" s="33">
        <f>G25</f>
        <v>0</v>
      </c>
      <c r="I25" s="33">
        <f t="shared" si="76"/>
        <v>0</v>
      </c>
      <c r="J25" s="33">
        <f t="shared" si="76"/>
        <v>0</v>
      </c>
      <c r="K25" s="33">
        <f t="shared" si="76"/>
        <v>0</v>
      </c>
      <c r="L25" s="33">
        <f t="shared" si="76"/>
        <v>0</v>
      </c>
      <c r="M25" s="33">
        <f t="shared" si="76"/>
        <v>0</v>
      </c>
      <c r="N25" s="33">
        <f t="shared" si="76"/>
        <v>0</v>
      </c>
      <c r="O25" s="33">
        <f t="shared" si="76"/>
        <v>0</v>
      </c>
      <c r="P25" s="33">
        <f t="shared" si="76"/>
        <v>0</v>
      </c>
      <c r="Q25" s="33">
        <f t="shared" si="76"/>
        <v>0</v>
      </c>
      <c r="R25" s="33">
        <f t="shared" si="76"/>
        <v>0</v>
      </c>
      <c r="S25" s="33">
        <f t="shared" si="76"/>
        <v>0</v>
      </c>
      <c r="T25" s="33">
        <f t="shared" si="76"/>
        <v>0</v>
      </c>
      <c r="U25" s="33">
        <f t="shared" si="76"/>
        <v>0</v>
      </c>
      <c r="V25" s="33">
        <f t="shared" si="76"/>
        <v>0</v>
      </c>
      <c r="W25" s="33">
        <f t="shared" si="76"/>
        <v>0</v>
      </c>
      <c r="X25" s="33">
        <f t="shared" si="76"/>
        <v>0</v>
      </c>
      <c r="Y25" s="33">
        <f t="shared" si="76"/>
        <v>0</v>
      </c>
      <c r="Z25" s="33">
        <f t="shared" si="76"/>
        <v>0</v>
      </c>
      <c r="AA25" s="33">
        <f t="shared" si="76"/>
        <v>0</v>
      </c>
      <c r="AB25" s="33">
        <f t="shared" si="76"/>
        <v>0</v>
      </c>
      <c r="AC25" s="33">
        <f t="shared" si="76"/>
        <v>0</v>
      </c>
      <c r="AD25" s="33">
        <f t="shared" si="76"/>
        <v>0</v>
      </c>
      <c r="AE25" s="33">
        <f t="shared" si="76"/>
        <v>0</v>
      </c>
      <c r="AF25" s="33">
        <f t="shared" si="76"/>
        <v>0</v>
      </c>
      <c r="AG25" s="33">
        <f t="shared" si="76"/>
        <v>0</v>
      </c>
      <c r="AH25" s="33">
        <f t="shared" si="76"/>
        <v>0</v>
      </c>
      <c r="AI25" s="33">
        <f t="shared" si="76"/>
        <v>0</v>
      </c>
      <c r="AJ25" s="33">
        <f t="shared" si="76"/>
        <v>0</v>
      </c>
      <c r="AK25" s="33">
        <f t="shared" si="76"/>
        <v>0</v>
      </c>
      <c r="AL25" s="33">
        <f t="shared" si="76"/>
        <v>0</v>
      </c>
      <c r="AM25" s="33">
        <f t="shared" si="76"/>
        <v>0</v>
      </c>
      <c r="AN25" s="33">
        <f t="shared" si="76"/>
        <v>0</v>
      </c>
      <c r="AO25" s="33">
        <f t="shared" si="76"/>
        <v>0</v>
      </c>
      <c r="AP25" s="33">
        <f t="shared" si="76"/>
        <v>0</v>
      </c>
      <c r="AQ25" s="33">
        <f t="shared" si="76"/>
        <v>0</v>
      </c>
      <c r="AR25" s="33">
        <f t="shared" si="76"/>
        <v>0</v>
      </c>
      <c r="AS25" s="33">
        <f t="shared" si="76"/>
        <v>0</v>
      </c>
      <c r="AT25" s="33">
        <f t="shared" si="76"/>
        <v>0</v>
      </c>
      <c r="AU25" s="33">
        <f t="shared" si="76"/>
        <v>0</v>
      </c>
      <c r="AV25" s="33">
        <f t="shared" si="76"/>
        <v>0</v>
      </c>
      <c r="AW25" s="33">
        <f t="shared" si="76"/>
        <v>0</v>
      </c>
      <c r="AX25" s="33">
        <f t="shared" si="76"/>
        <v>0</v>
      </c>
      <c r="AY25" s="33">
        <f t="shared" ref="AY25:BJ25" si="80">AX25</f>
        <v>0</v>
      </c>
      <c r="AZ25" s="33">
        <f t="shared" si="80"/>
        <v>0</v>
      </c>
      <c r="BA25" s="33">
        <f t="shared" si="80"/>
        <v>0</v>
      </c>
      <c r="BB25" s="33">
        <f t="shared" si="80"/>
        <v>0</v>
      </c>
      <c r="BC25" s="33">
        <f t="shared" si="80"/>
        <v>0</v>
      </c>
      <c r="BD25" s="33">
        <f t="shared" si="80"/>
        <v>0</v>
      </c>
      <c r="BE25" s="33">
        <f t="shared" si="80"/>
        <v>0</v>
      </c>
      <c r="BF25" s="33">
        <f t="shared" si="80"/>
        <v>0</v>
      </c>
      <c r="BG25" s="33">
        <f t="shared" si="80"/>
        <v>0</v>
      </c>
      <c r="BH25" s="33">
        <f t="shared" si="80"/>
        <v>0</v>
      </c>
      <c r="BI25" s="33">
        <f t="shared" si="80"/>
        <v>0</v>
      </c>
      <c r="BJ25" s="33">
        <f t="shared" si="80"/>
        <v>0</v>
      </c>
    </row>
    <row r="26" spans="2:62" ht="13.5" customHeight="1" outlineLevel="1" x14ac:dyDescent="0.25">
      <c r="B26" s="7" t="s">
        <v>16</v>
      </c>
      <c r="C26" s="7"/>
      <c r="D26" s="7"/>
      <c r="E26" s="8"/>
      <c r="F26" s="8"/>
      <c r="G26" s="53">
        <f ca="1">G24-G25</f>
        <v>-35.438100000000006</v>
      </c>
      <c r="H26" s="53">
        <f t="shared" ref="H26:AX26" ca="1" si="81">H24-H25</f>
        <v>-48.643500000000003</v>
      </c>
      <c r="I26" s="53">
        <f t="shared" ca="1" si="81"/>
        <v>-41.930750000000003</v>
      </c>
      <c r="J26" s="53">
        <f t="shared" ca="1" si="81"/>
        <v>-28.505250000000004</v>
      </c>
      <c r="K26" s="53">
        <f t="shared" ca="1" si="81"/>
        <v>-17.260937500000001</v>
      </c>
      <c r="L26" s="53">
        <f t="shared" ca="1" si="81"/>
        <v>-67.581249999999997</v>
      </c>
      <c r="M26" s="53">
        <f t="shared" ca="1" si="81"/>
        <v>-271.62434895833331</v>
      </c>
      <c r="N26" s="53">
        <f t="shared" ca="1" si="81"/>
        <v>-559.43684895833337</v>
      </c>
      <c r="O26" s="53">
        <f t="shared" ca="1" si="81"/>
        <v>-997.66927083333337</v>
      </c>
      <c r="P26" s="53">
        <f t="shared" ca="1" si="81"/>
        <v>-1245.9602864583333</v>
      </c>
      <c r="Q26" s="53">
        <f t="shared" ca="1" si="81"/>
        <v>-1597.1931966145833</v>
      </c>
      <c r="R26" s="53">
        <f t="shared" ca="1" si="81"/>
        <v>-1986.7683919270833</v>
      </c>
      <c r="S26" s="53">
        <f t="shared" ca="1" si="81"/>
        <v>-2365.2199300130192</v>
      </c>
      <c r="T26" s="53">
        <f t="shared" ca="1" si="81"/>
        <v>-2453.3192952473923</v>
      </c>
      <c r="U26" s="53">
        <f t="shared" ca="1" si="81"/>
        <v>-2230.6582845052012</v>
      </c>
      <c r="V26" s="53">
        <f t="shared" ca="1" si="81"/>
        <v>-1341.8968587239524</v>
      </c>
      <c r="W26" s="53">
        <f t="shared" ca="1" si="81"/>
        <v>285.94062296550413</v>
      </c>
      <c r="X26" s="53">
        <f t="shared" ca="1" si="81"/>
        <v>2763.9570907389393</v>
      </c>
      <c r="Y26" s="53">
        <f t="shared" ca="1" si="81"/>
        <v>5097.3407178873777</v>
      </c>
      <c r="Z26" s="53">
        <f t="shared" ca="1" si="81"/>
        <v>8261.0268969498829</v>
      </c>
      <c r="AA26" s="53">
        <f t="shared" ca="1" si="81"/>
        <v>11678.826688606143</v>
      </c>
      <c r="AB26" s="53">
        <f t="shared" ca="1" si="81"/>
        <v>16140.81270573115</v>
      </c>
      <c r="AC26" s="53">
        <f t="shared" ca="1" si="81"/>
        <v>20754.384001246148</v>
      </c>
      <c r="AD26" s="53">
        <f t="shared" ca="1" si="81"/>
        <v>24271.162459894149</v>
      </c>
      <c r="AE26" s="53">
        <f t="shared" ca="1" si="81"/>
        <v>28294.529139226164</v>
      </c>
      <c r="AF26" s="53">
        <f t="shared" ca="1" si="81"/>
        <v>32890.633898792497</v>
      </c>
      <c r="AG26" s="53">
        <f t="shared" ca="1" si="81"/>
        <v>38133.790687846675</v>
      </c>
      <c r="AH26" s="53">
        <f t="shared" ca="1" si="81"/>
        <v>44107.448864690668</v>
      </c>
      <c r="AI26" s="53">
        <f t="shared" ca="1" si="81"/>
        <v>48826.237907741241</v>
      </c>
      <c r="AJ26" s="53">
        <f t="shared" ca="1" si="81"/>
        <v>51477.012927585718</v>
      </c>
      <c r="AK26" s="53">
        <f t="shared" ca="1" si="81"/>
        <v>53823.72845985982</v>
      </c>
      <c r="AL26" s="53">
        <f t="shared" ca="1" si="81"/>
        <v>56287.779768747641</v>
      </c>
      <c r="AM26" s="53">
        <f t="shared" ca="1" si="81"/>
        <v>58277.357941877504</v>
      </c>
      <c r="AN26" s="53">
        <f t="shared" ca="1" si="81"/>
        <v>60346.519241932547</v>
      </c>
      <c r="AO26" s="53">
        <f t="shared" ca="1" si="81"/>
        <v>62498.446993989819</v>
      </c>
      <c r="AP26" s="53">
        <f t="shared" ca="1" si="81"/>
        <v>64064.147976172171</v>
      </c>
      <c r="AQ26" s="53">
        <f t="shared" ca="1" si="81"/>
        <v>65676.819987819923</v>
      </c>
      <c r="AR26" s="53">
        <f t="shared" ca="1" si="81"/>
        <v>67337.87215981714</v>
      </c>
      <c r="AS26" s="53">
        <f t="shared" ca="1" si="81"/>
        <v>68314.111295140232</v>
      </c>
      <c r="AT26" s="53">
        <f t="shared" ca="1" si="81"/>
        <v>69309.875213169784</v>
      </c>
      <c r="AU26" s="53">
        <f t="shared" ca="1" si="81"/>
        <v>70325.554409559947</v>
      </c>
      <c r="AV26" s="53">
        <f t="shared" ca="1" si="81"/>
        <v>71361.547189877892</v>
      </c>
      <c r="AW26" s="53">
        <f t="shared" ca="1" si="81"/>
        <v>71623.05688260663</v>
      </c>
      <c r="AX26" s="53">
        <f t="shared" ca="1" si="81"/>
        <v>71887.181672262683</v>
      </c>
      <c r="AY26" s="53">
        <f t="shared" ref="AY26" ca="1" si="82">AY24-AY25</f>
        <v>72153.947709815286</v>
      </c>
      <c r="AZ26" s="53">
        <f t="shared" ref="AZ26" ca="1" si="83">AZ24-AZ25</f>
        <v>72423.381407743378</v>
      </c>
      <c r="BA26" s="53">
        <f t="shared" ref="BA26" ca="1" si="84">BA24-BA25</f>
        <v>72695.509442650771</v>
      </c>
      <c r="BB26" s="53">
        <f t="shared" ref="BB26" ca="1" si="85">BB24-BB25</f>
        <v>72970.358757907234</v>
      </c>
      <c r="BC26" s="53">
        <f t="shared" ref="BC26" ca="1" si="86">BC24-BC25</f>
        <v>73247.977399649681</v>
      </c>
      <c r="BD26" s="53">
        <f t="shared" ref="BD26" ca="1" si="87">BD24-BD25</f>
        <v>73528.376186142748</v>
      </c>
      <c r="BE26" s="53">
        <f t="shared" ref="BE26" ca="1" si="88">BE24-BE25</f>
        <v>73811.584960500841</v>
      </c>
      <c r="BF26" s="53">
        <f t="shared" ref="BF26" ca="1" si="89">BF24-BF25</f>
        <v>74097.656760102429</v>
      </c>
      <c r="BG26" s="53">
        <f t="shared" ref="BG26" ca="1" si="90">BG24-BG25</f>
        <v>74386.680840200104</v>
      </c>
      <c r="BH26" s="53">
        <f t="shared" ref="BH26" ca="1" si="91">BH24-BH25</f>
        <v>74678.821739223727</v>
      </c>
      <c r="BI26" s="53">
        <f t="shared" ref="BI26" ca="1" si="92">BI24-BI25</f>
        <v>74974.444672237631</v>
      </c>
      <c r="BJ26" s="53">
        <f t="shared" ref="BJ26" ca="1" si="93">BJ24-BJ25</f>
        <v>75274.410846300379</v>
      </c>
    </row>
    <row r="27" spans="2:62" ht="13.5" customHeight="1" outlineLevel="1" x14ac:dyDescent="0.25">
      <c r="B27" s="13" t="s">
        <v>17</v>
      </c>
      <c r="C27" s="13"/>
      <c r="D27" s="13"/>
      <c r="E27" s="2"/>
      <c r="F27" s="2"/>
      <c r="G27" s="54">
        <f ca="1">MAX(G26*G59,0)</f>
        <v>0</v>
      </c>
      <c r="H27" s="54">
        <f t="shared" ref="H27:AX27" ca="1" si="94">MAX(H26*H59,0)</f>
        <v>0</v>
      </c>
      <c r="I27" s="54">
        <f t="shared" ca="1" si="94"/>
        <v>0</v>
      </c>
      <c r="J27" s="54">
        <f t="shared" ca="1" si="94"/>
        <v>0</v>
      </c>
      <c r="K27" s="54">
        <f t="shared" ca="1" si="94"/>
        <v>0</v>
      </c>
      <c r="L27" s="54">
        <f t="shared" ca="1" si="94"/>
        <v>0</v>
      </c>
      <c r="M27" s="54">
        <f t="shared" ca="1" si="94"/>
        <v>0</v>
      </c>
      <c r="N27" s="54">
        <f t="shared" ca="1" si="94"/>
        <v>0</v>
      </c>
      <c r="O27" s="54">
        <f t="shared" ca="1" si="94"/>
        <v>0</v>
      </c>
      <c r="P27" s="54">
        <f t="shared" ca="1" si="94"/>
        <v>0</v>
      </c>
      <c r="Q27" s="54">
        <f t="shared" ca="1" si="94"/>
        <v>0</v>
      </c>
      <c r="R27" s="54">
        <f t="shared" ca="1" si="94"/>
        <v>0</v>
      </c>
      <c r="S27" s="54">
        <f t="shared" ca="1" si="94"/>
        <v>0</v>
      </c>
      <c r="T27" s="54">
        <f t="shared" ca="1" si="94"/>
        <v>0</v>
      </c>
      <c r="U27" s="54">
        <f t="shared" ca="1" si="94"/>
        <v>0</v>
      </c>
      <c r="V27" s="54">
        <f t="shared" ca="1" si="94"/>
        <v>0</v>
      </c>
      <c r="W27" s="54">
        <f t="shared" ca="1" si="94"/>
        <v>100.07921803792644</v>
      </c>
      <c r="X27" s="54">
        <f t="shared" ca="1" si="94"/>
        <v>967.38498175862867</v>
      </c>
      <c r="Y27" s="54">
        <f t="shared" ca="1" si="94"/>
        <v>1784.0692512605822</v>
      </c>
      <c r="Z27" s="54">
        <f t="shared" ca="1" si="94"/>
        <v>2891.3594139324587</v>
      </c>
      <c r="AA27" s="54">
        <f t="shared" ca="1" si="94"/>
        <v>4087.5893410121498</v>
      </c>
      <c r="AB27" s="54">
        <f t="shared" ca="1" si="94"/>
        <v>5649.2844470059026</v>
      </c>
      <c r="AC27" s="54">
        <f t="shared" ca="1" si="94"/>
        <v>7264.0344004361514</v>
      </c>
      <c r="AD27" s="54">
        <f t="shared" ca="1" si="94"/>
        <v>8494.9068609629521</v>
      </c>
      <c r="AE27" s="54">
        <f t="shared" ca="1" si="94"/>
        <v>9903.0851987291571</v>
      </c>
      <c r="AF27" s="54">
        <f t="shared" ca="1" si="94"/>
        <v>11511.721864577374</v>
      </c>
      <c r="AG27" s="54">
        <f t="shared" ca="1" si="94"/>
        <v>13346.826740746335</v>
      </c>
      <c r="AH27" s="54">
        <f t="shared" ca="1" si="94"/>
        <v>15437.607102641732</v>
      </c>
      <c r="AI27" s="54">
        <f t="shared" ca="1" si="94"/>
        <v>17089.183267709432</v>
      </c>
      <c r="AJ27" s="54">
        <f t="shared" ca="1" si="94"/>
        <v>18016.954524655001</v>
      </c>
      <c r="AK27" s="54">
        <f t="shared" ca="1" si="94"/>
        <v>18838.304960950936</v>
      </c>
      <c r="AL27" s="54">
        <f t="shared" ca="1" si="94"/>
        <v>19700.722919061674</v>
      </c>
      <c r="AM27" s="54">
        <f t="shared" ca="1" si="94"/>
        <v>20397.075279657125</v>
      </c>
      <c r="AN27" s="54">
        <f t="shared" ca="1" si="94"/>
        <v>21121.281734676391</v>
      </c>
      <c r="AO27" s="54">
        <f t="shared" ca="1" si="94"/>
        <v>21874.456447896435</v>
      </c>
      <c r="AP27" s="54">
        <f t="shared" ca="1" si="94"/>
        <v>22422.45179166026</v>
      </c>
      <c r="AQ27" s="54">
        <f t="shared" ca="1" si="94"/>
        <v>22986.886995736972</v>
      </c>
      <c r="AR27" s="54">
        <f t="shared" ca="1" si="94"/>
        <v>23568.255255935997</v>
      </c>
      <c r="AS27" s="54">
        <f t="shared" ca="1" si="94"/>
        <v>23909.938953299079</v>
      </c>
      <c r="AT27" s="54">
        <f t="shared" ca="1" si="94"/>
        <v>24258.456324609422</v>
      </c>
      <c r="AU27" s="54">
        <f t="shared" ca="1" si="94"/>
        <v>24613.944043345979</v>
      </c>
      <c r="AV27" s="54">
        <f t="shared" ca="1" si="94"/>
        <v>24976.541516457262</v>
      </c>
      <c r="AW27" s="54">
        <f t="shared" ca="1" si="94"/>
        <v>25068.069908912319</v>
      </c>
      <c r="AX27" s="54">
        <f t="shared" ca="1" si="94"/>
        <v>25160.513585291937</v>
      </c>
      <c r="AY27" s="54">
        <f t="shared" ref="AY27" ca="1" si="95">MAX(AY26*AY59,0)</f>
        <v>25253.881698435347</v>
      </c>
      <c r="AZ27" s="54">
        <f t="shared" ref="AZ27" ca="1" si="96">MAX(AZ26*AZ59,0)</f>
        <v>25348.183492710181</v>
      </c>
      <c r="BA27" s="54">
        <f t="shared" ref="BA27" ca="1" si="97">MAX(BA26*BA59,0)</f>
        <v>25443.428304927769</v>
      </c>
      <c r="BB27" s="54">
        <f t="shared" ref="BB27" ca="1" si="98">MAX(BB26*BB59,0)</f>
        <v>25539.625565267532</v>
      </c>
      <c r="BC27" s="54">
        <f t="shared" ref="BC27" ca="1" si="99">MAX(BC26*BC59,0)</f>
        <v>25636.792089877388</v>
      </c>
      <c r="BD27" s="54">
        <f t="shared" ref="BD27" ca="1" si="100">MAX(BD26*BD59,0)</f>
        <v>25734.931665149961</v>
      </c>
      <c r="BE27" s="54">
        <f t="shared" ref="BE27" ca="1" si="101">MAX(BE26*BE59,0)</f>
        <v>25834.054736175294</v>
      </c>
      <c r="BF27" s="54">
        <f t="shared" ref="BF27" ca="1" si="102">MAX(BF26*BF59,0)</f>
        <v>25934.179866035847</v>
      </c>
      <c r="BG27" s="54">
        <f t="shared" ref="BG27" ca="1" si="103">MAX(BG26*BG59,0)</f>
        <v>26035.338294070036</v>
      </c>
      <c r="BH27" s="54">
        <f t="shared" ref="BH27" ca="1" si="104">MAX(BH26*BH59,0)</f>
        <v>26137.587608728303</v>
      </c>
      <c r="BI27" s="54">
        <f t="shared" ref="BI27" ca="1" si="105">MAX(BI26*BI59,0)</f>
        <v>26241.05563528317</v>
      </c>
      <c r="BJ27" s="54">
        <f t="shared" ref="BJ27" ca="1" si="106">MAX(BJ26*BJ59,0)</f>
        <v>26346.043796205133</v>
      </c>
    </row>
    <row r="28" spans="2:62" s="20" customFormat="1" ht="13.5" customHeight="1" outlineLevel="1" x14ac:dyDescent="0.25">
      <c r="B28" s="63" t="s">
        <v>19</v>
      </c>
      <c r="C28" s="63"/>
      <c r="D28" s="63"/>
      <c r="E28" s="63"/>
      <c r="F28" s="63"/>
      <c r="G28" s="64">
        <f ca="1">G26-G27</f>
        <v>-35.438100000000006</v>
      </c>
      <c r="H28" s="64">
        <f t="shared" ref="H28:AX28" ca="1" si="107">H26-H27</f>
        <v>-48.643500000000003</v>
      </c>
      <c r="I28" s="64">
        <f t="shared" ca="1" si="107"/>
        <v>-41.930750000000003</v>
      </c>
      <c r="J28" s="64">
        <f t="shared" ca="1" si="107"/>
        <v>-28.505250000000004</v>
      </c>
      <c r="K28" s="64">
        <f t="shared" ca="1" si="107"/>
        <v>-17.260937500000001</v>
      </c>
      <c r="L28" s="64">
        <f t="shared" ca="1" si="107"/>
        <v>-67.581249999999997</v>
      </c>
      <c r="M28" s="64">
        <f t="shared" ca="1" si="107"/>
        <v>-271.62434895833331</v>
      </c>
      <c r="N28" s="64">
        <f t="shared" ca="1" si="107"/>
        <v>-559.43684895833337</v>
      </c>
      <c r="O28" s="64">
        <f t="shared" ca="1" si="107"/>
        <v>-997.66927083333337</v>
      </c>
      <c r="P28" s="64">
        <f t="shared" ca="1" si="107"/>
        <v>-1245.9602864583333</v>
      </c>
      <c r="Q28" s="64">
        <f t="shared" ca="1" si="107"/>
        <v>-1597.1931966145833</v>
      </c>
      <c r="R28" s="64">
        <f t="shared" ca="1" si="107"/>
        <v>-1986.7683919270833</v>
      </c>
      <c r="S28" s="64">
        <f t="shared" ca="1" si="107"/>
        <v>-2365.2199300130192</v>
      </c>
      <c r="T28" s="64">
        <f t="shared" ca="1" si="107"/>
        <v>-2453.3192952473923</v>
      </c>
      <c r="U28" s="64">
        <f t="shared" ca="1" si="107"/>
        <v>-2230.6582845052012</v>
      </c>
      <c r="V28" s="64">
        <f t="shared" ca="1" si="107"/>
        <v>-1341.8968587239524</v>
      </c>
      <c r="W28" s="64">
        <f t="shared" ca="1" si="107"/>
        <v>185.86140492757769</v>
      </c>
      <c r="X28" s="64">
        <f t="shared" ca="1" si="107"/>
        <v>1796.5721089803105</v>
      </c>
      <c r="Y28" s="64">
        <f t="shared" ca="1" si="107"/>
        <v>3313.2714666267957</v>
      </c>
      <c r="Z28" s="64">
        <f t="shared" ca="1" si="107"/>
        <v>5369.6674830174243</v>
      </c>
      <c r="AA28" s="64">
        <f t="shared" ca="1" si="107"/>
        <v>7591.237347593993</v>
      </c>
      <c r="AB28" s="64">
        <f t="shared" ca="1" si="107"/>
        <v>10491.528258725248</v>
      </c>
      <c r="AC28" s="64">
        <f t="shared" ca="1" si="107"/>
        <v>13490.349600809997</v>
      </c>
      <c r="AD28" s="64">
        <f t="shared" ca="1" si="107"/>
        <v>15776.255598931197</v>
      </c>
      <c r="AE28" s="64">
        <f t="shared" ca="1" si="107"/>
        <v>18391.443940497007</v>
      </c>
      <c r="AF28" s="64">
        <f t="shared" ca="1" si="107"/>
        <v>21378.912034215122</v>
      </c>
      <c r="AG28" s="64">
        <f t="shared" ca="1" si="107"/>
        <v>24786.963947100339</v>
      </c>
      <c r="AH28" s="64">
        <f t="shared" ca="1" si="107"/>
        <v>28669.841762048934</v>
      </c>
      <c r="AI28" s="64">
        <f t="shared" ca="1" si="107"/>
        <v>31737.054640031809</v>
      </c>
      <c r="AJ28" s="64">
        <f t="shared" ca="1" si="107"/>
        <v>33460.058402930721</v>
      </c>
      <c r="AK28" s="64">
        <f t="shared" ca="1" si="107"/>
        <v>34985.423498908887</v>
      </c>
      <c r="AL28" s="64">
        <f t="shared" ca="1" si="107"/>
        <v>36587.056849685963</v>
      </c>
      <c r="AM28" s="64">
        <f t="shared" ca="1" si="107"/>
        <v>37880.282662220379</v>
      </c>
      <c r="AN28" s="64">
        <f t="shared" ca="1" si="107"/>
        <v>39225.237507256155</v>
      </c>
      <c r="AO28" s="64">
        <f t="shared" ca="1" si="107"/>
        <v>40623.990546093381</v>
      </c>
      <c r="AP28" s="64">
        <f t="shared" ca="1" si="107"/>
        <v>41641.696184511908</v>
      </c>
      <c r="AQ28" s="64">
        <f t="shared" ca="1" si="107"/>
        <v>42689.932992082948</v>
      </c>
      <c r="AR28" s="64">
        <f t="shared" ca="1" si="107"/>
        <v>43769.616903881142</v>
      </c>
      <c r="AS28" s="64">
        <f t="shared" ca="1" si="107"/>
        <v>44404.172341841157</v>
      </c>
      <c r="AT28" s="64">
        <f t="shared" ca="1" si="107"/>
        <v>45051.418888560365</v>
      </c>
      <c r="AU28" s="64">
        <f t="shared" ca="1" si="107"/>
        <v>45711.610366213965</v>
      </c>
      <c r="AV28" s="64">
        <f t="shared" ca="1" si="107"/>
        <v>46385.00567342063</v>
      </c>
      <c r="AW28" s="64">
        <f t="shared" ca="1" si="107"/>
        <v>46554.986973694307</v>
      </c>
      <c r="AX28" s="64">
        <f t="shared" ca="1" si="107"/>
        <v>46726.668086970749</v>
      </c>
      <c r="AY28" s="64">
        <f t="shared" ref="AY28" ca="1" si="108">AY26-AY27</f>
        <v>46900.066011379939</v>
      </c>
      <c r="AZ28" s="64">
        <f t="shared" ref="AZ28" ca="1" si="109">AZ26-AZ27</f>
        <v>47075.197915033197</v>
      </c>
      <c r="BA28" s="64">
        <f t="shared" ref="BA28" ca="1" si="110">BA26-BA27</f>
        <v>47252.081137722998</v>
      </c>
      <c r="BB28" s="64">
        <f t="shared" ref="BB28" ca="1" si="111">BB26-BB27</f>
        <v>47430.733192639702</v>
      </c>
      <c r="BC28" s="64">
        <f t="shared" ref="BC28" ca="1" si="112">BC26-BC27</f>
        <v>47611.185309772292</v>
      </c>
      <c r="BD28" s="64">
        <f t="shared" ref="BD28" ca="1" si="113">BD26-BD27</f>
        <v>47793.444520992787</v>
      </c>
      <c r="BE28" s="64">
        <f t="shared" ref="BE28" ca="1" si="114">BE26-BE27</f>
        <v>47977.530224325543</v>
      </c>
      <c r="BF28" s="64">
        <f t="shared" ref="BF28" ca="1" si="115">BF26-BF27</f>
        <v>48163.476894066582</v>
      </c>
      <c r="BG28" s="64">
        <f t="shared" ref="BG28" ca="1" si="116">BG26-BG27</f>
        <v>48351.342546130065</v>
      </c>
      <c r="BH28" s="64">
        <f t="shared" ref="BH28" ca="1" si="117">BH26-BH27</f>
        <v>48541.234130495424</v>
      </c>
      <c r="BI28" s="64">
        <f t="shared" ref="BI28" ca="1" si="118">BI26-BI27</f>
        <v>48733.389036954461</v>
      </c>
      <c r="BJ28" s="64">
        <f t="shared" ref="BJ28" ca="1" si="119">BJ26-BJ27</f>
        <v>48928.367050095243</v>
      </c>
    </row>
    <row r="29" spans="2:62" ht="13.5" customHeight="1" outlineLevel="1" x14ac:dyDescent="0.25"/>
    <row r="30" spans="2:62" ht="13.5" customHeight="1" outlineLevel="1" x14ac:dyDescent="0.25">
      <c r="B30" s="28" t="s">
        <v>34</v>
      </c>
      <c r="C30" s="28"/>
      <c r="D30" s="28"/>
    </row>
    <row r="31" spans="2:62" ht="13.5" customHeight="1" outlineLevel="1" x14ac:dyDescent="0.25">
      <c r="B31" s="6" t="s">
        <v>13</v>
      </c>
      <c r="C31" s="6"/>
      <c r="D31" s="6"/>
      <c r="G31" s="52">
        <f>G23*(1-G59)</f>
        <v>0</v>
      </c>
      <c r="H31" s="52">
        <f t="shared" ref="H31:AX31" si="120">H23*(1-H59)</f>
        <v>0</v>
      </c>
      <c r="I31" s="52">
        <f t="shared" si="120"/>
        <v>0</v>
      </c>
      <c r="J31" s="52">
        <f t="shared" si="120"/>
        <v>0</v>
      </c>
      <c r="K31" s="52">
        <f t="shared" si="120"/>
        <v>0</v>
      </c>
      <c r="L31" s="52">
        <f t="shared" si="120"/>
        <v>0</v>
      </c>
      <c r="M31" s="52">
        <f t="shared" si="120"/>
        <v>0</v>
      </c>
      <c r="N31" s="52">
        <f t="shared" si="120"/>
        <v>0</v>
      </c>
      <c r="O31" s="52">
        <f t="shared" si="120"/>
        <v>0</v>
      </c>
      <c r="P31" s="52">
        <f t="shared" si="120"/>
        <v>0</v>
      </c>
      <c r="Q31" s="52">
        <f t="shared" si="120"/>
        <v>0</v>
      </c>
      <c r="R31" s="52">
        <f t="shared" si="120"/>
        <v>0</v>
      </c>
      <c r="S31" s="52">
        <f t="shared" si="120"/>
        <v>0</v>
      </c>
      <c r="T31" s="52">
        <f t="shared" si="120"/>
        <v>0</v>
      </c>
      <c r="U31" s="52">
        <f t="shared" si="120"/>
        <v>0</v>
      </c>
      <c r="V31" s="52">
        <f t="shared" si="120"/>
        <v>0</v>
      </c>
      <c r="W31" s="52">
        <f t="shared" si="120"/>
        <v>0</v>
      </c>
      <c r="X31" s="52">
        <f t="shared" si="120"/>
        <v>0</v>
      </c>
      <c r="Y31" s="52">
        <f t="shared" si="120"/>
        <v>0</v>
      </c>
      <c r="Z31" s="52">
        <f t="shared" si="120"/>
        <v>0</v>
      </c>
      <c r="AA31" s="52">
        <f t="shared" si="120"/>
        <v>0</v>
      </c>
      <c r="AB31" s="52">
        <f t="shared" si="120"/>
        <v>0</v>
      </c>
      <c r="AC31" s="52">
        <f t="shared" si="120"/>
        <v>0</v>
      </c>
      <c r="AD31" s="52">
        <f t="shared" si="120"/>
        <v>0</v>
      </c>
      <c r="AE31" s="52">
        <f t="shared" si="120"/>
        <v>0</v>
      </c>
      <c r="AF31" s="52">
        <f t="shared" si="120"/>
        <v>0</v>
      </c>
      <c r="AG31" s="52">
        <f t="shared" si="120"/>
        <v>0</v>
      </c>
      <c r="AH31" s="52">
        <f t="shared" si="120"/>
        <v>0</v>
      </c>
      <c r="AI31" s="52">
        <f t="shared" si="120"/>
        <v>0</v>
      </c>
      <c r="AJ31" s="52">
        <f t="shared" si="120"/>
        <v>0</v>
      </c>
      <c r="AK31" s="52">
        <f t="shared" si="120"/>
        <v>0</v>
      </c>
      <c r="AL31" s="52">
        <f t="shared" si="120"/>
        <v>0</v>
      </c>
      <c r="AM31" s="52">
        <f t="shared" si="120"/>
        <v>0</v>
      </c>
      <c r="AN31" s="52">
        <f t="shared" si="120"/>
        <v>0</v>
      </c>
      <c r="AO31" s="52">
        <f t="shared" si="120"/>
        <v>0</v>
      </c>
      <c r="AP31" s="52">
        <f t="shared" si="120"/>
        <v>0</v>
      </c>
      <c r="AQ31" s="52">
        <f t="shared" si="120"/>
        <v>0</v>
      </c>
      <c r="AR31" s="52">
        <f t="shared" si="120"/>
        <v>0</v>
      </c>
      <c r="AS31" s="52">
        <f t="shared" si="120"/>
        <v>0</v>
      </c>
      <c r="AT31" s="52">
        <f t="shared" si="120"/>
        <v>0</v>
      </c>
      <c r="AU31" s="52">
        <f t="shared" si="120"/>
        <v>0</v>
      </c>
      <c r="AV31" s="52">
        <f t="shared" si="120"/>
        <v>0</v>
      </c>
      <c r="AW31" s="52">
        <f t="shared" si="120"/>
        <v>0</v>
      </c>
      <c r="AX31" s="52">
        <f t="shared" si="120"/>
        <v>0</v>
      </c>
      <c r="AY31" s="52">
        <f t="shared" ref="AY31:BJ31" si="121">AY23*(1-AY59)</f>
        <v>0</v>
      </c>
      <c r="AZ31" s="52">
        <f t="shared" si="121"/>
        <v>0</v>
      </c>
      <c r="BA31" s="52">
        <f t="shared" si="121"/>
        <v>0</v>
      </c>
      <c r="BB31" s="52">
        <f t="shared" si="121"/>
        <v>0</v>
      </c>
      <c r="BC31" s="52">
        <f t="shared" si="121"/>
        <v>0</v>
      </c>
      <c r="BD31" s="52">
        <f t="shared" si="121"/>
        <v>0</v>
      </c>
      <c r="BE31" s="52">
        <f t="shared" si="121"/>
        <v>0</v>
      </c>
      <c r="BF31" s="52">
        <f t="shared" si="121"/>
        <v>0</v>
      </c>
      <c r="BG31" s="52">
        <f t="shared" si="121"/>
        <v>0</v>
      </c>
      <c r="BH31" s="52">
        <f t="shared" si="121"/>
        <v>0</v>
      </c>
      <c r="BI31" s="52">
        <f t="shared" si="121"/>
        <v>0</v>
      </c>
      <c r="BJ31" s="52">
        <f t="shared" si="121"/>
        <v>0</v>
      </c>
    </row>
    <row r="32" spans="2:62" ht="13.5" customHeight="1" outlineLevel="1" x14ac:dyDescent="0.25">
      <c r="B32" s="6" t="s">
        <v>14</v>
      </c>
      <c r="C32" s="6"/>
      <c r="D32" s="6"/>
      <c r="G32" s="33">
        <f t="shared" ref="G32:AL32" si="122">G431*(1-G59)</f>
        <v>1.4895833333333333</v>
      </c>
      <c r="H32" s="33">
        <f t="shared" si="122"/>
        <v>2.3020833333333335</v>
      </c>
      <c r="I32" s="33">
        <f t="shared" si="122"/>
        <v>2.3020833333333335</v>
      </c>
      <c r="J32" s="33">
        <f t="shared" si="122"/>
        <v>2.3020833333333335</v>
      </c>
      <c r="K32" s="33">
        <f t="shared" si="122"/>
        <v>2.3020833333333335</v>
      </c>
      <c r="L32" s="33">
        <f t="shared" si="122"/>
        <v>2.84375</v>
      </c>
      <c r="M32" s="33">
        <f t="shared" si="122"/>
        <v>2.84375</v>
      </c>
      <c r="N32" s="33">
        <f t="shared" si="122"/>
        <v>2.84375</v>
      </c>
      <c r="O32" s="33">
        <f t="shared" si="122"/>
        <v>5.6604166666666664</v>
      </c>
      <c r="P32" s="33">
        <f t="shared" si="122"/>
        <v>5.6604166666666664</v>
      </c>
      <c r="Q32" s="33">
        <f t="shared" si="122"/>
        <v>5.6604166666666664</v>
      </c>
      <c r="R32" s="33">
        <f t="shared" si="122"/>
        <v>6.1208333333333345</v>
      </c>
      <c r="S32" s="33">
        <f t="shared" si="122"/>
        <v>6.1208333333333345</v>
      </c>
      <c r="T32" s="33">
        <f t="shared" si="122"/>
        <v>6.1208333333333345</v>
      </c>
      <c r="U32" s="33">
        <f t="shared" si="122"/>
        <v>8.0166666666666657</v>
      </c>
      <c r="V32" s="33">
        <f t="shared" si="122"/>
        <v>8.0166666666666657</v>
      </c>
      <c r="W32" s="33">
        <f t="shared" si="122"/>
        <v>8.0166666666666657</v>
      </c>
      <c r="X32" s="33">
        <f t="shared" si="122"/>
        <v>8.0166666666666657</v>
      </c>
      <c r="Y32" s="33">
        <f t="shared" si="122"/>
        <v>8.0166666666666657</v>
      </c>
      <c r="Z32" s="33">
        <f t="shared" si="122"/>
        <v>8.1520833333333336</v>
      </c>
      <c r="AA32" s="33">
        <f t="shared" si="122"/>
        <v>11.077083333333333</v>
      </c>
      <c r="AB32" s="33">
        <f t="shared" si="122"/>
        <v>11.077083333333333</v>
      </c>
      <c r="AC32" s="33">
        <f t="shared" si="122"/>
        <v>11.077083333333333</v>
      </c>
      <c r="AD32" s="33">
        <f t="shared" si="122"/>
        <v>11.077083333333333</v>
      </c>
      <c r="AE32" s="33">
        <f t="shared" si="122"/>
        <v>11.077083333333333</v>
      </c>
      <c r="AF32" s="33">
        <f t="shared" si="122"/>
        <v>11.077083333333333</v>
      </c>
      <c r="AG32" s="33">
        <f t="shared" si="122"/>
        <v>11.077083333333333</v>
      </c>
      <c r="AH32" s="33">
        <f t="shared" si="122"/>
        <v>11.077083333333333</v>
      </c>
      <c r="AI32" s="33">
        <f t="shared" si="122"/>
        <v>11.077083333333333</v>
      </c>
      <c r="AJ32" s="33">
        <f t="shared" si="122"/>
        <v>11.077083333333333</v>
      </c>
      <c r="AK32" s="33">
        <f t="shared" si="122"/>
        <v>11.077083333333333</v>
      </c>
      <c r="AL32" s="33">
        <f t="shared" si="122"/>
        <v>11.077083333333333</v>
      </c>
      <c r="AM32" s="33">
        <f t="shared" ref="AM32:BJ32" si="123">AM431*(1-AM59)</f>
        <v>12.512500000000001</v>
      </c>
      <c r="AN32" s="33">
        <f t="shared" si="123"/>
        <v>12.512500000000001</v>
      </c>
      <c r="AO32" s="33">
        <f t="shared" si="123"/>
        <v>12.512500000000001</v>
      </c>
      <c r="AP32" s="33">
        <f t="shared" si="123"/>
        <v>12.512500000000001</v>
      </c>
      <c r="AQ32" s="33">
        <f t="shared" si="123"/>
        <v>12.512500000000001</v>
      </c>
      <c r="AR32" s="33">
        <f t="shared" si="123"/>
        <v>12.512500000000001</v>
      </c>
      <c r="AS32" s="33">
        <f t="shared" si="123"/>
        <v>12.512500000000001</v>
      </c>
      <c r="AT32" s="33">
        <f t="shared" si="123"/>
        <v>12.512500000000001</v>
      </c>
      <c r="AU32" s="33">
        <f t="shared" si="123"/>
        <v>12.512500000000001</v>
      </c>
      <c r="AV32" s="33">
        <f t="shared" si="123"/>
        <v>12.512500000000001</v>
      </c>
      <c r="AW32" s="33">
        <f t="shared" si="123"/>
        <v>12.512500000000001</v>
      </c>
      <c r="AX32" s="33">
        <f t="shared" si="123"/>
        <v>12.512500000000001</v>
      </c>
      <c r="AY32" s="33">
        <f t="shared" si="123"/>
        <v>13.054166666666669</v>
      </c>
      <c r="AZ32" s="33">
        <f t="shared" si="123"/>
        <v>13.189583333333335</v>
      </c>
      <c r="BA32" s="33">
        <f t="shared" si="123"/>
        <v>13.189583333333335</v>
      </c>
      <c r="BB32" s="33">
        <f t="shared" si="123"/>
        <v>13.189583333333335</v>
      </c>
      <c r="BC32" s="33">
        <f t="shared" si="123"/>
        <v>13.189583333333335</v>
      </c>
      <c r="BD32" s="33">
        <f t="shared" si="123"/>
        <v>13.189583333333335</v>
      </c>
      <c r="BE32" s="33">
        <f t="shared" si="123"/>
        <v>13.189583333333335</v>
      </c>
      <c r="BF32" s="33">
        <f t="shared" si="123"/>
        <v>13.189583333333335</v>
      </c>
      <c r="BG32" s="33">
        <f t="shared" si="123"/>
        <v>13.189583333333335</v>
      </c>
      <c r="BH32" s="33">
        <f t="shared" si="123"/>
        <v>13.189583333333335</v>
      </c>
      <c r="BI32" s="33">
        <f t="shared" si="123"/>
        <v>13.189583333333335</v>
      </c>
      <c r="BJ32" s="33">
        <f t="shared" si="123"/>
        <v>13.189583333333335</v>
      </c>
    </row>
    <row r="33" spans="2:62" ht="13.5" customHeight="1" outlineLevel="1" x14ac:dyDescent="0.25">
      <c r="B33" s="6" t="s">
        <v>35</v>
      </c>
      <c r="C33" s="6"/>
      <c r="D33" s="6"/>
      <c r="G33" s="40">
        <v>0</v>
      </c>
      <c r="H33" s="33">
        <f>G33</f>
        <v>0</v>
      </c>
      <c r="I33" s="33">
        <f t="shared" ref="I33:AX33" si="124">H33</f>
        <v>0</v>
      </c>
      <c r="J33" s="33">
        <f t="shared" si="124"/>
        <v>0</v>
      </c>
      <c r="K33" s="33">
        <f t="shared" si="124"/>
        <v>0</v>
      </c>
      <c r="L33" s="33">
        <f t="shared" si="124"/>
        <v>0</v>
      </c>
      <c r="M33" s="33">
        <f t="shared" si="124"/>
        <v>0</v>
      </c>
      <c r="N33" s="33">
        <f t="shared" si="124"/>
        <v>0</v>
      </c>
      <c r="O33" s="33">
        <f t="shared" si="124"/>
        <v>0</v>
      </c>
      <c r="P33" s="33">
        <f t="shared" si="124"/>
        <v>0</v>
      </c>
      <c r="Q33" s="33">
        <f t="shared" si="124"/>
        <v>0</v>
      </c>
      <c r="R33" s="33">
        <f t="shared" si="124"/>
        <v>0</v>
      </c>
      <c r="S33" s="33">
        <f t="shared" si="124"/>
        <v>0</v>
      </c>
      <c r="T33" s="33">
        <f t="shared" si="124"/>
        <v>0</v>
      </c>
      <c r="U33" s="33">
        <f t="shared" si="124"/>
        <v>0</v>
      </c>
      <c r="V33" s="33">
        <f t="shared" si="124"/>
        <v>0</v>
      </c>
      <c r="W33" s="33">
        <f t="shared" si="124"/>
        <v>0</v>
      </c>
      <c r="X33" s="33">
        <f t="shared" si="124"/>
        <v>0</v>
      </c>
      <c r="Y33" s="33">
        <f t="shared" si="124"/>
        <v>0</v>
      </c>
      <c r="Z33" s="33">
        <f t="shared" si="124"/>
        <v>0</v>
      </c>
      <c r="AA33" s="33">
        <f t="shared" si="124"/>
        <v>0</v>
      </c>
      <c r="AB33" s="33">
        <f t="shared" si="124"/>
        <v>0</v>
      </c>
      <c r="AC33" s="33">
        <f t="shared" si="124"/>
        <v>0</v>
      </c>
      <c r="AD33" s="33">
        <f t="shared" si="124"/>
        <v>0</v>
      </c>
      <c r="AE33" s="33">
        <f t="shared" si="124"/>
        <v>0</v>
      </c>
      <c r="AF33" s="33">
        <f t="shared" si="124"/>
        <v>0</v>
      </c>
      <c r="AG33" s="33">
        <f t="shared" si="124"/>
        <v>0</v>
      </c>
      <c r="AH33" s="33">
        <f t="shared" si="124"/>
        <v>0</v>
      </c>
      <c r="AI33" s="33">
        <f t="shared" si="124"/>
        <v>0</v>
      </c>
      <c r="AJ33" s="33">
        <f t="shared" si="124"/>
        <v>0</v>
      </c>
      <c r="AK33" s="33">
        <f t="shared" si="124"/>
        <v>0</v>
      </c>
      <c r="AL33" s="33">
        <f t="shared" si="124"/>
        <v>0</v>
      </c>
      <c r="AM33" s="33">
        <f t="shared" si="124"/>
        <v>0</v>
      </c>
      <c r="AN33" s="33">
        <f t="shared" si="124"/>
        <v>0</v>
      </c>
      <c r="AO33" s="33">
        <f t="shared" si="124"/>
        <v>0</v>
      </c>
      <c r="AP33" s="33">
        <f t="shared" si="124"/>
        <v>0</v>
      </c>
      <c r="AQ33" s="33">
        <f t="shared" si="124"/>
        <v>0</v>
      </c>
      <c r="AR33" s="33">
        <f t="shared" si="124"/>
        <v>0</v>
      </c>
      <c r="AS33" s="33">
        <f t="shared" si="124"/>
        <v>0</v>
      </c>
      <c r="AT33" s="33">
        <f t="shared" si="124"/>
        <v>0</v>
      </c>
      <c r="AU33" s="33">
        <f t="shared" si="124"/>
        <v>0</v>
      </c>
      <c r="AV33" s="33">
        <f t="shared" si="124"/>
        <v>0</v>
      </c>
      <c r="AW33" s="33">
        <f t="shared" si="124"/>
        <v>0</v>
      </c>
      <c r="AX33" s="33">
        <f t="shared" si="124"/>
        <v>0</v>
      </c>
      <c r="AY33" s="33">
        <f t="shared" ref="AY33:BJ33" si="125">AX33</f>
        <v>0</v>
      </c>
      <c r="AZ33" s="33">
        <f t="shared" si="125"/>
        <v>0</v>
      </c>
      <c r="BA33" s="33">
        <f t="shared" si="125"/>
        <v>0</v>
      </c>
      <c r="BB33" s="33">
        <f t="shared" si="125"/>
        <v>0</v>
      </c>
      <c r="BC33" s="33">
        <f t="shared" si="125"/>
        <v>0</v>
      </c>
      <c r="BD33" s="33">
        <f t="shared" si="125"/>
        <v>0</v>
      </c>
      <c r="BE33" s="33">
        <f t="shared" si="125"/>
        <v>0</v>
      </c>
      <c r="BF33" s="33">
        <f t="shared" si="125"/>
        <v>0</v>
      </c>
      <c r="BG33" s="33">
        <f t="shared" si="125"/>
        <v>0</v>
      </c>
      <c r="BH33" s="33">
        <f t="shared" si="125"/>
        <v>0</v>
      </c>
      <c r="BI33" s="33">
        <f t="shared" si="125"/>
        <v>0</v>
      </c>
      <c r="BJ33" s="33">
        <f t="shared" si="125"/>
        <v>0</v>
      </c>
    </row>
    <row r="34" spans="2:62" s="20" customFormat="1" ht="13.5" customHeight="1" outlineLevel="1" x14ac:dyDescent="0.25">
      <c r="B34" s="63" t="s">
        <v>18</v>
      </c>
      <c r="C34" s="63"/>
      <c r="D34" s="63"/>
      <c r="E34" s="63"/>
      <c r="F34" s="63"/>
      <c r="G34" s="64">
        <f ca="1">G28+SUM(G31:G33)</f>
        <v>-33.94851666666667</v>
      </c>
      <c r="H34" s="64">
        <f t="shared" ref="H34:AX34" ca="1" si="126">H28+SUM(H31:H33)</f>
        <v>-46.341416666666667</v>
      </c>
      <c r="I34" s="64">
        <f t="shared" ca="1" si="126"/>
        <v>-39.628666666666668</v>
      </c>
      <c r="J34" s="64">
        <f t="shared" ca="1" si="126"/>
        <v>-26.203166666666672</v>
      </c>
      <c r="K34" s="64">
        <f t="shared" ca="1" si="126"/>
        <v>-14.958854166666667</v>
      </c>
      <c r="L34" s="64">
        <f t="shared" ca="1" si="126"/>
        <v>-64.737499999999997</v>
      </c>
      <c r="M34" s="64">
        <f t="shared" ca="1" si="126"/>
        <v>-268.78059895833331</v>
      </c>
      <c r="N34" s="64">
        <f t="shared" ca="1" si="126"/>
        <v>-556.59309895833337</v>
      </c>
      <c r="O34" s="64">
        <f t="shared" ca="1" si="126"/>
        <v>-992.00885416666665</v>
      </c>
      <c r="P34" s="64">
        <f t="shared" ca="1" si="126"/>
        <v>-1240.2998697916667</v>
      </c>
      <c r="Q34" s="64">
        <f t="shared" ca="1" si="126"/>
        <v>-1591.5327799479167</v>
      </c>
      <c r="R34" s="64">
        <f t="shared" ca="1" si="126"/>
        <v>-1980.6475585937499</v>
      </c>
      <c r="S34" s="64">
        <f t="shared" ca="1" si="126"/>
        <v>-2359.0990966796858</v>
      </c>
      <c r="T34" s="64">
        <f t="shared" ca="1" si="126"/>
        <v>-2447.198461914059</v>
      </c>
      <c r="U34" s="64">
        <f t="shared" ca="1" si="126"/>
        <v>-2222.6416178385343</v>
      </c>
      <c r="V34" s="64">
        <f t="shared" ca="1" si="126"/>
        <v>-1333.8801920572857</v>
      </c>
      <c r="W34" s="64">
        <f t="shared" ca="1" si="126"/>
        <v>193.87807159424437</v>
      </c>
      <c r="X34" s="64">
        <f t="shared" ca="1" si="126"/>
        <v>1804.5887756469772</v>
      </c>
      <c r="Y34" s="64">
        <f t="shared" ca="1" si="126"/>
        <v>3321.2881332934626</v>
      </c>
      <c r="Z34" s="64">
        <f t="shared" ca="1" si="126"/>
        <v>5377.8195663507577</v>
      </c>
      <c r="AA34" s="64">
        <f t="shared" ca="1" si="126"/>
        <v>7602.3144309273266</v>
      </c>
      <c r="AB34" s="64">
        <f t="shared" ca="1" si="126"/>
        <v>10502.605342058581</v>
      </c>
      <c r="AC34" s="64">
        <f t="shared" ca="1" si="126"/>
        <v>13501.426684143331</v>
      </c>
      <c r="AD34" s="64">
        <f t="shared" ca="1" si="126"/>
        <v>15787.33268226453</v>
      </c>
      <c r="AE34" s="64">
        <f t="shared" ca="1" si="126"/>
        <v>18402.521023830341</v>
      </c>
      <c r="AF34" s="64">
        <f t="shared" ca="1" si="126"/>
        <v>21389.989117548455</v>
      </c>
      <c r="AG34" s="64">
        <f t="shared" ca="1" si="126"/>
        <v>24798.041030433673</v>
      </c>
      <c r="AH34" s="64">
        <f t="shared" ca="1" si="126"/>
        <v>28680.918845382268</v>
      </c>
      <c r="AI34" s="64">
        <f t="shared" ca="1" si="126"/>
        <v>31748.131723365143</v>
      </c>
      <c r="AJ34" s="64">
        <f t="shared" ca="1" si="126"/>
        <v>33471.135486264051</v>
      </c>
      <c r="AK34" s="64">
        <f t="shared" ca="1" si="126"/>
        <v>34996.500582242217</v>
      </c>
      <c r="AL34" s="64">
        <f t="shared" ca="1" si="126"/>
        <v>36598.133933019293</v>
      </c>
      <c r="AM34" s="64">
        <f t="shared" ca="1" si="126"/>
        <v>37892.795162220376</v>
      </c>
      <c r="AN34" s="64">
        <f t="shared" ca="1" si="126"/>
        <v>39237.750007256152</v>
      </c>
      <c r="AO34" s="64">
        <f t="shared" ca="1" si="126"/>
        <v>40636.503046093378</v>
      </c>
      <c r="AP34" s="64">
        <f t="shared" ca="1" si="126"/>
        <v>41654.208684511905</v>
      </c>
      <c r="AQ34" s="64">
        <f t="shared" ca="1" si="126"/>
        <v>42702.445492082945</v>
      </c>
      <c r="AR34" s="64">
        <f t="shared" ca="1" si="126"/>
        <v>43782.129403881139</v>
      </c>
      <c r="AS34" s="64">
        <f t="shared" ca="1" si="126"/>
        <v>44416.684841841154</v>
      </c>
      <c r="AT34" s="64">
        <f t="shared" ca="1" si="126"/>
        <v>45063.931388560362</v>
      </c>
      <c r="AU34" s="64">
        <f t="shared" ca="1" si="126"/>
        <v>45724.122866213962</v>
      </c>
      <c r="AV34" s="64">
        <f t="shared" ca="1" si="126"/>
        <v>46397.518173420627</v>
      </c>
      <c r="AW34" s="64">
        <f t="shared" ca="1" si="126"/>
        <v>46567.499473694304</v>
      </c>
      <c r="AX34" s="64">
        <f t="shared" ca="1" si="126"/>
        <v>46739.180586970746</v>
      </c>
      <c r="AY34" s="64">
        <f t="shared" ref="AY34" ca="1" si="127">AY28+SUM(AY31:AY33)</f>
        <v>46913.120178046607</v>
      </c>
      <c r="AZ34" s="64">
        <f t="shared" ref="AZ34" ca="1" si="128">AZ28+SUM(AZ31:AZ33)</f>
        <v>47088.38749836653</v>
      </c>
      <c r="BA34" s="64">
        <f t="shared" ref="BA34" ca="1" si="129">BA28+SUM(BA31:BA33)</f>
        <v>47265.270721056331</v>
      </c>
      <c r="BB34" s="64">
        <f t="shared" ref="BB34" ca="1" si="130">BB28+SUM(BB31:BB33)</f>
        <v>47443.922775973035</v>
      </c>
      <c r="BC34" s="64">
        <f t="shared" ref="BC34" ca="1" si="131">BC28+SUM(BC31:BC33)</f>
        <v>47624.374893105625</v>
      </c>
      <c r="BD34" s="64">
        <f t="shared" ref="BD34" ca="1" si="132">BD28+SUM(BD31:BD33)</f>
        <v>47806.63410432612</v>
      </c>
      <c r="BE34" s="64">
        <f t="shared" ref="BE34" ca="1" si="133">BE28+SUM(BE31:BE33)</f>
        <v>47990.719807658876</v>
      </c>
      <c r="BF34" s="64">
        <f t="shared" ref="BF34" ca="1" si="134">BF28+SUM(BF31:BF33)</f>
        <v>48176.666477399915</v>
      </c>
      <c r="BG34" s="64">
        <f t="shared" ref="BG34" ca="1" si="135">BG28+SUM(BG31:BG33)</f>
        <v>48364.532129463398</v>
      </c>
      <c r="BH34" s="64">
        <f t="shared" ref="BH34" ca="1" si="136">BH28+SUM(BH31:BH33)</f>
        <v>48554.423713828757</v>
      </c>
      <c r="BI34" s="64">
        <f t="shared" ref="BI34" ca="1" si="137">BI28+SUM(BI31:BI33)</f>
        <v>48746.578620287793</v>
      </c>
      <c r="BJ34" s="64">
        <f t="shared" ref="BJ34" ca="1" si="138">BJ28+SUM(BJ31:BJ33)</f>
        <v>48941.556633428576</v>
      </c>
    </row>
    <row r="35" spans="2:62" ht="13.5" customHeight="1" outlineLevel="1" x14ac:dyDescent="0.25"/>
    <row r="36" spans="2:62" ht="13.5" customHeight="1" outlineLevel="1" x14ac:dyDescent="0.25">
      <c r="B36" s="6" t="s">
        <v>28</v>
      </c>
      <c r="C36" s="6"/>
      <c r="D36" s="6"/>
      <c r="G36" s="48">
        <f>G178</f>
        <v>1</v>
      </c>
      <c r="H36" s="48">
        <f t="shared" ref="H36:BJ36" si="139">H178</f>
        <v>1.2</v>
      </c>
      <c r="I36" s="48">
        <f t="shared" si="139"/>
        <v>1.5</v>
      </c>
      <c r="J36" s="48">
        <f t="shared" ca="1" si="139"/>
        <v>3</v>
      </c>
      <c r="K36" s="48">
        <f t="shared" ca="1" si="139"/>
        <v>7.4250000000000007</v>
      </c>
      <c r="L36" s="48">
        <f t="shared" ca="1" si="139"/>
        <v>18.375</v>
      </c>
      <c r="M36" s="48">
        <f t="shared" ca="1" si="139"/>
        <v>45.46875</v>
      </c>
      <c r="N36" s="48">
        <f t="shared" ca="1" si="139"/>
        <v>112.5</v>
      </c>
      <c r="O36" s="48">
        <f t="shared" ca="1" si="139"/>
        <v>222.65625</v>
      </c>
      <c r="P36" s="48">
        <f t="shared" ca="1" si="139"/>
        <v>330.46875</v>
      </c>
      <c r="Q36" s="48">
        <f t="shared" ca="1" si="139"/>
        <v>490.4296875</v>
      </c>
      <c r="R36" s="48">
        <f t="shared" ca="1" si="139"/>
        <v>727.734375</v>
      </c>
      <c r="S36" s="48">
        <f t="shared" ca="1" si="139"/>
        <v>1079.736328125</v>
      </c>
      <c r="T36" s="48">
        <f t="shared" ca="1" si="139"/>
        <v>1495.01953125</v>
      </c>
      <c r="U36" s="48">
        <f t="shared" ca="1" si="139"/>
        <v>2069.771484375</v>
      </c>
      <c r="V36" s="48">
        <f t="shared" ca="1" si="139"/>
        <v>2660.4703124999996</v>
      </c>
      <c r="W36" s="48">
        <f t="shared" ca="1" si="139"/>
        <v>3419.3090039062499</v>
      </c>
      <c r="X36" s="48">
        <f t="shared" ca="1" si="139"/>
        <v>4056.0079218749997</v>
      </c>
      <c r="Y36" s="48">
        <f t="shared" ca="1" si="139"/>
        <v>4810.6140468749991</v>
      </c>
      <c r="Z36" s="48">
        <f t="shared" ca="1" si="139"/>
        <v>5704.8223049999988</v>
      </c>
      <c r="AA36" s="48">
        <f t="shared" ca="1" si="139"/>
        <v>6764.2893044999973</v>
      </c>
      <c r="AB36" s="48">
        <f t="shared" ca="1" si="139"/>
        <v>8019.3502115999972</v>
      </c>
      <c r="AC36" s="48">
        <f t="shared" ca="1" si="139"/>
        <v>9505.8639093599941</v>
      </c>
      <c r="AD36" s="48">
        <f t="shared" ca="1" si="139"/>
        <v>10327.358321279993</v>
      </c>
      <c r="AE36" s="48">
        <f t="shared" ca="1" si="139"/>
        <v>11360.094153407998</v>
      </c>
      <c r="AF36" s="48">
        <f t="shared" ca="1" si="139"/>
        <v>12496.103568748795</v>
      </c>
      <c r="AG36" s="48">
        <f t="shared" ca="1" si="139"/>
        <v>13745.713925623677</v>
      </c>
      <c r="AH36" s="48">
        <f t="shared" ca="1" si="139"/>
        <v>15120.285318186046</v>
      </c>
      <c r="AI36" s="48">
        <f t="shared" ca="1" si="139"/>
        <v>16632.313850004652</v>
      </c>
      <c r="AJ36" s="48">
        <f t="shared" ca="1" si="139"/>
        <v>17463.929542504884</v>
      </c>
      <c r="AK36" s="48">
        <f t="shared" ca="1" si="139"/>
        <v>18337.12601963013</v>
      </c>
      <c r="AL36" s="48">
        <f t="shared" ca="1" si="139"/>
        <v>19253.982320611638</v>
      </c>
      <c r="AM36" s="48">
        <f t="shared" ca="1" si="139"/>
        <v>20024.141613436102</v>
      </c>
      <c r="AN36" s="48">
        <f t="shared" ca="1" si="139"/>
        <v>20825.107277973544</v>
      </c>
      <c r="AO36" s="48">
        <f t="shared" ca="1" si="139"/>
        <v>21658.111569092482</v>
      </c>
      <c r="AP36" s="48">
        <f t="shared" ca="1" si="139"/>
        <v>22307.854916165259</v>
      </c>
      <c r="AQ36" s="48">
        <f t="shared" ca="1" si="139"/>
        <v>22977.09056365021</v>
      </c>
      <c r="AR36" s="48">
        <f t="shared" ca="1" si="139"/>
        <v>23666.403280559723</v>
      </c>
      <c r="AS36" s="48">
        <f t="shared" ca="1" si="139"/>
        <v>24139.731346170916</v>
      </c>
      <c r="AT36" s="48">
        <f t="shared" ca="1" si="139"/>
        <v>24622.525973094336</v>
      </c>
      <c r="AU36" s="48">
        <f t="shared" ca="1" si="139"/>
        <v>25114.976492556223</v>
      </c>
      <c r="AV36" s="48">
        <f t="shared" ca="1" si="139"/>
        <v>25617.276022407346</v>
      </c>
      <c r="AW36" s="48">
        <f t="shared" ca="1" si="139"/>
        <v>25873.448782631422</v>
      </c>
      <c r="AX36" s="48">
        <f t="shared" ca="1" si="139"/>
        <v>26132.183270457743</v>
      </c>
      <c r="AY36" s="48">
        <f t="shared" ca="1" si="139"/>
        <v>26393.505103162319</v>
      </c>
      <c r="AZ36" s="48">
        <f t="shared" ca="1" si="139"/>
        <v>26657.440154193944</v>
      </c>
      <c r="BA36" s="48">
        <f t="shared" ca="1" si="139"/>
        <v>26924.014555735874</v>
      </c>
      <c r="BB36" s="48">
        <f t="shared" ca="1" si="139"/>
        <v>27193.254701293237</v>
      </c>
      <c r="BC36" s="48">
        <f t="shared" ca="1" si="139"/>
        <v>27465.187248306178</v>
      </c>
      <c r="BD36" s="48">
        <f t="shared" ca="1" si="139"/>
        <v>27739.839120789231</v>
      </c>
      <c r="BE36" s="48">
        <f t="shared" ca="1" si="139"/>
        <v>28017.237511997126</v>
      </c>
      <c r="BF36" s="48">
        <f t="shared" ca="1" si="139"/>
        <v>28297.409887117097</v>
      </c>
      <c r="BG36" s="48">
        <f t="shared" ca="1" si="139"/>
        <v>28580.383985988268</v>
      </c>
      <c r="BH36" s="48">
        <f t="shared" ca="1" si="139"/>
        <v>28866.187825848148</v>
      </c>
      <c r="BI36" s="48">
        <f t="shared" ca="1" si="139"/>
        <v>29154.849704106633</v>
      </c>
      <c r="BJ36" s="48">
        <f t="shared" ca="1" si="139"/>
        <v>29446.398201147698</v>
      </c>
    </row>
    <row r="37" spans="2:62" ht="13.5" customHeight="1" outlineLevel="1" x14ac:dyDescent="0.25"/>
    <row r="38" spans="2:62" ht="13.5" customHeight="1" outlineLevel="1" x14ac:dyDescent="0.25">
      <c r="B38" s="29" t="s">
        <v>20</v>
      </c>
      <c r="C38" s="37"/>
      <c r="D38" s="3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5"/>
    </row>
    <row r="39" spans="2:62" ht="5" customHeight="1" outlineLevel="1" x14ac:dyDescent="0.25"/>
    <row r="40" spans="2:62" ht="13.5" customHeight="1" outlineLevel="1" x14ac:dyDescent="0.25">
      <c r="B40" s="6" t="s">
        <v>21</v>
      </c>
      <c r="C40" s="6"/>
      <c r="D40" s="6"/>
      <c r="G40" s="88" t="s">
        <v>50</v>
      </c>
      <c r="H40" s="89">
        <f ca="1">IF((H15/G15-1)/H$11&lt;0,"NM",(H15/G15-1)/H$11)</f>
        <v>108</v>
      </c>
      <c r="I40" s="89">
        <f t="shared" ref="I40:BJ40" ca="1" si="140">IF((I15/H15-1)/I$11&lt;0,"NM",(I15/H15-1)/I$11)</f>
        <v>12</v>
      </c>
      <c r="J40" s="89">
        <f t="shared" ca="1" si="140"/>
        <v>12</v>
      </c>
      <c r="K40" s="89">
        <f t="shared" ca="1" si="140"/>
        <v>18</v>
      </c>
      <c r="L40" s="89">
        <f t="shared" ca="1" si="140"/>
        <v>18</v>
      </c>
      <c r="M40" s="89">
        <f t="shared" ca="1" si="140"/>
        <v>18</v>
      </c>
      <c r="N40" s="89">
        <f t="shared" ca="1" si="140"/>
        <v>18</v>
      </c>
      <c r="O40" s="89">
        <f t="shared" ca="1" si="140"/>
        <v>12</v>
      </c>
      <c r="P40" s="89">
        <f t="shared" ca="1" si="140"/>
        <v>6</v>
      </c>
      <c r="Q40" s="89">
        <f t="shared" ca="1" si="140"/>
        <v>6</v>
      </c>
      <c r="R40" s="89">
        <f t="shared" ca="1" si="140"/>
        <v>6</v>
      </c>
      <c r="S40" s="89">
        <f t="shared" ca="1" si="140"/>
        <v>6</v>
      </c>
      <c r="T40" s="89">
        <f t="shared" ca="1" si="140"/>
        <v>4.7999999999999989</v>
      </c>
      <c r="U40" s="89">
        <f t="shared" ca="1" si="140"/>
        <v>4.7999999999999989</v>
      </c>
      <c r="V40" s="89">
        <f t="shared" ca="1" si="140"/>
        <v>3.6000000000000005</v>
      </c>
      <c r="W40" s="89">
        <f t="shared" ca="1" si="140"/>
        <v>3.6000000000000005</v>
      </c>
      <c r="X40" s="89">
        <f t="shared" ca="1" si="140"/>
        <v>2.3999999999999995</v>
      </c>
      <c r="Y40" s="89">
        <f t="shared" ca="1" si="140"/>
        <v>2.3999999999999968</v>
      </c>
      <c r="Z40" s="89">
        <f t="shared" ca="1" si="140"/>
        <v>2.3999999999999995</v>
      </c>
      <c r="AA40" s="89">
        <f t="shared" ca="1" si="140"/>
        <v>2.3999999999999968</v>
      </c>
      <c r="AB40" s="89">
        <f t="shared" ca="1" si="140"/>
        <v>2.3999999999999995</v>
      </c>
      <c r="AC40" s="89">
        <f t="shared" ca="1" si="140"/>
        <v>2.3999999999999968</v>
      </c>
      <c r="AD40" s="89">
        <f t="shared" ca="1" si="140"/>
        <v>1.2000000000000011</v>
      </c>
      <c r="AE40" s="89">
        <f t="shared" ca="1" si="140"/>
        <v>1.2000000000000037</v>
      </c>
      <c r="AF40" s="89">
        <f t="shared" ca="1" si="140"/>
        <v>1.1999999999999984</v>
      </c>
      <c r="AG40" s="89">
        <f t="shared" ca="1" si="140"/>
        <v>1.2000000000000037</v>
      </c>
      <c r="AH40" s="89">
        <f t="shared" ca="1" si="140"/>
        <v>1.2000000000000011</v>
      </c>
      <c r="AI40" s="89">
        <f t="shared" ca="1" si="140"/>
        <v>1.2000000000000011</v>
      </c>
      <c r="AJ40" s="89">
        <f t="shared" ca="1" si="140"/>
        <v>0.60000000000000053</v>
      </c>
      <c r="AK40" s="89">
        <f t="shared" ca="1" si="140"/>
        <v>0.60000000000000053</v>
      </c>
      <c r="AL40" s="89">
        <f t="shared" ca="1" si="140"/>
        <v>0.60000000000000053</v>
      </c>
      <c r="AM40" s="89">
        <f t="shared" ca="1" si="140"/>
        <v>0.47999999999999776</v>
      </c>
      <c r="AN40" s="89">
        <f t="shared" ca="1" si="140"/>
        <v>0.48000000000000043</v>
      </c>
      <c r="AO40" s="89">
        <f t="shared" ca="1" si="140"/>
        <v>0.4799999999999951</v>
      </c>
      <c r="AP40" s="89">
        <f t="shared" ca="1" si="140"/>
        <v>0.36000000000000298</v>
      </c>
      <c r="AQ40" s="89">
        <f t="shared" ca="1" si="140"/>
        <v>0.35999999999999766</v>
      </c>
      <c r="AR40" s="89">
        <f t="shared" ca="1" si="140"/>
        <v>0.36000000000000298</v>
      </c>
      <c r="AS40" s="89">
        <f t="shared" ca="1" si="140"/>
        <v>0.24000000000000021</v>
      </c>
      <c r="AT40" s="89">
        <f t="shared" ca="1" si="140"/>
        <v>0.24000000000000021</v>
      </c>
      <c r="AU40" s="89">
        <f t="shared" ca="1" si="140"/>
        <v>0.24000000000000021</v>
      </c>
      <c r="AV40" s="89">
        <f t="shared" ca="1" si="140"/>
        <v>0.24000000000000021</v>
      </c>
      <c r="AW40" s="89">
        <f t="shared" ca="1" si="140"/>
        <v>0.12000000000000011</v>
      </c>
      <c r="AX40" s="89">
        <f t="shared" ca="1" si="140"/>
        <v>0.12000000000000277</v>
      </c>
      <c r="AY40" s="89">
        <f t="shared" ca="1" si="140"/>
        <v>0.12000000000000011</v>
      </c>
      <c r="AZ40" s="89">
        <f t="shared" ca="1" si="140"/>
        <v>0.12000000000000011</v>
      </c>
      <c r="BA40" s="89">
        <f t="shared" ca="1" si="140"/>
        <v>0.11999999999999478</v>
      </c>
      <c r="BB40" s="89">
        <f t="shared" ca="1" si="140"/>
        <v>0.12000000000000277</v>
      </c>
      <c r="BC40" s="89">
        <f t="shared" ca="1" si="140"/>
        <v>0.12000000000000277</v>
      </c>
      <c r="BD40" s="89">
        <f t="shared" ca="1" si="140"/>
        <v>0.11999999999999744</v>
      </c>
      <c r="BE40" s="89">
        <f t="shared" ca="1" si="140"/>
        <v>0.12000000000000011</v>
      </c>
      <c r="BF40" s="89">
        <f t="shared" ca="1" si="140"/>
        <v>0.12000000000000011</v>
      </c>
      <c r="BG40" s="89">
        <f t="shared" ca="1" si="140"/>
        <v>0.12000000000000011</v>
      </c>
      <c r="BH40" s="89">
        <f t="shared" ca="1" si="140"/>
        <v>0.11999999999999744</v>
      </c>
      <c r="BI40" s="89">
        <f t="shared" ca="1" si="140"/>
        <v>0.12000000000000011</v>
      </c>
      <c r="BJ40" s="89">
        <f t="shared" ca="1" si="140"/>
        <v>0.12000000000000011</v>
      </c>
    </row>
    <row r="41" spans="2:62" ht="13.5" customHeight="1" outlineLevel="1" x14ac:dyDescent="0.25">
      <c r="B41" s="6" t="s">
        <v>22</v>
      </c>
      <c r="C41" s="6"/>
      <c r="D41" s="6"/>
      <c r="G41" s="88" t="s">
        <v>50</v>
      </c>
      <c r="H41" s="89">
        <f ca="1">IF((H28/G28-1)/H$11&lt;0,"NM",(H28/G28-1)/H$11)</f>
        <v>4.4715941317395655</v>
      </c>
      <c r="I41" s="89" t="str">
        <f t="shared" ref="I41:BJ41" ca="1" si="141">IF((I28/H28-1)/I$11&lt;0,"NM",(I28/H28-1)/I$11)</f>
        <v>NM</v>
      </c>
      <c r="J41" s="89" t="str">
        <f t="shared" ca="1" si="141"/>
        <v>NM</v>
      </c>
      <c r="K41" s="89" t="str">
        <f t="shared" ca="1" si="141"/>
        <v>NM</v>
      </c>
      <c r="L41" s="89">
        <f t="shared" ca="1" si="141"/>
        <v>34.983253371956188</v>
      </c>
      <c r="M41" s="89">
        <f t="shared" ca="1" si="141"/>
        <v>36.230717654674926</v>
      </c>
      <c r="N41" s="89">
        <f t="shared" ca="1" si="141"/>
        <v>12.715170835180903</v>
      </c>
      <c r="O41" s="89">
        <f t="shared" ca="1" si="141"/>
        <v>9.400147795576606</v>
      </c>
      <c r="P41" s="89">
        <f t="shared" ca="1" si="141"/>
        <v>2.9864528001461714</v>
      </c>
      <c r="Q41" s="89">
        <f t="shared" ca="1" si="141"/>
        <v>3.382768269328742</v>
      </c>
      <c r="R41" s="89">
        <f t="shared" ca="1" si="141"/>
        <v>2.9269485705667559</v>
      </c>
      <c r="S41" s="89">
        <f t="shared" ca="1" si="141"/>
        <v>2.2858318440561867</v>
      </c>
      <c r="T41" s="89">
        <f t="shared" ca="1" si="141"/>
        <v>0.44697424091410376</v>
      </c>
      <c r="U41" s="89" t="str">
        <f t="shared" ca="1" si="141"/>
        <v>NM</v>
      </c>
      <c r="V41" s="89" t="str">
        <f t="shared" ca="1" si="141"/>
        <v>NM</v>
      </c>
      <c r="W41" s="89" t="str">
        <f t="shared" ca="1" si="141"/>
        <v>NM</v>
      </c>
      <c r="X41" s="89">
        <f t="shared" ca="1" si="141"/>
        <v>103.99430939502636</v>
      </c>
      <c r="Y41" s="89">
        <f t="shared" ca="1" si="141"/>
        <v>10.13062164373013</v>
      </c>
      <c r="Z41" s="89">
        <f t="shared" ca="1" si="141"/>
        <v>7.4478509971930142</v>
      </c>
      <c r="AA41" s="89">
        <f t="shared" ca="1" si="141"/>
        <v>4.9647093529035784</v>
      </c>
      <c r="AB41" s="89">
        <f t="shared" ca="1" si="141"/>
        <v>4.5846927635065802</v>
      </c>
      <c r="AC41" s="89">
        <f t="shared" ca="1" si="141"/>
        <v>3.4299918198370642</v>
      </c>
      <c r="AD41" s="89">
        <f t="shared" ca="1" si="141"/>
        <v>2.0333699858903103</v>
      </c>
      <c r="AE41" s="89">
        <f t="shared" ca="1" si="141"/>
        <v>1.9892083962506169</v>
      </c>
      <c r="AF41" s="89">
        <f t="shared" ca="1" si="141"/>
        <v>1.9492551667288263</v>
      </c>
      <c r="AG41" s="89">
        <f t="shared" ca="1" si="141"/>
        <v>1.9129421969261617</v>
      </c>
      <c r="AH41" s="89">
        <f t="shared" ca="1" si="141"/>
        <v>1.879799957704539</v>
      </c>
      <c r="AI41" s="89">
        <f t="shared" ca="1" si="141"/>
        <v>1.2838073834267325</v>
      </c>
      <c r="AJ41" s="89">
        <f t="shared" ca="1" si="141"/>
        <v>0.65147964703400696</v>
      </c>
      <c r="AK41" s="89">
        <f t="shared" ca="1" si="141"/>
        <v>0.54705167968668977</v>
      </c>
      <c r="AL41" s="89">
        <f t="shared" ca="1" si="141"/>
        <v>0.5493602274079743</v>
      </c>
      <c r="AM41" s="89">
        <f t="shared" ca="1" si="141"/>
        <v>0.42415846167047455</v>
      </c>
      <c r="AN41" s="89">
        <f t="shared" ca="1" si="141"/>
        <v>0.42606488141457</v>
      </c>
      <c r="AO41" s="89">
        <f t="shared" ca="1" si="141"/>
        <v>0.42791420862503937</v>
      </c>
      <c r="AP41" s="89">
        <f t="shared" ca="1" si="141"/>
        <v>0.30062205846482826</v>
      </c>
      <c r="AQ41" s="89">
        <f t="shared" ca="1" si="141"/>
        <v>0.30207323052155211</v>
      </c>
      <c r="AR41" s="89">
        <f t="shared" ca="1" si="141"/>
        <v>0.30349560267478459</v>
      </c>
      <c r="AS41" s="89">
        <f t="shared" ca="1" si="141"/>
        <v>0.17397148511128524</v>
      </c>
      <c r="AT41" s="89">
        <f t="shared" ca="1" si="141"/>
        <v>0.17491506205402008</v>
      </c>
      <c r="AU41" s="89">
        <f t="shared" ca="1" si="141"/>
        <v>0.17585012697246949</v>
      </c>
      <c r="AV41" s="89">
        <f t="shared" ca="1" si="141"/>
        <v>0.17677661368177322</v>
      </c>
      <c r="AW41" s="89">
        <f t="shared" ca="1" si="141"/>
        <v>4.3974891749404499E-2</v>
      </c>
      <c r="AX41" s="89">
        <f t="shared" ca="1" si="141"/>
        <v>4.4252474186736279E-2</v>
      </c>
      <c r="AY41" s="89">
        <f t="shared" ca="1" si="141"/>
        <v>4.4530782486726039E-2</v>
      </c>
      <c r="AZ41" s="89">
        <f t="shared" ca="1" si="141"/>
        <v>4.4809805669125069E-2</v>
      </c>
      <c r="BA41" s="89">
        <f t="shared" ca="1" si="141"/>
        <v>4.5089532626261253E-2</v>
      </c>
      <c r="BB41" s="89">
        <f t="shared" ca="1" si="141"/>
        <v>4.5369952124477919E-2</v>
      </c>
      <c r="BC41" s="89">
        <f t="shared" ca="1" si="141"/>
        <v>4.565447885438001E-2</v>
      </c>
      <c r="BD41" s="89">
        <f t="shared" ca="1" si="141"/>
        <v>4.5936905800937566E-2</v>
      </c>
      <c r="BE41" s="89">
        <f t="shared" ca="1" si="141"/>
        <v>4.6220322936188829E-2</v>
      </c>
      <c r="BF41" s="89">
        <f t="shared" ca="1" si="141"/>
        <v>4.6508438980901623E-2</v>
      </c>
      <c r="BG41" s="89">
        <f t="shared" ca="1" si="141"/>
        <v>4.6806999206478572E-2</v>
      </c>
      <c r="BH41" s="89">
        <f t="shared" ca="1" si="141"/>
        <v>4.7127936731234499E-2</v>
      </c>
      <c r="BI41" s="89">
        <f t="shared" ca="1" si="141"/>
        <v>4.7503095436541187E-2</v>
      </c>
      <c r="BJ41" s="89">
        <f t="shared" ca="1" si="141"/>
        <v>4.8010946989858638E-2</v>
      </c>
    </row>
    <row r="42" spans="2:62" ht="13.5" customHeight="1" outlineLevel="1" x14ac:dyDescent="0.25">
      <c r="B42" s="6" t="s">
        <v>23</v>
      </c>
      <c r="C42" s="6"/>
      <c r="D42" s="6"/>
      <c r="G42" s="88" t="s">
        <v>50</v>
      </c>
      <c r="H42" s="89">
        <f ca="1">IF((H34/G34-1)/H$11&lt;0,"NM",(H34/G34-1)/H$11)</f>
        <v>4.3805978759013016</v>
      </c>
      <c r="I42" s="89" t="str">
        <f t="shared" ref="I42:BJ42" ca="1" si="142">IF((I34/H34-1)/I$11&lt;0,"NM",(I34/H34-1)/I$11)</f>
        <v>NM</v>
      </c>
      <c r="J42" s="89" t="str">
        <f t="shared" ca="1" si="142"/>
        <v>NM</v>
      </c>
      <c r="K42" s="89" t="str">
        <f t="shared" ca="1" si="142"/>
        <v>NM</v>
      </c>
      <c r="L42" s="89">
        <f t="shared" ca="1" si="142"/>
        <v>39.932453605375855</v>
      </c>
      <c r="M42" s="89">
        <f t="shared" ca="1" si="142"/>
        <v>37.822238849198691</v>
      </c>
      <c r="N42" s="89">
        <f t="shared" ca="1" si="142"/>
        <v>12.849699767710559</v>
      </c>
      <c r="O42" s="89">
        <f t="shared" ca="1" si="142"/>
        <v>9.3874485189963579</v>
      </c>
      <c r="P42" s="89">
        <f t="shared" ca="1" si="142"/>
        <v>3.0034935424068481</v>
      </c>
      <c r="Q42" s="89">
        <f t="shared" ca="1" si="142"/>
        <v>3.3982063729337968</v>
      </c>
      <c r="R42" s="89">
        <f t="shared" ca="1" si="142"/>
        <v>2.9338870066520437</v>
      </c>
      <c r="S42" s="89">
        <f t="shared" ca="1" si="142"/>
        <v>2.2928957942702421</v>
      </c>
      <c r="T42" s="89">
        <f t="shared" ca="1" si="142"/>
        <v>0.4481339441401273</v>
      </c>
      <c r="U42" s="89" t="str">
        <f t="shared" ca="1" si="142"/>
        <v>NM</v>
      </c>
      <c r="V42" s="89" t="str">
        <f t="shared" ca="1" si="142"/>
        <v>NM</v>
      </c>
      <c r="W42" s="89" t="str">
        <f t="shared" ca="1" si="142"/>
        <v>NM</v>
      </c>
      <c r="X42" s="89">
        <f t="shared" ca="1" si="142"/>
        <v>99.694247470566424</v>
      </c>
      <c r="Y42" s="89">
        <f t="shared" ca="1" si="142"/>
        <v>10.085617586329418</v>
      </c>
      <c r="Z42" s="89">
        <f t="shared" ca="1" si="142"/>
        <v>7.4303632224211507</v>
      </c>
      <c r="AA42" s="89">
        <f t="shared" ca="1" si="142"/>
        <v>4.9637103003499625</v>
      </c>
      <c r="AB42" s="89">
        <f t="shared" ca="1" si="142"/>
        <v>4.5780125578586137</v>
      </c>
      <c r="AC42" s="89">
        <f t="shared" ca="1" si="142"/>
        <v>3.4263742122069987</v>
      </c>
      <c r="AD42" s="89">
        <f t="shared" ca="1" si="142"/>
        <v>2.0317017319118147</v>
      </c>
      <c r="AE42" s="89">
        <f t="shared" ca="1" si="142"/>
        <v>1.9878126806084548</v>
      </c>
      <c r="AF42" s="89">
        <f t="shared" ca="1" si="142"/>
        <v>1.9480818458619851</v>
      </c>
      <c r="AG42" s="89">
        <f t="shared" ca="1" si="142"/>
        <v>1.911951554994987</v>
      </c>
      <c r="AH42" s="89">
        <f t="shared" ca="1" si="142"/>
        <v>1.8789602663452118</v>
      </c>
      <c r="AI42" s="89">
        <f t="shared" ca="1" si="142"/>
        <v>1.2833115540759765</v>
      </c>
      <c r="AJ42" s="89">
        <f t="shared" ca="1" si="142"/>
        <v>0.6512523424983252</v>
      </c>
      <c r="AK42" s="89">
        <f t="shared" ca="1" si="142"/>
        <v>0.54687063602158759</v>
      </c>
      <c r="AL42" s="89">
        <f t="shared" ca="1" si="142"/>
        <v>0.54918634405056022</v>
      </c>
      <c r="AM42" s="89">
        <f t="shared" ca="1" si="142"/>
        <v>0.42450073489665741</v>
      </c>
      <c r="AN42" s="89">
        <f t="shared" ca="1" si="142"/>
        <v>0.42592419142836224</v>
      </c>
      <c r="AO42" s="89">
        <f t="shared" ca="1" si="142"/>
        <v>0.42777775134768703</v>
      </c>
      <c r="AP42" s="89">
        <f t="shared" ca="1" si="142"/>
        <v>0.30052949308088639</v>
      </c>
      <c r="AQ42" s="89">
        <f t="shared" ca="1" si="142"/>
        <v>0.30198249080001283</v>
      </c>
      <c r="AR42" s="89">
        <f t="shared" ca="1" si="142"/>
        <v>0.30340667360562268</v>
      </c>
      <c r="AS42" s="89">
        <f t="shared" ca="1" si="142"/>
        <v>0.17392176577974272</v>
      </c>
      <c r="AT42" s="89">
        <f t="shared" ca="1" si="142"/>
        <v>0.17486578722133661</v>
      </c>
      <c r="AU42" s="89">
        <f t="shared" ca="1" si="142"/>
        <v>0.1758013002357437</v>
      </c>
      <c r="AV42" s="89">
        <f t="shared" ca="1" si="142"/>
        <v>0.17672823839888174</v>
      </c>
      <c r="AW42" s="89">
        <f t="shared" ca="1" si="142"/>
        <v>4.3963032584199979E-2</v>
      </c>
      <c r="AX42" s="89">
        <f t="shared" ca="1" si="142"/>
        <v>4.4240583724729277E-2</v>
      </c>
      <c r="AY42" s="89">
        <f t="shared" ca="1" si="142"/>
        <v>4.465793081302305E-2</v>
      </c>
      <c r="AZ42" s="89">
        <f t="shared" ca="1" si="142"/>
        <v>4.4831975273802449E-2</v>
      </c>
      <c r="BA42" s="89">
        <f t="shared" ca="1" si="142"/>
        <v>4.5076902927526419E-2</v>
      </c>
      <c r="BB42" s="89">
        <f t="shared" ca="1" si="142"/>
        <v>4.5357291438202552E-2</v>
      </c>
      <c r="BC42" s="89">
        <f t="shared" ca="1" si="142"/>
        <v>4.5641786742972812E-2</v>
      </c>
      <c r="BD42" s="89">
        <f t="shared" ca="1" si="142"/>
        <v>4.5924183562618737E-2</v>
      </c>
      <c r="BE42" s="89">
        <f t="shared" ca="1" si="142"/>
        <v>4.6207571007246706E-2</v>
      </c>
      <c r="BF42" s="89">
        <f t="shared" ca="1" si="142"/>
        <v>4.6495656781885053E-2</v>
      </c>
      <c r="BG42" s="89">
        <f t="shared" ca="1" si="142"/>
        <v>4.6794184604269873E-2</v>
      </c>
      <c r="BH42" s="89">
        <f t="shared" ca="1" si="142"/>
        <v>4.711508438218015E-2</v>
      </c>
      <c r="BI42" s="89">
        <f t="shared" ca="1" si="142"/>
        <v>4.7490191441644569E-2</v>
      </c>
      <c r="BJ42" s="89">
        <f t="shared" ca="1" si="142"/>
        <v>4.7997956449719048E-2</v>
      </c>
    </row>
    <row r="43" spans="2:62" ht="13.5" customHeight="1" outlineLevel="1" x14ac:dyDescent="0.25"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</row>
    <row r="44" spans="2:62" ht="13.5" customHeight="1" outlineLevel="1" x14ac:dyDescent="0.25">
      <c r="B44" s="6" t="str">
        <f>B16&amp;" / sales"</f>
        <v>Cost of revenue / sales</v>
      </c>
      <c r="C44" s="6"/>
      <c r="D44" s="6"/>
      <c r="G44" s="89">
        <f ca="1">G16/G$15</f>
        <v>5.4341333333333326</v>
      </c>
      <c r="H44" s="89">
        <f ca="1">H16/H$15</f>
        <v>0.63413333333333333</v>
      </c>
      <c r="I44" s="89">
        <f t="shared" ref="I44:J44" ca="1" si="143">I16/I$15</f>
        <v>0.36746666666666672</v>
      </c>
      <c r="J44" s="89">
        <f t="shared" ca="1" si="143"/>
        <v>0.23413333333333333</v>
      </c>
      <c r="K44" s="88">
        <v>0.25</v>
      </c>
      <c r="L44" s="88">
        <f>K44-0.002</f>
        <v>0.248</v>
      </c>
      <c r="M44" s="88">
        <f t="shared" ref="M44:AJ44" si="144">L44-0.002</f>
        <v>0.246</v>
      </c>
      <c r="N44" s="88">
        <f t="shared" si="144"/>
        <v>0.24399999999999999</v>
      </c>
      <c r="O44" s="88">
        <f t="shared" si="144"/>
        <v>0.24199999999999999</v>
      </c>
      <c r="P44" s="88">
        <f t="shared" si="144"/>
        <v>0.24</v>
      </c>
      <c r="Q44" s="88">
        <f t="shared" si="144"/>
        <v>0.23799999999999999</v>
      </c>
      <c r="R44" s="88">
        <f t="shared" si="144"/>
        <v>0.23599999999999999</v>
      </c>
      <c r="S44" s="88">
        <f t="shared" si="144"/>
        <v>0.23399999999999999</v>
      </c>
      <c r="T44" s="88">
        <f t="shared" si="144"/>
        <v>0.23199999999999998</v>
      </c>
      <c r="U44" s="88">
        <f t="shared" si="144"/>
        <v>0.22999999999999998</v>
      </c>
      <c r="V44" s="88">
        <f t="shared" si="144"/>
        <v>0.22799999999999998</v>
      </c>
      <c r="W44" s="88">
        <f t="shared" si="144"/>
        <v>0.22599999999999998</v>
      </c>
      <c r="X44" s="88">
        <f t="shared" si="144"/>
        <v>0.22399999999999998</v>
      </c>
      <c r="Y44" s="88">
        <f t="shared" si="144"/>
        <v>0.22199999999999998</v>
      </c>
      <c r="Z44" s="88">
        <f t="shared" si="144"/>
        <v>0.21999999999999997</v>
      </c>
      <c r="AA44" s="88">
        <f t="shared" si="144"/>
        <v>0.21799999999999997</v>
      </c>
      <c r="AB44" s="88">
        <f t="shared" si="144"/>
        <v>0.21599999999999997</v>
      </c>
      <c r="AC44" s="88">
        <f t="shared" si="144"/>
        <v>0.21399999999999997</v>
      </c>
      <c r="AD44" s="88">
        <f t="shared" si="144"/>
        <v>0.21199999999999997</v>
      </c>
      <c r="AE44" s="88">
        <f t="shared" si="144"/>
        <v>0.20999999999999996</v>
      </c>
      <c r="AF44" s="88">
        <f t="shared" si="144"/>
        <v>0.20799999999999996</v>
      </c>
      <c r="AG44" s="88">
        <f t="shared" si="144"/>
        <v>0.20599999999999996</v>
      </c>
      <c r="AH44" s="88">
        <f t="shared" si="144"/>
        <v>0.20399999999999996</v>
      </c>
      <c r="AI44" s="88">
        <f t="shared" si="144"/>
        <v>0.20199999999999996</v>
      </c>
      <c r="AJ44" s="88">
        <f t="shared" si="144"/>
        <v>0.19999999999999996</v>
      </c>
      <c r="AK44" s="89">
        <f t="shared" ref="AK44:BJ44" si="145">AJ44</f>
        <v>0.19999999999999996</v>
      </c>
      <c r="AL44" s="89">
        <f t="shared" si="145"/>
        <v>0.19999999999999996</v>
      </c>
      <c r="AM44" s="89">
        <f t="shared" si="145"/>
        <v>0.19999999999999996</v>
      </c>
      <c r="AN44" s="89">
        <f t="shared" si="145"/>
        <v>0.19999999999999996</v>
      </c>
      <c r="AO44" s="89">
        <f t="shared" si="145"/>
        <v>0.19999999999999996</v>
      </c>
      <c r="AP44" s="89">
        <f t="shared" si="145"/>
        <v>0.19999999999999996</v>
      </c>
      <c r="AQ44" s="89">
        <f t="shared" si="145"/>
        <v>0.19999999999999996</v>
      </c>
      <c r="AR44" s="89">
        <f t="shared" si="145"/>
        <v>0.19999999999999996</v>
      </c>
      <c r="AS44" s="89">
        <f t="shared" si="145"/>
        <v>0.19999999999999996</v>
      </c>
      <c r="AT44" s="89">
        <f t="shared" si="145"/>
        <v>0.19999999999999996</v>
      </c>
      <c r="AU44" s="89">
        <f t="shared" si="145"/>
        <v>0.19999999999999996</v>
      </c>
      <c r="AV44" s="89">
        <f t="shared" si="145"/>
        <v>0.19999999999999996</v>
      </c>
      <c r="AW44" s="89">
        <f t="shared" si="145"/>
        <v>0.19999999999999996</v>
      </c>
      <c r="AX44" s="89">
        <f t="shared" si="145"/>
        <v>0.19999999999999996</v>
      </c>
      <c r="AY44" s="89">
        <f t="shared" si="145"/>
        <v>0.19999999999999996</v>
      </c>
      <c r="AZ44" s="89">
        <f t="shared" si="145"/>
        <v>0.19999999999999996</v>
      </c>
      <c r="BA44" s="89">
        <f t="shared" si="145"/>
        <v>0.19999999999999996</v>
      </c>
      <c r="BB44" s="89">
        <f t="shared" si="145"/>
        <v>0.19999999999999996</v>
      </c>
      <c r="BC44" s="89">
        <f t="shared" si="145"/>
        <v>0.19999999999999996</v>
      </c>
      <c r="BD44" s="89">
        <f t="shared" si="145"/>
        <v>0.19999999999999996</v>
      </c>
      <c r="BE44" s="89">
        <f t="shared" si="145"/>
        <v>0.19999999999999996</v>
      </c>
      <c r="BF44" s="89">
        <f t="shared" si="145"/>
        <v>0.19999999999999996</v>
      </c>
      <c r="BG44" s="89">
        <f t="shared" si="145"/>
        <v>0.19999999999999996</v>
      </c>
      <c r="BH44" s="89">
        <f t="shared" si="145"/>
        <v>0.19999999999999996</v>
      </c>
      <c r="BI44" s="89">
        <f t="shared" si="145"/>
        <v>0.19999999999999996</v>
      </c>
      <c r="BJ44" s="89">
        <f t="shared" si="145"/>
        <v>0.19999999999999996</v>
      </c>
    </row>
    <row r="45" spans="2:62" ht="13.5" customHeight="1" outlineLevel="1" x14ac:dyDescent="0.25">
      <c r="B45" s="6" t="str">
        <f>B18&amp;" / sales"</f>
        <v>Product development / sales</v>
      </c>
      <c r="C45" s="6"/>
      <c r="D45" s="6"/>
      <c r="G45" s="89">
        <f t="shared" ref="G45:H47" ca="1" si="146">G18/G$15</f>
        <v>10.833333333333334</v>
      </c>
      <c r="H45" s="89">
        <f t="shared" ca="1" si="146"/>
        <v>2.1666666666666665</v>
      </c>
      <c r="I45" s="89">
        <f t="shared" ref="I45:K45" ca="1" si="147">I18/I$15</f>
        <v>1.0833333333333333</v>
      </c>
      <c r="J45" s="89">
        <f t="shared" ca="1" si="147"/>
        <v>0.54166666666666663</v>
      </c>
      <c r="K45" s="89">
        <f t="shared" ca="1" si="147"/>
        <v>0.21666666666666667</v>
      </c>
      <c r="L45" s="88">
        <v>0.46500000000000002</v>
      </c>
      <c r="M45" s="88">
        <v>0.43</v>
      </c>
      <c r="N45" s="88">
        <v>0.4</v>
      </c>
      <c r="O45" s="88">
        <f>N45-0.01</f>
        <v>0.39</v>
      </c>
      <c r="P45" s="88">
        <f t="shared" ref="P45:AH45" si="148">O45-0.01</f>
        <v>0.38</v>
      </c>
      <c r="Q45" s="88">
        <f t="shared" si="148"/>
        <v>0.37</v>
      </c>
      <c r="R45" s="88">
        <f t="shared" si="148"/>
        <v>0.36</v>
      </c>
      <c r="S45" s="88">
        <f t="shared" si="148"/>
        <v>0.35</v>
      </c>
      <c r="T45" s="88">
        <f t="shared" si="148"/>
        <v>0.33999999999999997</v>
      </c>
      <c r="U45" s="88">
        <f t="shared" si="148"/>
        <v>0.32999999999999996</v>
      </c>
      <c r="V45" s="88">
        <f t="shared" si="148"/>
        <v>0.31999999999999995</v>
      </c>
      <c r="W45" s="88">
        <f t="shared" si="148"/>
        <v>0.30999999999999994</v>
      </c>
      <c r="X45" s="88">
        <f t="shared" si="148"/>
        <v>0.29999999999999993</v>
      </c>
      <c r="Y45" s="88">
        <f t="shared" si="148"/>
        <v>0.28999999999999992</v>
      </c>
      <c r="Z45" s="88">
        <f t="shared" si="148"/>
        <v>0.27999999999999992</v>
      </c>
      <c r="AA45" s="88">
        <f t="shared" si="148"/>
        <v>0.26999999999999991</v>
      </c>
      <c r="AB45" s="88">
        <f t="shared" si="148"/>
        <v>0.2599999999999999</v>
      </c>
      <c r="AC45" s="88">
        <f t="shared" si="148"/>
        <v>0.24999999999999989</v>
      </c>
      <c r="AD45" s="88">
        <f t="shared" si="148"/>
        <v>0.23999999999999988</v>
      </c>
      <c r="AE45" s="88">
        <f t="shared" si="148"/>
        <v>0.22999999999999987</v>
      </c>
      <c r="AF45" s="88">
        <f t="shared" si="148"/>
        <v>0.21999999999999986</v>
      </c>
      <c r="AG45" s="88">
        <f t="shared" si="148"/>
        <v>0.20999999999999985</v>
      </c>
      <c r="AH45" s="88">
        <f t="shared" si="148"/>
        <v>0.19999999999999984</v>
      </c>
      <c r="AI45" s="89">
        <f t="shared" ref="AI45:BJ45" si="149">AH45</f>
        <v>0.19999999999999984</v>
      </c>
      <c r="AJ45" s="89">
        <f t="shared" si="149"/>
        <v>0.19999999999999984</v>
      </c>
      <c r="AK45" s="89">
        <f t="shared" si="149"/>
        <v>0.19999999999999984</v>
      </c>
      <c r="AL45" s="89">
        <f t="shared" si="149"/>
        <v>0.19999999999999984</v>
      </c>
      <c r="AM45" s="89">
        <f t="shared" si="149"/>
        <v>0.19999999999999984</v>
      </c>
      <c r="AN45" s="89">
        <f t="shared" si="149"/>
        <v>0.19999999999999984</v>
      </c>
      <c r="AO45" s="89">
        <f t="shared" si="149"/>
        <v>0.19999999999999984</v>
      </c>
      <c r="AP45" s="89">
        <f t="shared" si="149"/>
        <v>0.19999999999999984</v>
      </c>
      <c r="AQ45" s="89">
        <f t="shared" si="149"/>
        <v>0.19999999999999984</v>
      </c>
      <c r="AR45" s="89">
        <f t="shared" si="149"/>
        <v>0.19999999999999984</v>
      </c>
      <c r="AS45" s="89">
        <f t="shared" si="149"/>
        <v>0.19999999999999984</v>
      </c>
      <c r="AT45" s="89">
        <f t="shared" si="149"/>
        <v>0.19999999999999984</v>
      </c>
      <c r="AU45" s="89">
        <f t="shared" si="149"/>
        <v>0.19999999999999984</v>
      </c>
      <c r="AV45" s="89">
        <f t="shared" si="149"/>
        <v>0.19999999999999984</v>
      </c>
      <c r="AW45" s="89">
        <f t="shared" si="149"/>
        <v>0.19999999999999984</v>
      </c>
      <c r="AX45" s="89">
        <f t="shared" si="149"/>
        <v>0.19999999999999984</v>
      </c>
      <c r="AY45" s="89">
        <f t="shared" si="149"/>
        <v>0.19999999999999984</v>
      </c>
      <c r="AZ45" s="89">
        <f t="shared" si="149"/>
        <v>0.19999999999999984</v>
      </c>
      <c r="BA45" s="89">
        <f t="shared" si="149"/>
        <v>0.19999999999999984</v>
      </c>
      <c r="BB45" s="89">
        <f t="shared" si="149"/>
        <v>0.19999999999999984</v>
      </c>
      <c r="BC45" s="89">
        <f t="shared" si="149"/>
        <v>0.19999999999999984</v>
      </c>
      <c r="BD45" s="89">
        <f t="shared" si="149"/>
        <v>0.19999999999999984</v>
      </c>
      <c r="BE45" s="89">
        <f t="shared" si="149"/>
        <v>0.19999999999999984</v>
      </c>
      <c r="BF45" s="89">
        <f t="shared" si="149"/>
        <v>0.19999999999999984</v>
      </c>
      <c r="BG45" s="89">
        <f t="shared" si="149"/>
        <v>0.19999999999999984</v>
      </c>
      <c r="BH45" s="89">
        <f t="shared" si="149"/>
        <v>0.19999999999999984</v>
      </c>
      <c r="BI45" s="89">
        <f t="shared" si="149"/>
        <v>0.19999999999999984</v>
      </c>
      <c r="BJ45" s="89">
        <f t="shared" si="149"/>
        <v>0.19999999999999984</v>
      </c>
    </row>
    <row r="46" spans="2:62" ht="13.5" customHeight="1" outlineLevel="1" x14ac:dyDescent="0.25">
      <c r="B46" s="6" t="str">
        <f>B19&amp;" / sales"</f>
        <v>Sales &amp; marketing / sales</v>
      </c>
      <c r="C46" s="6"/>
      <c r="D46" s="6"/>
      <c r="G46" s="89">
        <f t="shared" ca="1" si="146"/>
        <v>0</v>
      </c>
      <c r="H46" s="89">
        <f t="shared" ca="1" si="146"/>
        <v>1.0833333333333333</v>
      </c>
      <c r="I46" s="89">
        <f t="shared" ref="I46:J46" ca="1" si="150">I19/I$15</f>
        <v>0.54166666666666663</v>
      </c>
      <c r="J46" s="89">
        <f t="shared" ca="1" si="150"/>
        <v>0.27083333333333331</v>
      </c>
      <c r="K46" s="88">
        <v>0.4</v>
      </c>
      <c r="L46" s="88">
        <v>0.5</v>
      </c>
      <c r="M46" s="88">
        <v>0.45</v>
      </c>
      <c r="N46" s="88">
        <v>0.4</v>
      </c>
      <c r="O46" s="88">
        <f>N46-0.02</f>
        <v>0.38</v>
      </c>
      <c r="P46" s="88">
        <f t="shared" ref="P46:X46" si="151">O46-0.02</f>
        <v>0.36</v>
      </c>
      <c r="Q46" s="88">
        <f t="shared" si="151"/>
        <v>0.33999999999999997</v>
      </c>
      <c r="R46" s="88">
        <f t="shared" si="151"/>
        <v>0.31999999999999995</v>
      </c>
      <c r="S46" s="88">
        <f t="shared" si="151"/>
        <v>0.29999999999999993</v>
      </c>
      <c r="T46" s="88">
        <f t="shared" si="151"/>
        <v>0.27999999999999992</v>
      </c>
      <c r="U46" s="88">
        <f t="shared" si="151"/>
        <v>0.2599999999999999</v>
      </c>
      <c r="V46" s="88">
        <f t="shared" si="151"/>
        <v>0.23999999999999991</v>
      </c>
      <c r="W46" s="88">
        <f t="shared" si="151"/>
        <v>0.21999999999999992</v>
      </c>
      <c r="X46" s="88">
        <f t="shared" si="151"/>
        <v>0.19999999999999993</v>
      </c>
      <c r="Y46" s="88">
        <f t="shared" ref="Y46:Z46" si="152">X46-0.01</f>
        <v>0.18999999999999992</v>
      </c>
      <c r="Z46" s="88">
        <f t="shared" si="152"/>
        <v>0.17999999999999991</v>
      </c>
      <c r="AA46" s="91">
        <f>Z46</f>
        <v>0.17999999999999991</v>
      </c>
      <c r="AB46" s="91">
        <f t="shared" ref="AB46:BJ46" si="153">AA46</f>
        <v>0.17999999999999991</v>
      </c>
      <c r="AC46" s="91">
        <f t="shared" si="153"/>
        <v>0.17999999999999991</v>
      </c>
      <c r="AD46" s="91">
        <f t="shared" si="153"/>
        <v>0.17999999999999991</v>
      </c>
      <c r="AE46" s="91">
        <f t="shared" si="153"/>
        <v>0.17999999999999991</v>
      </c>
      <c r="AF46" s="91">
        <f t="shared" si="153"/>
        <v>0.17999999999999991</v>
      </c>
      <c r="AG46" s="91">
        <f t="shared" si="153"/>
        <v>0.17999999999999991</v>
      </c>
      <c r="AH46" s="91">
        <f t="shared" si="153"/>
        <v>0.17999999999999991</v>
      </c>
      <c r="AI46" s="91">
        <f t="shared" si="153"/>
        <v>0.17999999999999991</v>
      </c>
      <c r="AJ46" s="91">
        <f t="shared" si="153"/>
        <v>0.17999999999999991</v>
      </c>
      <c r="AK46" s="91">
        <f t="shared" si="153"/>
        <v>0.17999999999999991</v>
      </c>
      <c r="AL46" s="91">
        <f t="shared" si="153"/>
        <v>0.17999999999999991</v>
      </c>
      <c r="AM46" s="91">
        <f t="shared" si="153"/>
        <v>0.17999999999999991</v>
      </c>
      <c r="AN46" s="91">
        <f t="shared" si="153"/>
        <v>0.17999999999999991</v>
      </c>
      <c r="AO46" s="91">
        <f t="shared" si="153"/>
        <v>0.17999999999999991</v>
      </c>
      <c r="AP46" s="91">
        <f t="shared" si="153"/>
        <v>0.17999999999999991</v>
      </c>
      <c r="AQ46" s="91">
        <f t="shared" si="153"/>
        <v>0.17999999999999991</v>
      </c>
      <c r="AR46" s="91">
        <f t="shared" si="153"/>
        <v>0.17999999999999991</v>
      </c>
      <c r="AS46" s="91">
        <f t="shared" si="153"/>
        <v>0.17999999999999991</v>
      </c>
      <c r="AT46" s="91">
        <f t="shared" si="153"/>
        <v>0.17999999999999991</v>
      </c>
      <c r="AU46" s="91">
        <f t="shared" si="153"/>
        <v>0.17999999999999991</v>
      </c>
      <c r="AV46" s="91">
        <f t="shared" si="153"/>
        <v>0.17999999999999991</v>
      </c>
      <c r="AW46" s="91">
        <f t="shared" si="153"/>
        <v>0.17999999999999991</v>
      </c>
      <c r="AX46" s="91">
        <f t="shared" si="153"/>
        <v>0.17999999999999991</v>
      </c>
      <c r="AY46" s="91">
        <f t="shared" si="153"/>
        <v>0.17999999999999991</v>
      </c>
      <c r="AZ46" s="91">
        <f t="shared" si="153"/>
        <v>0.17999999999999991</v>
      </c>
      <c r="BA46" s="91">
        <f t="shared" si="153"/>
        <v>0.17999999999999991</v>
      </c>
      <c r="BB46" s="91">
        <f t="shared" si="153"/>
        <v>0.17999999999999991</v>
      </c>
      <c r="BC46" s="91">
        <f t="shared" si="153"/>
        <v>0.17999999999999991</v>
      </c>
      <c r="BD46" s="91">
        <f t="shared" si="153"/>
        <v>0.17999999999999991</v>
      </c>
      <c r="BE46" s="91">
        <f t="shared" si="153"/>
        <v>0.17999999999999991</v>
      </c>
      <c r="BF46" s="91">
        <f t="shared" si="153"/>
        <v>0.17999999999999991</v>
      </c>
      <c r="BG46" s="91">
        <f t="shared" si="153"/>
        <v>0.17999999999999991</v>
      </c>
      <c r="BH46" s="91">
        <f t="shared" si="153"/>
        <v>0.17999999999999991</v>
      </c>
      <c r="BI46" s="91">
        <f t="shared" si="153"/>
        <v>0.17999999999999991</v>
      </c>
      <c r="BJ46" s="91">
        <f t="shared" si="153"/>
        <v>0.17999999999999991</v>
      </c>
    </row>
    <row r="47" spans="2:62" ht="13.5" customHeight="1" outlineLevel="1" x14ac:dyDescent="0.25">
      <c r="B47" s="6" t="str">
        <f>B20&amp;" / sales"</f>
        <v>General &amp; adminstrative / sales</v>
      </c>
      <c r="C47" s="6"/>
      <c r="D47" s="6"/>
      <c r="G47" s="89">
        <f t="shared" ca="1" si="146"/>
        <v>31.955555555555559</v>
      </c>
      <c r="H47" s="89">
        <f t="shared" ca="1" si="146"/>
        <v>3.5955555555555558</v>
      </c>
      <c r="I47" s="89">
        <f t="shared" ref="I47:L47" ca="1" si="154">I20/I$15</f>
        <v>1.7977777777777779</v>
      </c>
      <c r="J47" s="89">
        <f t="shared" ca="1" si="154"/>
        <v>0.89888888888888896</v>
      </c>
      <c r="K47" s="89">
        <f t="shared" ca="1" si="154"/>
        <v>0.35955555555555557</v>
      </c>
      <c r="L47" s="89">
        <f t="shared" ca="1" si="154"/>
        <v>0.14382222222222224</v>
      </c>
      <c r="M47" s="88">
        <v>0.45</v>
      </c>
      <c r="N47" s="88">
        <v>0.43</v>
      </c>
      <c r="O47" s="88">
        <v>0.41</v>
      </c>
      <c r="P47" s="88">
        <v>0.37</v>
      </c>
      <c r="Q47" s="88">
        <f>P47-0.02</f>
        <v>0.35</v>
      </c>
      <c r="R47" s="88">
        <f t="shared" ref="R47:X47" si="155">Q47-0.02</f>
        <v>0.32999999999999996</v>
      </c>
      <c r="S47" s="88">
        <f t="shared" si="155"/>
        <v>0.30999999999999994</v>
      </c>
      <c r="T47" s="88">
        <f t="shared" si="155"/>
        <v>0.28999999999999992</v>
      </c>
      <c r="U47" s="88">
        <f t="shared" si="155"/>
        <v>0.26999999999999991</v>
      </c>
      <c r="V47" s="88">
        <f t="shared" si="155"/>
        <v>0.24999999999999992</v>
      </c>
      <c r="W47" s="88">
        <f t="shared" si="155"/>
        <v>0.22999999999999993</v>
      </c>
      <c r="X47" s="88">
        <f t="shared" si="155"/>
        <v>0.20999999999999994</v>
      </c>
      <c r="Y47" s="88">
        <f t="shared" ref="Y47:AB47" si="156">X47-0.01</f>
        <v>0.19999999999999993</v>
      </c>
      <c r="Z47" s="88">
        <f t="shared" si="156"/>
        <v>0.18999999999999992</v>
      </c>
      <c r="AA47" s="88">
        <f t="shared" si="156"/>
        <v>0.17999999999999991</v>
      </c>
      <c r="AB47" s="88">
        <f t="shared" si="156"/>
        <v>0.1699999999999999</v>
      </c>
      <c r="AC47" s="89">
        <f t="shared" ref="AC47:BJ47" si="157">AB47</f>
        <v>0.1699999999999999</v>
      </c>
      <c r="AD47" s="89">
        <f t="shared" si="157"/>
        <v>0.1699999999999999</v>
      </c>
      <c r="AE47" s="89">
        <f t="shared" si="157"/>
        <v>0.1699999999999999</v>
      </c>
      <c r="AF47" s="89">
        <f t="shared" si="157"/>
        <v>0.1699999999999999</v>
      </c>
      <c r="AG47" s="89">
        <f t="shared" si="157"/>
        <v>0.1699999999999999</v>
      </c>
      <c r="AH47" s="89">
        <f t="shared" si="157"/>
        <v>0.1699999999999999</v>
      </c>
      <c r="AI47" s="89">
        <f t="shared" si="157"/>
        <v>0.1699999999999999</v>
      </c>
      <c r="AJ47" s="89">
        <f t="shared" si="157"/>
        <v>0.1699999999999999</v>
      </c>
      <c r="AK47" s="89">
        <f t="shared" si="157"/>
        <v>0.1699999999999999</v>
      </c>
      <c r="AL47" s="89">
        <f t="shared" si="157"/>
        <v>0.1699999999999999</v>
      </c>
      <c r="AM47" s="89">
        <f t="shared" si="157"/>
        <v>0.1699999999999999</v>
      </c>
      <c r="AN47" s="89">
        <f t="shared" si="157"/>
        <v>0.1699999999999999</v>
      </c>
      <c r="AO47" s="89">
        <f t="shared" si="157"/>
        <v>0.1699999999999999</v>
      </c>
      <c r="AP47" s="89">
        <f t="shared" si="157"/>
        <v>0.1699999999999999</v>
      </c>
      <c r="AQ47" s="89">
        <f t="shared" si="157"/>
        <v>0.1699999999999999</v>
      </c>
      <c r="AR47" s="89">
        <f t="shared" si="157"/>
        <v>0.1699999999999999</v>
      </c>
      <c r="AS47" s="89">
        <f t="shared" si="157"/>
        <v>0.1699999999999999</v>
      </c>
      <c r="AT47" s="89">
        <f t="shared" si="157"/>
        <v>0.1699999999999999</v>
      </c>
      <c r="AU47" s="89">
        <f t="shared" si="157"/>
        <v>0.1699999999999999</v>
      </c>
      <c r="AV47" s="89">
        <f t="shared" si="157"/>
        <v>0.1699999999999999</v>
      </c>
      <c r="AW47" s="89">
        <f t="shared" si="157"/>
        <v>0.1699999999999999</v>
      </c>
      <c r="AX47" s="89">
        <f t="shared" si="157"/>
        <v>0.1699999999999999</v>
      </c>
      <c r="AY47" s="89">
        <f t="shared" si="157"/>
        <v>0.1699999999999999</v>
      </c>
      <c r="AZ47" s="89">
        <f t="shared" si="157"/>
        <v>0.1699999999999999</v>
      </c>
      <c r="BA47" s="89">
        <f t="shared" si="157"/>
        <v>0.1699999999999999</v>
      </c>
      <c r="BB47" s="89">
        <f t="shared" si="157"/>
        <v>0.1699999999999999</v>
      </c>
      <c r="BC47" s="89">
        <f t="shared" si="157"/>
        <v>0.1699999999999999</v>
      </c>
      <c r="BD47" s="89">
        <f t="shared" si="157"/>
        <v>0.1699999999999999</v>
      </c>
      <c r="BE47" s="89">
        <f t="shared" si="157"/>
        <v>0.1699999999999999</v>
      </c>
      <c r="BF47" s="89">
        <f t="shared" si="157"/>
        <v>0.1699999999999999</v>
      </c>
      <c r="BG47" s="89">
        <f t="shared" si="157"/>
        <v>0.1699999999999999</v>
      </c>
      <c r="BH47" s="89">
        <f t="shared" si="157"/>
        <v>0.1699999999999999</v>
      </c>
      <c r="BI47" s="89">
        <f t="shared" si="157"/>
        <v>0.1699999999999999</v>
      </c>
      <c r="BJ47" s="89">
        <f t="shared" si="157"/>
        <v>0.1699999999999999</v>
      </c>
    </row>
    <row r="48" spans="2:62" ht="13.5" customHeight="1" outlineLevel="1" x14ac:dyDescent="0.25">
      <c r="B48" s="6" t="s">
        <v>24</v>
      </c>
      <c r="C48" s="6"/>
      <c r="D48" s="6"/>
      <c r="G48" s="89">
        <f ca="1">G22/G$15</f>
        <v>2.7777777777777776E-2</v>
      </c>
      <c r="H48" s="89">
        <f ca="1">H22/H$15</f>
        <v>6.1111111111111106E-3</v>
      </c>
      <c r="I48" s="89">
        <f t="shared" ref="I48:AV48" ca="1" si="158">I22/I$15</f>
        <v>5.138888888888889E-3</v>
      </c>
      <c r="J48" s="89">
        <f t="shared" ca="1" si="158"/>
        <v>4.6527777777777782E-3</v>
      </c>
      <c r="K48" s="89">
        <f t="shared" ca="1" si="158"/>
        <v>3.9236111111111112E-3</v>
      </c>
      <c r="L48" s="89">
        <f t="shared" ca="1" si="158"/>
        <v>3.6111111111111114E-3</v>
      </c>
      <c r="M48" s="89">
        <f t="shared" ca="1" si="158"/>
        <v>3.4652777777777781E-3</v>
      </c>
      <c r="N48" s="89">
        <f t="shared" ca="1" si="158"/>
        <v>3.3861111111111114E-3</v>
      </c>
      <c r="O48" s="89">
        <f t="shared" ca="1" si="158"/>
        <v>3.6722222222222226E-3</v>
      </c>
      <c r="P48" s="89">
        <f t="shared" ca="1" si="158"/>
        <v>4.4064814814814817E-3</v>
      </c>
      <c r="Q48" s="89">
        <f t="shared" ca="1" si="158"/>
        <v>4.8751543209876545E-3</v>
      </c>
      <c r="R48" s="89">
        <f t="shared" ca="1" si="158"/>
        <v>5.1667695473251035E-3</v>
      </c>
      <c r="S48" s="89">
        <f t="shared" ca="1" si="158"/>
        <v>5.3403463648834023E-3</v>
      </c>
      <c r="T48" s="89">
        <f t="shared" ca="1" si="158"/>
        <v>5.6895331177738593E-3</v>
      </c>
      <c r="U48" s="89">
        <f t="shared" ca="1" si="158"/>
        <v>5.918118893647995E-3</v>
      </c>
      <c r="V48" s="89">
        <f t="shared" ca="1" si="158"/>
        <v>6.3857324822933284E-3</v>
      </c>
      <c r="W48" s="89">
        <f t="shared" ca="1" si="158"/>
        <v>6.7246019094564062E-3</v>
      </c>
      <c r="X48" s="89">
        <f t="shared" ca="1" si="158"/>
        <v>7.3955015912136714E-3</v>
      </c>
      <c r="Y48" s="89">
        <f t="shared" ca="1" si="158"/>
        <v>7.9337513260113943E-3</v>
      </c>
      <c r="Z48" s="89">
        <f t="shared" ca="1" si="158"/>
        <v>8.3614594383428272E-3</v>
      </c>
      <c r="AA48" s="89">
        <f t="shared" ca="1" si="158"/>
        <v>8.6970495319523573E-3</v>
      </c>
      <c r="AB48" s="89">
        <f t="shared" ca="1" si="158"/>
        <v>8.9558746099602966E-3</v>
      </c>
      <c r="AC48" s="89">
        <f t="shared" ca="1" si="158"/>
        <v>9.1507288416335826E-3</v>
      </c>
      <c r="AD48" s="89">
        <f t="shared" ca="1" si="158"/>
        <v>9.9855110681517402E-3</v>
      </c>
      <c r="AE48" s="89">
        <f t="shared" ca="1" si="158"/>
        <v>1.0744404001350063E-2</v>
      </c>
      <c r="AF48" s="89">
        <f t="shared" ca="1" si="158"/>
        <v>1.1434306667893997E-2</v>
      </c>
      <c r="AG48" s="89">
        <f t="shared" ca="1" si="158"/>
        <v>1.2061490910206663E-2</v>
      </c>
      <c r="AH48" s="89">
        <f t="shared" ca="1" si="158"/>
        <v>1.2631658403218176E-2</v>
      </c>
      <c r="AI48" s="89">
        <f t="shared" ca="1" si="158"/>
        <v>1.31499924877741E-2</v>
      </c>
      <c r="AJ48" s="89">
        <f t="shared" ca="1" si="158"/>
        <v>1.4190469035975335E-2</v>
      </c>
      <c r="AK48" s="89">
        <f t="shared" ca="1" si="158"/>
        <v>1.5181399081881269E-2</v>
      </c>
      <c r="AL48" s="89">
        <f t="shared" ca="1" si="158"/>
        <v>1.6125141982744066E-2</v>
      </c>
      <c r="AM48" s="89">
        <f t="shared" ca="1" si="158"/>
        <v>1.7171610880843655E-2</v>
      </c>
      <c r="AN48" s="89">
        <f t="shared" ca="1" si="158"/>
        <v>1.817783097517018E-2</v>
      </c>
      <c r="AO48" s="89">
        <f t="shared" ca="1" si="158"/>
        <v>1.9145350296638001E-2</v>
      </c>
      <c r="AP48" s="89">
        <f t="shared" ca="1" si="158"/>
        <v>2.0254385401266665E-2</v>
      </c>
      <c r="AQ48" s="89">
        <f t="shared" ca="1" si="158"/>
        <v>2.1331118512556636E-2</v>
      </c>
      <c r="AR48" s="89">
        <f t="shared" ca="1" si="158"/>
        <v>2.2376490465265336E-2</v>
      </c>
      <c r="AS48" s="89">
        <f t="shared" ca="1" si="158"/>
        <v>2.3604402416926802E-2</v>
      </c>
      <c r="AT48" s="89">
        <f t="shared" ca="1" si="158"/>
        <v>2.4808237663653726E-2</v>
      </c>
      <c r="AU48" s="89">
        <f t="shared" ca="1" si="158"/>
        <v>2.598846829769973E-2</v>
      </c>
      <c r="AV48" s="89">
        <f t="shared" ca="1" si="158"/>
        <v>2.7145557154607581E-2</v>
      </c>
      <c r="AW48" s="89">
        <f t="shared" ref="AW48:AX48" ca="1" si="159">AW22/AW$15</f>
        <v>2.8543455928654371E-2</v>
      </c>
      <c r="AX48" s="89">
        <f t="shared" ca="1" si="159"/>
        <v>2.9927514120779899E-2</v>
      </c>
      <c r="AY48" s="89">
        <f t="shared" ref="AY48:BJ48" ca="1" si="160">AY22/AY$15</f>
        <v>3.1297868766448744E-2</v>
      </c>
      <c r="AZ48" s="89">
        <f t="shared" ca="1" si="160"/>
        <v>3.265465554433869E-2</v>
      </c>
      <c r="BA48" s="89">
        <f t="shared" ca="1" si="160"/>
        <v>3.3998008789774291E-2</v>
      </c>
      <c r="BB48" s="89">
        <f t="shared" ca="1" si="160"/>
        <v>3.5328061508027343E-2</v>
      </c>
      <c r="BC48" s="89">
        <f t="shared" ca="1" si="160"/>
        <v>3.664488470460564E-2</v>
      </c>
      <c r="BD48" s="89">
        <f t="shared" ca="1" si="160"/>
        <v>3.794865863216116E-2</v>
      </c>
      <c r="BE48" s="89">
        <f t="shared" ca="1" si="160"/>
        <v>3.9239506774658546E-2</v>
      </c>
      <c r="BF48" s="89">
        <f t="shared" ca="1" si="160"/>
        <v>4.0517486778642357E-2</v>
      </c>
      <c r="BG48" s="89">
        <f t="shared" ca="1" si="160"/>
        <v>4.1782557220592875E-2</v>
      </c>
      <c r="BH48" s="89">
        <f t="shared" ca="1" si="160"/>
        <v>4.3034474272068232E-2</v>
      </c>
      <c r="BI48" s="89">
        <f t="shared" ca="1" si="160"/>
        <v>4.427245776766435E-2</v>
      </c>
      <c r="BJ48" s="89">
        <f t="shared" ca="1" si="160"/>
        <v>4.5494415766295475E-2</v>
      </c>
    </row>
    <row r="49" spans="2:62" ht="13.5" customHeight="1" outlineLevel="1" x14ac:dyDescent="0.25">
      <c r="B49" s="6" t="s">
        <v>25</v>
      </c>
      <c r="C49" s="6"/>
      <c r="D49" s="6"/>
      <c r="G49" s="89">
        <f ca="1">G23/G$15</f>
        <v>0</v>
      </c>
      <c r="H49" s="89">
        <f ca="1">H23/H$15</f>
        <v>0</v>
      </c>
      <c r="I49" s="89">
        <f t="shared" ref="I49:AV49" ca="1" si="161">I23/I$15</f>
        <v>0</v>
      </c>
      <c r="J49" s="89">
        <f t="shared" ca="1" si="161"/>
        <v>0</v>
      </c>
      <c r="K49" s="89">
        <f t="shared" ca="1" si="161"/>
        <v>0</v>
      </c>
      <c r="L49" s="89">
        <f t="shared" ca="1" si="161"/>
        <v>0</v>
      </c>
      <c r="M49" s="89">
        <f t="shared" ca="1" si="161"/>
        <v>0</v>
      </c>
      <c r="N49" s="89">
        <f t="shared" ca="1" si="161"/>
        <v>0</v>
      </c>
      <c r="O49" s="89">
        <f t="shared" ca="1" si="161"/>
        <v>0</v>
      </c>
      <c r="P49" s="89">
        <f t="shared" ca="1" si="161"/>
        <v>0</v>
      </c>
      <c r="Q49" s="89">
        <f t="shared" ca="1" si="161"/>
        <v>0</v>
      </c>
      <c r="R49" s="89">
        <f t="shared" ca="1" si="161"/>
        <v>0</v>
      </c>
      <c r="S49" s="89">
        <f t="shared" ca="1" si="161"/>
        <v>0</v>
      </c>
      <c r="T49" s="89">
        <f t="shared" ca="1" si="161"/>
        <v>0</v>
      </c>
      <c r="U49" s="89">
        <f t="shared" ca="1" si="161"/>
        <v>0</v>
      </c>
      <c r="V49" s="89">
        <f t="shared" ca="1" si="161"/>
        <v>0</v>
      </c>
      <c r="W49" s="89">
        <f t="shared" ca="1" si="161"/>
        <v>0</v>
      </c>
      <c r="X49" s="89">
        <f t="shared" ca="1" si="161"/>
        <v>0</v>
      </c>
      <c r="Y49" s="89">
        <f t="shared" ca="1" si="161"/>
        <v>0</v>
      </c>
      <c r="Z49" s="89">
        <f t="shared" ca="1" si="161"/>
        <v>0</v>
      </c>
      <c r="AA49" s="89">
        <f t="shared" ca="1" si="161"/>
        <v>0</v>
      </c>
      <c r="AB49" s="89">
        <f t="shared" ca="1" si="161"/>
        <v>0</v>
      </c>
      <c r="AC49" s="89">
        <f t="shared" ca="1" si="161"/>
        <v>0</v>
      </c>
      <c r="AD49" s="89">
        <f t="shared" ca="1" si="161"/>
        <v>0</v>
      </c>
      <c r="AE49" s="89">
        <f t="shared" ca="1" si="161"/>
        <v>0</v>
      </c>
      <c r="AF49" s="89">
        <f t="shared" ca="1" si="161"/>
        <v>0</v>
      </c>
      <c r="AG49" s="89">
        <f t="shared" ca="1" si="161"/>
        <v>0</v>
      </c>
      <c r="AH49" s="89">
        <f t="shared" ca="1" si="161"/>
        <v>0</v>
      </c>
      <c r="AI49" s="89">
        <f t="shared" ca="1" si="161"/>
        <v>0</v>
      </c>
      <c r="AJ49" s="89">
        <f t="shared" ca="1" si="161"/>
        <v>0</v>
      </c>
      <c r="AK49" s="89">
        <f t="shared" ca="1" si="161"/>
        <v>0</v>
      </c>
      <c r="AL49" s="89">
        <f t="shared" ca="1" si="161"/>
        <v>0</v>
      </c>
      <c r="AM49" s="89">
        <f t="shared" ca="1" si="161"/>
        <v>0</v>
      </c>
      <c r="AN49" s="89">
        <f t="shared" ca="1" si="161"/>
        <v>0</v>
      </c>
      <c r="AO49" s="89">
        <f t="shared" ca="1" si="161"/>
        <v>0</v>
      </c>
      <c r="AP49" s="89">
        <f t="shared" ca="1" si="161"/>
        <v>0</v>
      </c>
      <c r="AQ49" s="89">
        <f t="shared" ca="1" si="161"/>
        <v>0</v>
      </c>
      <c r="AR49" s="89">
        <f t="shared" ca="1" si="161"/>
        <v>0</v>
      </c>
      <c r="AS49" s="89">
        <f t="shared" ca="1" si="161"/>
        <v>0</v>
      </c>
      <c r="AT49" s="89">
        <f t="shared" ca="1" si="161"/>
        <v>0</v>
      </c>
      <c r="AU49" s="89">
        <f t="shared" ca="1" si="161"/>
        <v>0</v>
      </c>
      <c r="AV49" s="89">
        <f t="shared" ca="1" si="161"/>
        <v>0</v>
      </c>
      <c r="AW49" s="89">
        <f t="shared" ref="AW49:AX49" ca="1" si="162">AW23/AW$15</f>
        <v>0</v>
      </c>
      <c r="AX49" s="89">
        <f t="shared" ca="1" si="162"/>
        <v>0</v>
      </c>
      <c r="AY49" s="89">
        <f t="shared" ref="AY49:BJ49" ca="1" si="163">AY23/AY$15</f>
        <v>0</v>
      </c>
      <c r="AZ49" s="89">
        <f t="shared" ca="1" si="163"/>
        <v>0</v>
      </c>
      <c r="BA49" s="89">
        <f t="shared" ca="1" si="163"/>
        <v>0</v>
      </c>
      <c r="BB49" s="89">
        <f t="shared" ca="1" si="163"/>
        <v>0</v>
      </c>
      <c r="BC49" s="89">
        <f t="shared" ca="1" si="163"/>
        <v>0</v>
      </c>
      <c r="BD49" s="89">
        <f t="shared" ca="1" si="163"/>
        <v>0</v>
      </c>
      <c r="BE49" s="89">
        <f t="shared" ca="1" si="163"/>
        <v>0</v>
      </c>
      <c r="BF49" s="89">
        <f t="shared" ca="1" si="163"/>
        <v>0</v>
      </c>
      <c r="BG49" s="89">
        <f t="shared" ca="1" si="163"/>
        <v>0</v>
      </c>
      <c r="BH49" s="89">
        <f t="shared" ca="1" si="163"/>
        <v>0</v>
      </c>
      <c r="BI49" s="89">
        <f t="shared" ca="1" si="163"/>
        <v>0</v>
      </c>
      <c r="BJ49" s="89">
        <f t="shared" ca="1" si="163"/>
        <v>0</v>
      </c>
    </row>
    <row r="50" spans="2:62" ht="13.5" customHeight="1" outlineLevel="1" x14ac:dyDescent="0.25">
      <c r="B50" s="6" t="s">
        <v>26</v>
      </c>
      <c r="C50" s="6"/>
      <c r="D50" s="6"/>
      <c r="G50" s="89">
        <f t="shared" ref="G50:AL50" ca="1" si="164">G431/G$15</f>
        <v>3.0555555555555554</v>
      </c>
      <c r="H50" s="89">
        <f t="shared" ca="1" si="164"/>
        <v>0.47222222222222221</v>
      </c>
      <c r="I50" s="89">
        <f t="shared" ca="1" si="164"/>
        <v>0.2361111111111111</v>
      </c>
      <c r="J50" s="89">
        <f t="shared" ca="1" si="164"/>
        <v>0.11805555555555555</v>
      </c>
      <c r="K50" s="89">
        <f t="shared" ca="1" si="164"/>
        <v>4.7222222222222221E-2</v>
      </c>
      <c r="L50" s="89">
        <f t="shared" ca="1" si="164"/>
        <v>2.3333333333333334E-2</v>
      </c>
      <c r="M50" s="89">
        <f t="shared" ca="1" si="164"/>
        <v>9.3333333333333341E-3</v>
      </c>
      <c r="N50" s="89">
        <f t="shared" ca="1" si="164"/>
        <v>3.7333333333333333E-3</v>
      </c>
      <c r="O50" s="89">
        <f t="shared" ca="1" si="164"/>
        <v>3.7155555555555548E-3</v>
      </c>
      <c r="P50" s="89">
        <f t="shared" ca="1" si="164"/>
        <v>2.4770370370370367E-3</v>
      </c>
      <c r="Q50" s="89">
        <f t="shared" ca="1" si="164"/>
        <v>1.6513580246913578E-3</v>
      </c>
      <c r="R50" s="89">
        <f t="shared" ca="1" si="164"/>
        <v>1.1904526748971196E-3</v>
      </c>
      <c r="S50" s="89">
        <f t="shared" ca="1" si="164"/>
        <v>7.9363511659807961E-4</v>
      </c>
      <c r="T50" s="89">
        <f t="shared" ca="1" si="164"/>
        <v>5.6688222614148542E-4</v>
      </c>
      <c r="U50" s="89">
        <f t="shared" ca="1" si="164"/>
        <v>5.3033229752806469E-4</v>
      </c>
      <c r="V50" s="89">
        <f t="shared" ca="1" si="164"/>
        <v>4.0794792117543436E-4</v>
      </c>
      <c r="W50" s="89">
        <f t="shared" ca="1" si="164"/>
        <v>3.138060932118726E-4</v>
      </c>
      <c r="X50" s="89">
        <f t="shared" ca="1" si="164"/>
        <v>2.6150507767656048E-4</v>
      </c>
      <c r="Y50" s="89">
        <f t="shared" ca="1" si="164"/>
        <v>2.1792089806380044E-4</v>
      </c>
      <c r="Z50" s="89">
        <f t="shared" ca="1" si="164"/>
        <v>1.8466832859573179E-4</v>
      </c>
      <c r="AA50" s="89">
        <f t="shared" ca="1" si="164"/>
        <v>2.0910671759594217E-4</v>
      </c>
      <c r="AB50" s="89">
        <f t="shared" ca="1" si="164"/>
        <v>1.7425559799661846E-4</v>
      </c>
      <c r="AC50" s="89">
        <f t="shared" ca="1" si="164"/>
        <v>1.4521299833051543E-4</v>
      </c>
      <c r="AD50" s="89">
        <f t="shared" ca="1" si="164"/>
        <v>1.3201181666410493E-4</v>
      </c>
      <c r="AE50" s="89">
        <f t="shared" ca="1" si="164"/>
        <v>1.2001074242191354E-4</v>
      </c>
      <c r="AF50" s="89">
        <f t="shared" ca="1" si="164"/>
        <v>1.0910067492901232E-4</v>
      </c>
      <c r="AG50" s="89">
        <f t="shared" ca="1" si="164"/>
        <v>9.9182431753647537E-5</v>
      </c>
      <c r="AH50" s="89">
        <f t="shared" ca="1" si="164"/>
        <v>9.0165847048770482E-5</v>
      </c>
      <c r="AI50" s="89">
        <f t="shared" ca="1" si="164"/>
        <v>8.1968951862518614E-5</v>
      </c>
      <c r="AJ50" s="89">
        <f t="shared" ca="1" si="164"/>
        <v>7.806566844049392E-5</v>
      </c>
      <c r="AK50" s="89">
        <f t="shared" ca="1" si="164"/>
        <v>7.4348255657613257E-5</v>
      </c>
      <c r="AL50" s="89">
        <f t="shared" ca="1" si="164"/>
        <v>7.0807862531060235E-5</v>
      </c>
      <c r="AM50" s="89">
        <f t="shared" ref="AM50:BJ50" ca="1" si="165">AM431/AM$15</f>
        <v>7.6907166845377643E-5</v>
      </c>
      <c r="AN50" s="89">
        <f t="shared" ca="1" si="165"/>
        <v>7.3949198889786198E-5</v>
      </c>
      <c r="AO50" s="89">
        <f t="shared" ca="1" si="165"/>
        <v>7.1104998932486753E-5</v>
      </c>
      <c r="AP50" s="89">
        <f t="shared" ca="1" si="165"/>
        <v>6.9033979546103628E-5</v>
      </c>
      <c r="AQ50" s="89">
        <f t="shared" ca="1" si="165"/>
        <v>6.702328111272198E-5</v>
      </c>
      <c r="AR50" s="89">
        <f t="shared" ca="1" si="165"/>
        <v>6.5071146711380553E-5</v>
      </c>
      <c r="AS50" s="89">
        <f t="shared" ca="1" si="165"/>
        <v>6.3795241873902507E-5</v>
      </c>
      <c r="AT50" s="89">
        <f t="shared" ca="1" si="165"/>
        <v>6.2544354778335795E-5</v>
      </c>
      <c r="AU50" s="89">
        <f t="shared" ca="1" si="165"/>
        <v>6.1317994880721367E-5</v>
      </c>
      <c r="AV50" s="89">
        <f t="shared" ca="1" si="165"/>
        <v>6.0115681255609172E-5</v>
      </c>
      <c r="AW50" s="89">
        <f t="shared" ca="1" si="165"/>
        <v>5.9520476490702153E-5</v>
      </c>
      <c r="AX50" s="89">
        <f t="shared" ca="1" si="165"/>
        <v>5.8931164842279348E-5</v>
      </c>
      <c r="AY50" s="89">
        <f t="shared" ca="1" si="165"/>
        <v>6.0873561900430005E-5</v>
      </c>
      <c r="AZ50" s="89">
        <f t="shared" ca="1" si="165"/>
        <v>6.0896069687994349E-5</v>
      </c>
      <c r="BA50" s="89">
        <f t="shared" ca="1" si="165"/>
        <v>6.0293138304944923E-5</v>
      </c>
      <c r="BB50" s="89">
        <f t="shared" ca="1" si="165"/>
        <v>5.9696176539549417E-5</v>
      </c>
      <c r="BC50" s="89">
        <f t="shared" ca="1" si="165"/>
        <v>5.9105125286682576E-5</v>
      </c>
      <c r="BD50" s="89">
        <f t="shared" ca="1" si="165"/>
        <v>5.8519926026418408E-5</v>
      </c>
      <c r="BE50" s="89">
        <f t="shared" ca="1" si="165"/>
        <v>5.7940520818236043E-5</v>
      </c>
      <c r="BF50" s="89">
        <f t="shared" ca="1" si="165"/>
        <v>5.736685229528321E-5</v>
      </c>
      <c r="BG50" s="89">
        <f t="shared" ca="1" si="165"/>
        <v>5.6798863658696243E-5</v>
      </c>
      <c r="BH50" s="89">
        <f t="shared" ca="1" si="165"/>
        <v>5.6236498671976483E-5</v>
      </c>
      <c r="BI50" s="89">
        <f t="shared" ca="1" si="165"/>
        <v>5.5679701655422261E-5</v>
      </c>
      <c r="BJ50" s="89">
        <f t="shared" ca="1" si="165"/>
        <v>5.5128417480616095E-5</v>
      </c>
    </row>
    <row r="51" spans="2:62" ht="13.5" customHeight="1" outlineLevel="1" x14ac:dyDescent="0.25">
      <c r="B51" s="6" t="s">
        <v>27</v>
      </c>
      <c r="C51" s="6"/>
      <c r="D51" s="6"/>
      <c r="G51" s="89">
        <f ca="1">G36/G15</f>
        <v>1.3333333333333333</v>
      </c>
      <c r="H51" s="89">
        <f ca="1">H36/H15</f>
        <v>0.16</v>
      </c>
      <c r="I51" s="89">
        <f t="shared" ref="I51" ca="1" si="166">I36/I15</f>
        <v>0.1</v>
      </c>
      <c r="J51" s="88">
        <v>0.1</v>
      </c>
      <c r="K51" s="88">
        <f>J51-0.001</f>
        <v>9.9000000000000005E-2</v>
      </c>
      <c r="L51" s="88">
        <f t="shared" ref="L51:AD51" si="167">K51-0.001</f>
        <v>9.8000000000000004E-2</v>
      </c>
      <c r="M51" s="88">
        <f t="shared" si="167"/>
        <v>9.7000000000000003E-2</v>
      </c>
      <c r="N51" s="88">
        <f t="shared" si="167"/>
        <v>9.6000000000000002E-2</v>
      </c>
      <c r="O51" s="88">
        <f t="shared" si="167"/>
        <v>9.5000000000000001E-2</v>
      </c>
      <c r="P51" s="88">
        <f t="shared" si="167"/>
        <v>9.4E-2</v>
      </c>
      <c r="Q51" s="88">
        <f t="shared" si="167"/>
        <v>9.2999999999999999E-2</v>
      </c>
      <c r="R51" s="88">
        <f t="shared" si="167"/>
        <v>9.1999999999999998E-2</v>
      </c>
      <c r="S51" s="88">
        <f t="shared" si="167"/>
        <v>9.0999999999999998E-2</v>
      </c>
      <c r="T51" s="88">
        <f t="shared" si="167"/>
        <v>0.09</v>
      </c>
      <c r="U51" s="88">
        <f t="shared" si="167"/>
        <v>8.8999999999999996E-2</v>
      </c>
      <c r="V51" s="88">
        <f t="shared" si="167"/>
        <v>8.7999999999999995E-2</v>
      </c>
      <c r="W51" s="88">
        <f t="shared" si="167"/>
        <v>8.6999999999999994E-2</v>
      </c>
      <c r="X51" s="88">
        <f t="shared" si="167"/>
        <v>8.5999999999999993E-2</v>
      </c>
      <c r="Y51" s="88">
        <f t="shared" si="167"/>
        <v>8.4999999999999992E-2</v>
      </c>
      <c r="Z51" s="88">
        <f t="shared" si="167"/>
        <v>8.3999999999999991E-2</v>
      </c>
      <c r="AA51" s="88">
        <f t="shared" si="167"/>
        <v>8.299999999999999E-2</v>
      </c>
      <c r="AB51" s="88">
        <f t="shared" si="167"/>
        <v>8.199999999999999E-2</v>
      </c>
      <c r="AC51" s="88">
        <f t="shared" si="167"/>
        <v>8.0999999999999989E-2</v>
      </c>
      <c r="AD51" s="88">
        <f t="shared" si="167"/>
        <v>7.9999999999999988E-2</v>
      </c>
      <c r="AE51" s="89">
        <f t="shared" ref="AE51:BJ51" si="168">AD51</f>
        <v>7.9999999999999988E-2</v>
      </c>
      <c r="AF51" s="89">
        <f t="shared" si="168"/>
        <v>7.9999999999999988E-2</v>
      </c>
      <c r="AG51" s="89">
        <f t="shared" si="168"/>
        <v>7.9999999999999988E-2</v>
      </c>
      <c r="AH51" s="89">
        <f t="shared" si="168"/>
        <v>7.9999999999999988E-2</v>
      </c>
      <c r="AI51" s="89">
        <f t="shared" si="168"/>
        <v>7.9999999999999988E-2</v>
      </c>
      <c r="AJ51" s="89">
        <f t="shared" si="168"/>
        <v>7.9999999999999988E-2</v>
      </c>
      <c r="AK51" s="89">
        <f t="shared" si="168"/>
        <v>7.9999999999999988E-2</v>
      </c>
      <c r="AL51" s="89">
        <f t="shared" si="168"/>
        <v>7.9999999999999988E-2</v>
      </c>
      <c r="AM51" s="89">
        <f t="shared" si="168"/>
        <v>7.9999999999999988E-2</v>
      </c>
      <c r="AN51" s="89">
        <f t="shared" si="168"/>
        <v>7.9999999999999988E-2</v>
      </c>
      <c r="AO51" s="89">
        <f t="shared" si="168"/>
        <v>7.9999999999999988E-2</v>
      </c>
      <c r="AP51" s="89">
        <f t="shared" si="168"/>
        <v>7.9999999999999988E-2</v>
      </c>
      <c r="AQ51" s="89">
        <f t="shared" si="168"/>
        <v>7.9999999999999988E-2</v>
      </c>
      <c r="AR51" s="89">
        <f t="shared" si="168"/>
        <v>7.9999999999999988E-2</v>
      </c>
      <c r="AS51" s="89">
        <f t="shared" si="168"/>
        <v>7.9999999999999988E-2</v>
      </c>
      <c r="AT51" s="89">
        <f t="shared" si="168"/>
        <v>7.9999999999999988E-2</v>
      </c>
      <c r="AU51" s="89">
        <f t="shared" si="168"/>
        <v>7.9999999999999988E-2</v>
      </c>
      <c r="AV51" s="89">
        <f t="shared" si="168"/>
        <v>7.9999999999999988E-2</v>
      </c>
      <c r="AW51" s="89">
        <f t="shared" si="168"/>
        <v>7.9999999999999988E-2</v>
      </c>
      <c r="AX51" s="89">
        <f t="shared" si="168"/>
        <v>7.9999999999999988E-2</v>
      </c>
      <c r="AY51" s="89">
        <f t="shared" si="168"/>
        <v>7.9999999999999988E-2</v>
      </c>
      <c r="AZ51" s="89">
        <f t="shared" si="168"/>
        <v>7.9999999999999988E-2</v>
      </c>
      <c r="BA51" s="89">
        <f t="shared" si="168"/>
        <v>7.9999999999999988E-2</v>
      </c>
      <c r="BB51" s="89">
        <f t="shared" si="168"/>
        <v>7.9999999999999988E-2</v>
      </c>
      <c r="BC51" s="89">
        <f t="shared" si="168"/>
        <v>7.9999999999999988E-2</v>
      </c>
      <c r="BD51" s="89">
        <f t="shared" si="168"/>
        <v>7.9999999999999988E-2</v>
      </c>
      <c r="BE51" s="89">
        <f t="shared" si="168"/>
        <v>7.9999999999999988E-2</v>
      </c>
      <c r="BF51" s="89">
        <f t="shared" si="168"/>
        <v>7.9999999999999988E-2</v>
      </c>
      <c r="BG51" s="89">
        <f t="shared" si="168"/>
        <v>7.9999999999999988E-2</v>
      </c>
      <c r="BH51" s="89">
        <f t="shared" si="168"/>
        <v>7.9999999999999988E-2</v>
      </c>
      <c r="BI51" s="89">
        <f t="shared" si="168"/>
        <v>7.9999999999999988E-2</v>
      </c>
      <c r="BJ51" s="89">
        <f t="shared" si="168"/>
        <v>7.9999999999999988E-2</v>
      </c>
    </row>
    <row r="52" spans="2:62" ht="13.5" customHeight="1" outlineLevel="1" x14ac:dyDescent="0.25">
      <c r="G52" s="30"/>
    </row>
    <row r="53" spans="2:62" ht="13.5" customHeight="1" outlineLevel="1" x14ac:dyDescent="0.25">
      <c r="B53" s="6" t="s">
        <v>29</v>
      </c>
      <c r="C53" s="6"/>
      <c r="D53" s="6"/>
      <c r="G53" s="89" t="str">
        <f ca="1">IF(G17/G$15&lt;0,"NM",G17/G$15)</f>
        <v>NM</v>
      </c>
      <c r="H53" s="87">
        <f t="shared" ref="H53:BJ53" ca="1" si="169">IF(H17/H$15&lt;0,"NM",H17/H$15)</f>
        <v>0.36586666666666662</v>
      </c>
      <c r="I53" s="87">
        <f t="shared" ca="1" si="169"/>
        <v>0.63253333333333328</v>
      </c>
      <c r="J53" s="87">
        <f t="shared" ca="1" si="169"/>
        <v>0.76586666666666658</v>
      </c>
      <c r="K53" s="87">
        <f t="shared" ca="1" si="169"/>
        <v>0.75</v>
      </c>
      <c r="L53" s="87">
        <f t="shared" ca="1" si="169"/>
        <v>0.752</v>
      </c>
      <c r="M53" s="87">
        <f t="shared" ca="1" si="169"/>
        <v>0.754</v>
      </c>
      <c r="N53" s="87">
        <f t="shared" ca="1" si="169"/>
        <v>0.75600000000000001</v>
      </c>
      <c r="O53" s="87">
        <f t="shared" ca="1" si="169"/>
        <v>0.75800000000000001</v>
      </c>
      <c r="P53" s="87">
        <f t="shared" ca="1" si="169"/>
        <v>0.76</v>
      </c>
      <c r="Q53" s="87">
        <f t="shared" ca="1" si="169"/>
        <v>0.76200000000000001</v>
      </c>
      <c r="R53" s="87">
        <f t="shared" ca="1" si="169"/>
        <v>0.76400000000000001</v>
      </c>
      <c r="S53" s="87">
        <f t="shared" ca="1" si="169"/>
        <v>0.76600000000000001</v>
      </c>
      <c r="T53" s="87">
        <f t="shared" ca="1" si="169"/>
        <v>0.76800000000000002</v>
      </c>
      <c r="U53" s="87">
        <f t="shared" ca="1" si="169"/>
        <v>0.77</v>
      </c>
      <c r="V53" s="87">
        <f t="shared" ca="1" si="169"/>
        <v>0.77199999999999991</v>
      </c>
      <c r="W53" s="87">
        <f t="shared" ca="1" si="169"/>
        <v>0.77400000000000013</v>
      </c>
      <c r="X53" s="87">
        <f t="shared" ca="1" si="169"/>
        <v>0.77600000000000002</v>
      </c>
      <c r="Y53" s="87">
        <f t="shared" ca="1" si="169"/>
        <v>0.77800000000000002</v>
      </c>
      <c r="Z53" s="87">
        <f t="shared" ca="1" si="169"/>
        <v>0.78</v>
      </c>
      <c r="AA53" s="87">
        <f t="shared" ca="1" si="169"/>
        <v>0.78200000000000003</v>
      </c>
      <c r="AB53" s="87">
        <f t="shared" ca="1" si="169"/>
        <v>0.78400000000000003</v>
      </c>
      <c r="AC53" s="87">
        <f t="shared" ca="1" si="169"/>
        <v>0.78600000000000003</v>
      </c>
      <c r="AD53" s="87">
        <f t="shared" ca="1" si="169"/>
        <v>0.78800000000000003</v>
      </c>
      <c r="AE53" s="87">
        <f t="shared" ca="1" si="169"/>
        <v>0.79</v>
      </c>
      <c r="AF53" s="87">
        <f t="shared" ca="1" si="169"/>
        <v>0.79200000000000004</v>
      </c>
      <c r="AG53" s="87">
        <f t="shared" ca="1" si="169"/>
        <v>0.79399999999999993</v>
      </c>
      <c r="AH53" s="87">
        <f t="shared" ca="1" si="169"/>
        <v>0.79600000000000015</v>
      </c>
      <c r="AI53" s="87">
        <f t="shared" ca="1" si="169"/>
        <v>0.79800000000000004</v>
      </c>
      <c r="AJ53" s="87">
        <f t="shared" ca="1" si="169"/>
        <v>0.8</v>
      </c>
      <c r="AK53" s="87">
        <f t="shared" ca="1" si="169"/>
        <v>0.8</v>
      </c>
      <c r="AL53" s="87">
        <f t="shared" ca="1" si="169"/>
        <v>0.8</v>
      </c>
      <c r="AM53" s="87">
        <f t="shared" ca="1" si="169"/>
        <v>0.8</v>
      </c>
      <c r="AN53" s="87">
        <f t="shared" ca="1" si="169"/>
        <v>0.8</v>
      </c>
      <c r="AO53" s="87">
        <f t="shared" ca="1" si="169"/>
        <v>0.8</v>
      </c>
      <c r="AP53" s="87">
        <f t="shared" ca="1" si="169"/>
        <v>0.8</v>
      </c>
      <c r="AQ53" s="87">
        <f t="shared" ca="1" si="169"/>
        <v>0.8</v>
      </c>
      <c r="AR53" s="87">
        <f t="shared" ca="1" si="169"/>
        <v>0.8</v>
      </c>
      <c r="AS53" s="87">
        <f t="shared" ca="1" si="169"/>
        <v>0.8</v>
      </c>
      <c r="AT53" s="87">
        <f t="shared" ca="1" si="169"/>
        <v>0.8</v>
      </c>
      <c r="AU53" s="87">
        <f t="shared" ca="1" si="169"/>
        <v>0.8</v>
      </c>
      <c r="AV53" s="87">
        <f t="shared" ca="1" si="169"/>
        <v>0.8</v>
      </c>
      <c r="AW53" s="87">
        <f t="shared" ca="1" si="169"/>
        <v>0.8</v>
      </c>
      <c r="AX53" s="87">
        <f t="shared" ca="1" si="169"/>
        <v>0.8</v>
      </c>
      <c r="AY53" s="87">
        <f t="shared" ca="1" si="169"/>
        <v>0.80000000000000016</v>
      </c>
      <c r="AZ53" s="87">
        <f t="shared" ca="1" si="169"/>
        <v>0.8</v>
      </c>
      <c r="BA53" s="87">
        <f t="shared" ca="1" si="169"/>
        <v>0.80000000000000016</v>
      </c>
      <c r="BB53" s="87">
        <f t="shared" ca="1" si="169"/>
        <v>0.8</v>
      </c>
      <c r="BC53" s="87">
        <f t="shared" ca="1" si="169"/>
        <v>0.80000000000000016</v>
      </c>
      <c r="BD53" s="87">
        <f t="shared" ca="1" si="169"/>
        <v>0.80000000000000016</v>
      </c>
      <c r="BE53" s="87">
        <f t="shared" ca="1" si="169"/>
        <v>0.80000000000000016</v>
      </c>
      <c r="BF53" s="87">
        <f t="shared" ca="1" si="169"/>
        <v>0.8</v>
      </c>
      <c r="BG53" s="87">
        <f t="shared" ca="1" si="169"/>
        <v>0.8</v>
      </c>
      <c r="BH53" s="87">
        <f t="shared" ca="1" si="169"/>
        <v>0.8</v>
      </c>
      <c r="BI53" s="87">
        <f t="shared" ca="1" si="169"/>
        <v>0.80000000000000016</v>
      </c>
      <c r="BJ53" s="87">
        <f t="shared" ca="1" si="169"/>
        <v>0.8</v>
      </c>
    </row>
    <row r="54" spans="2:62" ht="13.5" customHeight="1" outlineLevel="1" x14ac:dyDescent="0.25">
      <c r="B54" s="6" t="s">
        <v>30</v>
      </c>
      <c r="C54" s="6"/>
      <c r="D54" s="6"/>
      <c r="G54" s="89" t="str">
        <f ca="1">IF(G21/G$15&lt;0,"NM",G21/G$15)</f>
        <v>NM</v>
      </c>
      <c r="H54" s="89" t="str">
        <f t="shared" ref="H54:BJ54" ca="1" si="170">IF(H21/H$15&lt;0,"NM",H21/H$15)</f>
        <v>NM</v>
      </c>
      <c r="I54" s="89" t="str">
        <f t="shared" ca="1" si="170"/>
        <v>NM</v>
      </c>
      <c r="J54" s="89" t="str">
        <f t="shared" ca="1" si="170"/>
        <v>NM</v>
      </c>
      <c r="K54" s="89" t="str">
        <f t="shared" ca="1" si="170"/>
        <v>NM</v>
      </c>
      <c r="L54" s="89" t="str">
        <f t="shared" ca="1" si="170"/>
        <v>NM</v>
      </c>
      <c r="M54" s="89" t="str">
        <f t="shared" ca="1" si="170"/>
        <v>NM</v>
      </c>
      <c r="N54" s="89" t="str">
        <f t="shared" ca="1" si="170"/>
        <v>NM</v>
      </c>
      <c r="O54" s="89" t="str">
        <f t="shared" ca="1" si="170"/>
        <v>NM</v>
      </c>
      <c r="P54" s="89" t="str">
        <f t="shared" ca="1" si="170"/>
        <v>NM</v>
      </c>
      <c r="Q54" s="89" t="str">
        <f t="shared" ca="1" si="170"/>
        <v>NM</v>
      </c>
      <c r="R54" s="89" t="str">
        <f t="shared" ca="1" si="170"/>
        <v>NM</v>
      </c>
      <c r="S54" s="89" t="str">
        <f t="shared" ca="1" si="170"/>
        <v>NM</v>
      </c>
      <c r="T54" s="89" t="str">
        <f t="shared" ca="1" si="170"/>
        <v>NM</v>
      </c>
      <c r="U54" s="89" t="str">
        <f t="shared" ca="1" si="170"/>
        <v>NM</v>
      </c>
      <c r="V54" s="89" t="str">
        <f t="shared" ca="1" si="170"/>
        <v>NM</v>
      </c>
      <c r="W54" s="89">
        <f t="shared" ca="1" si="170"/>
        <v>1.4000000000000236E-2</v>
      </c>
      <c r="X54" s="89">
        <f t="shared" ca="1" si="170"/>
        <v>6.6000000000000156E-2</v>
      </c>
      <c r="Y54" s="89">
        <f t="shared" ca="1" si="170"/>
        <v>9.8000000000000156E-2</v>
      </c>
      <c r="Z54" s="89">
        <f t="shared" ca="1" si="170"/>
        <v>0.1300000000000002</v>
      </c>
      <c r="AA54" s="89">
        <f t="shared" ca="1" si="170"/>
        <v>0.15200000000000033</v>
      </c>
      <c r="AB54" s="89">
        <f t="shared" ca="1" si="170"/>
        <v>0.17400000000000035</v>
      </c>
      <c r="AC54" s="89">
        <f t="shared" ca="1" si="170"/>
        <v>0.18600000000000033</v>
      </c>
      <c r="AD54" s="89">
        <f t="shared" ca="1" si="170"/>
        <v>0.19800000000000031</v>
      </c>
      <c r="AE54" s="89">
        <f t="shared" ca="1" si="170"/>
        <v>0.21000000000000033</v>
      </c>
      <c r="AF54" s="89">
        <f t="shared" ca="1" si="170"/>
        <v>0.22200000000000039</v>
      </c>
      <c r="AG54" s="89">
        <f t="shared" ca="1" si="170"/>
        <v>0.23400000000000029</v>
      </c>
      <c r="AH54" s="89">
        <f t="shared" ca="1" si="170"/>
        <v>0.24600000000000047</v>
      </c>
      <c r="AI54" s="89">
        <f t="shared" ca="1" si="170"/>
        <v>0.24800000000000044</v>
      </c>
      <c r="AJ54" s="89">
        <f t="shared" ca="1" si="170"/>
        <v>0.25000000000000039</v>
      </c>
      <c r="AK54" s="89">
        <f t="shared" ca="1" si="170"/>
        <v>0.25000000000000033</v>
      </c>
      <c r="AL54" s="89">
        <f t="shared" ca="1" si="170"/>
        <v>0.25000000000000044</v>
      </c>
      <c r="AM54" s="89">
        <f t="shared" ca="1" si="170"/>
        <v>0.25000000000000039</v>
      </c>
      <c r="AN54" s="89">
        <f t="shared" ca="1" si="170"/>
        <v>0.25000000000000033</v>
      </c>
      <c r="AO54" s="89">
        <f t="shared" ca="1" si="170"/>
        <v>0.25000000000000039</v>
      </c>
      <c r="AP54" s="89">
        <f t="shared" ca="1" si="170"/>
        <v>0.25000000000000044</v>
      </c>
      <c r="AQ54" s="89">
        <f t="shared" ca="1" si="170"/>
        <v>0.25000000000000039</v>
      </c>
      <c r="AR54" s="89">
        <f t="shared" ca="1" si="170"/>
        <v>0.25000000000000033</v>
      </c>
      <c r="AS54" s="89">
        <f t="shared" ca="1" si="170"/>
        <v>0.25000000000000039</v>
      </c>
      <c r="AT54" s="89">
        <f t="shared" ca="1" si="170"/>
        <v>0.25000000000000039</v>
      </c>
      <c r="AU54" s="89">
        <f t="shared" ca="1" si="170"/>
        <v>0.25000000000000044</v>
      </c>
      <c r="AV54" s="89">
        <f t="shared" ca="1" si="170"/>
        <v>0.25000000000000039</v>
      </c>
      <c r="AW54" s="89">
        <f t="shared" ca="1" si="170"/>
        <v>0.25000000000000039</v>
      </c>
      <c r="AX54" s="89">
        <f t="shared" ca="1" si="170"/>
        <v>0.25000000000000039</v>
      </c>
      <c r="AY54" s="89">
        <f t="shared" ca="1" si="170"/>
        <v>0.25000000000000044</v>
      </c>
      <c r="AZ54" s="89">
        <f t="shared" ca="1" si="170"/>
        <v>0.25000000000000033</v>
      </c>
      <c r="BA54" s="89">
        <f t="shared" ca="1" si="170"/>
        <v>0.25000000000000044</v>
      </c>
      <c r="BB54" s="89">
        <f t="shared" ca="1" si="170"/>
        <v>0.25000000000000033</v>
      </c>
      <c r="BC54" s="89">
        <f t="shared" ca="1" si="170"/>
        <v>0.2500000000000005</v>
      </c>
      <c r="BD54" s="89">
        <f t="shared" ca="1" si="170"/>
        <v>0.25000000000000044</v>
      </c>
      <c r="BE54" s="89">
        <f t="shared" ca="1" si="170"/>
        <v>0.2500000000000005</v>
      </c>
      <c r="BF54" s="89">
        <f t="shared" ca="1" si="170"/>
        <v>0.25000000000000033</v>
      </c>
      <c r="BG54" s="89">
        <f t="shared" ca="1" si="170"/>
        <v>0.25000000000000039</v>
      </c>
      <c r="BH54" s="89">
        <f t="shared" ca="1" si="170"/>
        <v>0.25000000000000039</v>
      </c>
      <c r="BI54" s="89">
        <f t="shared" ca="1" si="170"/>
        <v>0.2500000000000005</v>
      </c>
      <c r="BJ54" s="89">
        <f t="shared" ca="1" si="170"/>
        <v>0.25000000000000044</v>
      </c>
    </row>
    <row r="55" spans="2:62" ht="13.5" customHeight="1" outlineLevel="1" x14ac:dyDescent="0.25">
      <c r="B55" s="6" t="s">
        <v>31</v>
      </c>
      <c r="C55" s="6"/>
      <c r="D55" s="6"/>
      <c r="G55" s="89" t="str">
        <f ca="1">IF(G24/G$15&lt;0,"NM",G24/G$15)</f>
        <v>NM</v>
      </c>
      <c r="H55" s="89" t="str">
        <f t="shared" ref="H55:BJ55" ca="1" si="171">IF(H24/H$15&lt;0,"NM",H24/H$15)</f>
        <v>NM</v>
      </c>
      <c r="I55" s="89" t="str">
        <f t="shared" ca="1" si="171"/>
        <v>NM</v>
      </c>
      <c r="J55" s="89" t="str">
        <f t="shared" ca="1" si="171"/>
        <v>NM</v>
      </c>
      <c r="K55" s="89" t="str">
        <f t="shared" ca="1" si="171"/>
        <v>NM</v>
      </c>
      <c r="L55" s="89" t="str">
        <f t="shared" ca="1" si="171"/>
        <v>NM</v>
      </c>
      <c r="M55" s="89" t="str">
        <f t="shared" ca="1" si="171"/>
        <v>NM</v>
      </c>
      <c r="N55" s="89" t="str">
        <f t="shared" ca="1" si="171"/>
        <v>NM</v>
      </c>
      <c r="O55" s="89" t="str">
        <f t="shared" ca="1" si="171"/>
        <v>NM</v>
      </c>
      <c r="P55" s="89" t="str">
        <f t="shared" ca="1" si="171"/>
        <v>NM</v>
      </c>
      <c r="Q55" s="89" t="str">
        <f t="shared" ca="1" si="171"/>
        <v>NM</v>
      </c>
      <c r="R55" s="89" t="str">
        <f t="shared" ca="1" si="171"/>
        <v>NM</v>
      </c>
      <c r="S55" s="89" t="str">
        <f t="shared" ca="1" si="171"/>
        <v>NM</v>
      </c>
      <c r="T55" s="89" t="str">
        <f t="shared" ca="1" si="171"/>
        <v>NM</v>
      </c>
      <c r="U55" s="89" t="str">
        <f t="shared" ca="1" si="171"/>
        <v>NM</v>
      </c>
      <c r="V55" s="89" t="str">
        <f t="shared" ca="1" si="171"/>
        <v>NM</v>
      </c>
      <c r="W55" s="89">
        <f t="shared" ca="1" si="171"/>
        <v>7.2753980905438309E-3</v>
      </c>
      <c r="X55" s="89">
        <f t="shared" ca="1" si="171"/>
        <v>5.8604498408786475E-2</v>
      </c>
      <c r="Y55" s="89">
        <f t="shared" ca="1" si="171"/>
        <v>9.0066248673988755E-2</v>
      </c>
      <c r="Z55" s="89">
        <f t="shared" ca="1" si="171"/>
        <v>0.12163854056165739</v>
      </c>
      <c r="AA55" s="89">
        <f t="shared" ca="1" si="171"/>
        <v>0.14330295046804797</v>
      </c>
      <c r="AB55" s="89">
        <f t="shared" ca="1" si="171"/>
        <v>0.16504412539004007</v>
      </c>
      <c r="AC55" s="89">
        <f t="shared" ca="1" si="171"/>
        <v>0.17684927115836674</v>
      </c>
      <c r="AD55" s="89">
        <f t="shared" ca="1" si="171"/>
        <v>0.18801448893184858</v>
      </c>
      <c r="AE55" s="89">
        <f t="shared" ca="1" si="171"/>
        <v>0.19925559599865028</v>
      </c>
      <c r="AF55" s="89">
        <f t="shared" ca="1" si="171"/>
        <v>0.21056569333210642</v>
      </c>
      <c r="AG55" s="89">
        <f t="shared" ca="1" si="171"/>
        <v>0.22193850908979365</v>
      </c>
      <c r="AH55" s="89">
        <f t="shared" ca="1" si="171"/>
        <v>0.23336834159678227</v>
      </c>
      <c r="AI55" s="89">
        <f t="shared" ca="1" si="171"/>
        <v>0.23485000751222634</v>
      </c>
      <c r="AJ55" s="89">
        <f t="shared" ca="1" si="171"/>
        <v>0.23580953096402502</v>
      </c>
      <c r="AK55" s="89">
        <f t="shared" ca="1" si="171"/>
        <v>0.2348186009181191</v>
      </c>
      <c r="AL55" s="89">
        <f t="shared" ca="1" si="171"/>
        <v>0.23387485801725635</v>
      </c>
      <c r="AM55" s="89">
        <f t="shared" ca="1" si="171"/>
        <v>0.23282838911915674</v>
      </c>
      <c r="AN55" s="89">
        <f t="shared" ca="1" si="171"/>
        <v>0.23182216902483013</v>
      </c>
      <c r="AO55" s="89">
        <f t="shared" ca="1" si="171"/>
        <v>0.23085464970336239</v>
      </c>
      <c r="AP55" s="89">
        <f t="shared" ca="1" si="171"/>
        <v>0.22974561459873383</v>
      </c>
      <c r="AQ55" s="89">
        <f t="shared" ca="1" si="171"/>
        <v>0.22866888148744377</v>
      </c>
      <c r="AR55" s="89">
        <f t="shared" ca="1" si="171"/>
        <v>0.22762350953473501</v>
      </c>
      <c r="AS55" s="89">
        <f t="shared" ca="1" si="171"/>
        <v>0.22639559758307357</v>
      </c>
      <c r="AT55" s="89">
        <f t="shared" ca="1" si="171"/>
        <v>0.22519176233634663</v>
      </c>
      <c r="AU55" s="89">
        <f t="shared" ca="1" si="171"/>
        <v>0.2240115317023007</v>
      </c>
      <c r="AV55" s="89">
        <f t="shared" ca="1" si="171"/>
        <v>0.22285444284539283</v>
      </c>
      <c r="AW55" s="89">
        <f t="shared" ca="1" si="171"/>
        <v>0.22145654407134605</v>
      </c>
      <c r="AX55" s="89">
        <f t="shared" ca="1" si="171"/>
        <v>0.22007248587922051</v>
      </c>
      <c r="AY55" s="89">
        <f t="shared" ca="1" si="171"/>
        <v>0.2187021312335517</v>
      </c>
      <c r="AZ55" s="89">
        <f t="shared" ca="1" si="171"/>
        <v>0.21734534445566167</v>
      </c>
      <c r="BA55" s="89">
        <f t="shared" ca="1" si="171"/>
        <v>0.21600199121022615</v>
      </c>
      <c r="BB55" s="89">
        <f t="shared" ca="1" si="171"/>
        <v>0.21467193849197302</v>
      </c>
      <c r="BC55" s="89">
        <f t="shared" ca="1" si="171"/>
        <v>0.21335511529539489</v>
      </c>
      <c r="BD55" s="89">
        <f t="shared" ca="1" si="171"/>
        <v>0.21205134136783924</v>
      </c>
      <c r="BE55" s="89">
        <f t="shared" ca="1" si="171"/>
        <v>0.21076049322534193</v>
      </c>
      <c r="BF55" s="89">
        <f t="shared" ca="1" si="171"/>
        <v>0.209482513221358</v>
      </c>
      <c r="BG55" s="89">
        <f t="shared" ca="1" si="171"/>
        <v>0.20821744277940751</v>
      </c>
      <c r="BH55" s="89">
        <f t="shared" ca="1" si="171"/>
        <v>0.20696552572793217</v>
      </c>
      <c r="BI55" s="89">
        <f t="shared" ca="1" si="171"/>
        <v>0.20572754223233614</v>
      </c>
      <c r="BJ55" s="89">
        <f t="shared" ca="1" si="171"/>
        <v>0.20450558423370496</v>
      </c>
    </row>
    <row r="56" spans="2:62" ht="13.5" customHeight="1" outlineLevel="1" x14ac:dyDescent="0.25">
      <c r="B56" s="6" t="s">
        <v>32</v>
      </c>
      <c r="C56" s="6"/>
      <c r="D56" s="6"/>
      <c r="G56" s="89" t="str">
        <f ca="1">IF(G28/G$15&lt;0,"NM",G28/G$15)</f>
        <v>NM</v>
      </c>
      <c r="H56" s="89" t="str">
        <f t="shared" ref="H56:BJ56" ca="1" si="172">IF(H28/H$15&lt;0,"NM",H28/H$15)</f>
        <v>NM</v>
      </c>
      <c r="I56" s="89" t="str">
        <f t="shared" ca="1" si="172"/>
        <v>NM</v>
      </c>
      <c r="J56" s="89" t="str">
        <f t="shared" ca="1" si="172"/>
        <v>NM</v>
      </c>
      <c r="K56" s="89" t="str">
        <f t="shared" ca="1" si="172"/>
        <v>NM</v>
      </c>
      <c r="L56" s="89" t="str">
        <f t="shared" ca="1" si="172"/>
        <v>NM</v>
      </c>
      <c r="M56" s="89" t="str">
        <f t="shared" ca="1" si="172"/>
        <v>NM</v>
      </c>
      <c r="N56" s="89" t="str">
        <f t="shared" ca="1" si="172"/>
        <v>NM</v>
      </c>
      <c r="O56" s="89" t="str">
        <f t="shared" ca="1" si="172"/>
        <v>NM</v>
      </c>
      <c r="P56" s="89" t="str">
        <f t="shared" ca="1" si="172"/>
        <v>NM</v>
      </c>
      <c r="Q56" s="89" t="str">
        <f t="shared" ca="1" si="172"/>
        <v>NM</v>
      </c>
      <c r="R56" s="89" t="str">
        <f t="shared" ca="1" si="172"/>
        <v>NM</v>
      </c>
      <c r="S56" s="89" t="str">
        <f t="shared" ca="1" si="172"/>
        <v>NM</v>
      </c>
      <c r="T56" s="89" t="str">
        <f t="shared" ca="1" si="172"/>
        <v>NM</v>
      </c>
      <c r="U56" s="89" t="str">
        <f t="shared" ca="1" si="172"/>
        <v>NM</v>
      </c>
      <c r="V56" s="89" t="str">
        <f t="shared" ca="1" si="172"/>
        <v>NM</v>
      </c>
      <c r="W56" s="89">
        <f t="shared" ca="1" si="172"/>
        <v>4.7290087588534903E-3</v>
      </c>
      <c r="X56" s="89">
        <f t="shared" ca="1" si="172"/>
        <v>3.8092923965711206E-2</v>
      </c>
      <c r="Y56" s="89">
        <f t="shared" ca="1" si="172"/>
        <v>5.8543061638092697E-2</v>
      </c>
      <c r="Z56" s="89">
        <f t="shared" ca="1" si="172"/>
        <v>7.9065051365077299E-2</v>
      </c>
      <c r="AA56" s="89">
        <f t="shared" ca="1" si="172"/>
        <v>9.3146917804231177E-2</v>
      </c>
      <c r="AB56" s="89">
        <f t="shared" ca="1" si="172"/>
        <v>0.10727868150352604</v>
      </c>
      <c r="AC56" s="89">
        <f t="shared" ca="1" si="172"/>
        <v>0.11495202625293839</v>
      </c>
      <c r="AD56" s="89">
        <f t="shared" ca="1" si="172"/>
        <v>0.12220941780570158</v>
      </c>
      <c r="AE56" s="89">
        <f t="shared" ca="1" si="172"/>
        <v>0.12951613739912268</v>
      </c>
      <c r="AF56" s="89">
        <f t="shared" ca="1" si="172"/>
        <v>0.13686770066586917</v>
      </c>
      <c r="AG56" s="89">
        <f t="shared" ca="1" si="172"/>
        <v>0.14426003090836587</v>
      </c>
      <c r="AH56" s="89">
        <f t="shared" ca="1" si="172"/>
        <v>0.15168942203790847</v>
      </c>
      <c r="AI56" s="89">
        <f t="shared" ca="1" si="172"/>
        <v>0.15265250488294713</v>
      </c>
      <c r="AJ56" s="89">
        <f t="shared" ca="1" si="172"/>
        <v>0.15327619512661628</v>
      </c>
      <c r="AK56" s="89">
        <f t="shared" ca="1" si="172"/>
        <v>0.15263209059677743</v>
      </c>
      <c r="AL56" s="89">
        <f t="shared" ca="1" si="172"/>
        <v>0.15201865771121661</v>
      </c>
      <c r="AM56" s="89">
        <f t="shared" ca="1" si="172"/>
        <v>0.15133845292745188</v>
      </c>
      <c r="AN56" s="89">
        <f t="shared" ca="1" si="172"/>
        <v>0.15068440986613957</v>
      </c>
      <c r="AO56" s="89">
        <f t="shared" ca="1" si="172"/>
        <v>0.15005552230718555</v>
      </c>
      <c r="AP56" s="89">
        <f t="shared" ca="1" si="172"/>
        <v>0.14933464948917696</v>
      </c>
      <c r="AQ56" s="89">
        <f t="shared" ca="1" si="172"/>
        <v>0.14863477296683844</v>
      </c>
      <c r="AR56" s="89">
        <f t="shared" ca="1" si="172"/>
        <v>0.14795528119757778</v>
      </c>
      <c r="AS56" s="89">
        <f t="shared" ca="1" si="172"/>
        <v>0.14715713842899783</v>
      </c>
      <c r="AT56" s="89">
        <f t="shared" ca="1" si="172"/>
        <v>0.14637464551862533</v>
      </c>
      <c r="AU56" s="89">
        <f t="shared" ca="1" si="172"/>
        <v>0.14560749560649544</v>
      </c>
      <c r="AV56" s="89">
        <f t="shared" ca="1" si="172"/>
        <v>0.14485538784950533</v>
      </c>
      <c r="AW56" s="89">
        <f t="shared" ca="1" si="172"/>
        <v>0.14394675364637491</v>
      </c>
      <c r="AX56" s="89">
        <f t="shared" ca="1" si="172"/>
        <v>0.14304711582149335</v>
      </c>
      <c r="AY56" s="89">
        <f t="shared" ca="1" si="172"/>
        <v>0.14215638530180863</v>
      </c>
      <c r="AZ56" s="89">
        <f t="shared" ca="1" si="172"/>
        <v>0.14127447389618009</v>
      </c>
      <c r="BA56" s="89">
        <f t="shared" ca="1" si="172"/>
        <v>0.14040129428664699</v>
      </c>
      <c r="BB56" s="89">
        <f t="shared" ca="1" si="172"/>
        <v>0.13953676001978246</v>
      </c>
      <c r="BC56" s="89">
        <f t="shared" ca="1" si="172"/>
        <v>0.13868082494200668</v>
      </c>
      <c r="BD56" s="89">
        <f t="shared" ca="1" si="172"/>
        <v>0.1378333718890955</v>
      </c>
      <c r="BE56" s="89">
        <f t="shared" ca="1" si="172"/>
        <v>0.13699432059647226</v>
      </c>
      <c r="BF56" s="89">
        <f t="shared" ca="1" si="172"/>
        <v>0.1361636335938827</v>
      </c>
      <c r="BG56" s="89">
        <f t="shared" ca="1" si="172"/>
        <v>0.13534133780661486</v>
      </c>
      <c r="BH56" s="89">
        <f t="shared" ca="1" si="172"/>
        <v>0.13452759172315593</v>
      </c>
      <c r="BI56" s="89">
        <f t="shared" ca="1" si="172"/>
        <v>0.13372290245101848</v>
      </c>
      <c r="BJ56" s="89">
        <f t="shared" ca="1" si="172"/>
        <v>0.13292862975190822</v>
      </c>
    </row>
    <row r="57" spans="2:62" ht="13.5" customHeight="1" outlineLevel="1" x14ac:dyDescent="0.25">
      <c r="B57" s="6" t="s">
        <v>33</v>
      </c>
      <c r="C57" s="6"/>
      <c r="D57" s="6"/>
      <c r="G57" s="89" t="str">
        <f ca="1">IF(G34/G$15&lt;0,"NM",G34/G$15)</f>
        <v>NM</v>
      </c>
      <c r="H57" s="89" t="str">
        <f t="shared" ref="H57:BJ57" ca="1" si="173">IF(H34/H$15&lt;0,"NM",H34/H$15)</f>
        <v>NM</v>
      </c>
      <c r="I57" s="89" t="str">
        <f t="shared" ca="1" si="173"/>
        <v>NM</v>
      </c>
      <c r="J57" s="89" t="str">
        <f t="shared" ca="1" si="173"/>
        <v>NM</v>
      </c>
      <c r="K57" s="89" t="str">
        <f t="shared" ca="1" si="173"/>
        <v>NM</v>
      </c>
      <c r="L57" s="89" t="str">
        <f t="shared" ca="1" si="173"/>
        <v>NM</v>
      </c>
      <c r="M57" s="89" t="str">
        <f t="shared" ca="1" si="173"/>
        <v>NM</v>
      </c>
      <c r="N57" s="89" t="str">
        <f t="shared" ca="1" si="173"/>
        <v>NM</v>
      </c>
      <c r="O57" s="89" t="str">
        <f t="shared" ca="1" si="173"/>
        <v>NM</v>
      </c>
      <c r="P57" s="89" t="str">
        <f t="shared" ca="1" si="173"/>
        <v>NM</v>
      </c>
      <c r="Q57" s="89" t="str">
        <f t="shared" ca="1" si="173"/>
        <v>NM</v>
      </c>
      <c r="R57" s="89" t="str">
        <f t="shared" ca="1" si="173"/>
        <v>NM</v>
      </c>
      <c r="S57" s="89" t="str">
        <f t="shared" ca="1" si="173"/>
        <v>NM</v>
      </c>
      <c r="T57" s="89" t="str">
        <f t="shared" ca="1" si="173"/>
        <v>NM</v>
      </c>
      <c r="U57" s="89" t="str">
        <f t="shared" ca="1" si="173"/>
        <v>NM</v>
      </c>
      <c r="V57" s="89" t="str">
        <f t="shared" ca="1" si="173"/>
        <v>NM</v>
      </c>
      <c r="W57" s="89">
        <f t="shared" ca="1" si="173"/>
        <v>4.9329827194412078E-3</v>
      </c>
      <c r="X57" s="89">
        <f t="shared" ca="1" si="173"/>
        <v>3.8262902266200972E-2</v>
      </c>
      <c r="Y57" s="89">
        <f t="shared" ca="1" si="173"/>
        <v>5.868471022183417E-2</v>
      </c>
      <c r="Z57" s="89">
        <f t="shared" ca="1" si="173"/>
        <v>7.9185085778664538E-2</v>
      </c>
      <c r="AA57" s="89">
        <f t="shared" ca="1" si="173"/>
        <v>9.3282837170668542E-2</v>
      </c>
      <c r="AB57" s="89">
        <f t="shared" ca="1" si="173"/>
        <v>0.10739194764222385</v>
      </c>
      <c r="AC57" s="89">
        <f t="shared" ca="1" si="173"/>
        <v>0.11504641470185323</v>
      </c>
      <c r="AD57" s="89">
        <f t="shared" ca="1" si="173"/>
        <v>0.12229522548653324</v>
      </c>
      <c r="AE57" s="89">
        <f t="shared" ca="1" si="173"/>
        <v>0.12959414438169692</v>
      </c>
      <c r="AF57" s="89">
        <f t="shared" ca="1" si="173"/>
        <v>0.13693861610457303</v>
      </c>
      <c r="AG57" s="89">
        <f t="shared" ca="1" si="173"/>
        <v>0.14432449948900575</v>
      </c>
      <c r="AH57" s="89">
        <f t="shared" ca="1" si="173"/>
        <v>0.15174802983849017</v>
      </c>
      <c r="AI57" s="89">
        <f t="shared" ca="1" si="173"/>
        <v>0.15270578470165777</v>
      </c>
      <c r="AJ57" s="89">
        <f t="shared" ca="1" si="173"/>
        <v>0.1533269378111026</v>
      </c>
      <c r="AK57" s="89">
        <f t="shared" ca="1" si="173"/>
        <v>0.15268041696295487</v>
      </c>
      <c r="AL57" s="89">
        <f t="shared" ca="1" si="173"/>
        <v>0.15206468282186178</v>
      </c>
      <c r="AM57" s="89">
        <f t="shared" ca="1" si="173"/>
        <v>0.15138844258590137</v>
      </c>
      <c r="AN57" s="89">
        <f t="shared" ca="1" si="173"/>
        <v>0.15073247684541793</v>
      </c>
      <c r="AO57" s="89">
        <f t="shared" ca="1" si="173"/>
        <v>0.15010174055649164</v>
      </c>
      <c r="AP57" s="89">
        <f t="shared" ca="1" si="173"/>
        <v>0.14937952157588191</v>
      </c>
      <c r="AQ57" s="89">
        <f t="shared" ca="1" si="173"/>
        <v>0.14867833809956171</v>
      </c>
      <c r="AR57" s="89">
        <f t="shared" ca="1" si="173"/>
        <v>0.14799757744294015</v>
      </c>
      <c r="AS57" s="89">
        <f t="shared" ca="1" si="173"/>
        <v>0.14719860533621587</v>
      </c>
      <c r="AT57" s="89">
        <f t="shared" ca="1" si="173"/>
        <v>0.14641529934923125</v>
      </c>
      <c r="AU57" s="89">
        <f t="shared" ca="1" si="173"/>
        <v>0.14564735230316792</v>
      </c>
      <c r="AV57" s="89">
        <f t="shared" ca="1" si="173"/>
        <v>0.14489446304232148</v>
      </c>
      <c r="AW57" s="89">
        <f t="shared" ca="1" si="173"/>
        <v>0.14398544195609386</v>
      </c>
      <c r="AX57" s="89">
        <f t="shared" ca="1" si="173"/>
        <v>0.14308542107864081</v>
      </c>
      <c r="AY57" s="89">
        <f t="shared" ca="1" si="173"/>
        <v>0.14219595311704392</v>
      </c>
      <c r="AZ57" s="89">
        <f t="shared" ca="1" si="173"/>
        <v>0.14131405634147728</v>
      </c>
      <c r="BA57" s="89">
        <f t="shared" ca="1" si="173"/>
        <v>0.1404404848265452</v>
      </c>
      <c r="BB57" s="89">
        <f t="shared" ca="1" si="173"/>
        <v>0.13957556253453315</v>
      </c>
      <c r="BC57" s="89">
        <f t="shared" ca="1" si="173"/>
        <v>0.13871924327344301</v>
      </c>
      <c r="BD57" s="89">
        <f t="shared" ca="1" si="173"/>
        <v>0.13787140984101268</v>
      </c>
      <c r="BE57" s="89">
        <f t="shared" ca="1" si="173"/>
        <v>0.1370319819350041</v>
      </c>
      <c r="BF57" s="89">
        <f t="shared" ca="1" si="173"/>
        <v>0.13620092204787462</v>
      </c>
      <c r="BG57" s="89">
        <f t="shared" ca="1" si="173"/>
        <v>0.13537825706799303</v>
      </c>
      <c r="BH57" s="89">
        <f t="shared" ca="1" si="173"/>
        <v>0.1345641454472927</v>
      </c>
      <c r="BI57" s="89">
        <f t="shared" ca="1" si="173"/>
        <v>0.13375909425709451</v>
      </c>
      <c r="BJ57" s="89">
        <f t="shared" ca="1" si="173"/>
        <v>0.13296446322327063</v>
      </c>
    </row>
    <row r="58" spans="2:62" ht="13.5" customHeight="1" outlineLevel="1" x14ac:dyDescent="0.25"/>
    <row r="59" spans="2:62" ht="13.5" customHeight="1" outlineLevel="1" x14ac:dyDescent="0.25">
      <c r="B59" s="6" t="s">
        <v>7</v>
      </c>
      <c r="C59" s="6"/>
      <c r="D59" s="6"/>
      <c r="G59" s="51">
        <v>0.35</v>
      </c>
      <c r="H59" s="50">
        <f>G59</f>
        <v>0.35</v>
      </c>
      <c r="I59" s="50">
        <f t="shared" ref="I59:AV59" si="174">H59</f>
        <v>0.35</v>
      </c>
      <c r="J59" s="50">
        <f t="shared" si="174"/>
        <v>0.35</v>
      </c>
      <c r="K59" s="50">
        <f t="shared" si="174"/>
        <v>0.35</v>
      </c>
      <c r="L59" s="50">
        <f t="shared" si="174"/>
        <v>0.35</v>
      </c>
      <c r="M59" s="50">
        <f t="shared" si="174"/>
        <v>0.35</v>
      </c>
      <c r="N59" s="50">
        <f t="shared" si="174"/>
        <v>0.35</v>
      </c>
      <c r="O59" s="50">
        <f t="shared" si="174"/>
        <v>0.35</v>
      </c>
      <c r="P59" s="50">
        <f t="shared" si="174"/>
        <v>0.35</v>
      </c>
      <c r="Q59" s="50">
        <f t="shared" si="174"/>
        <v>0.35</v>
      </c>
      <c r="R59" s="50">
        <f t="shared" si="174"/>
        <v>0.35</v>
      </c>
      <c r="S59" s="50">
        <f t="shared" si="174"/>
        <v>0.35</v>
      </c>
      <c r="T59" s="50">
        <f t="shared" si="174"/>
        <v>0.35</v>
      </c>
      <c r="U59" s="50">
        <f t="shared" si="174"/>
        <v>0.35</v>
      </c>
      <c r="V59" s="50">
        <f t="shared" si="174"/>
        <v>0.35</v>
      </c>
      <c r="W59" s="50">
        <f t="shared" si="174"/>
        <v>0.35</v>
      </c>
      <c r="X59" s="50">
        <f t="shared" si="174"/>
        <v>0.35</v>
      </c>
      <c r="Y59" s="50">
        <f t="shared" si="174"/>
        <v>0.35</v>
      </c>
      <c r="Z59" s="50">
        <f t="shared" si="174"/>
        <v>0.35</v>
      </c>
      <c r="AA59" s="50">
        <f t="shared" si="174"/>
        <v>0.35</v>
      </c>
      <c r="AB59" s="50">
        <f t="shared" si="174"/>
        <v>0.35</v>
      </c>
      <c r="AC59" s="50">
        <f t="shared" si="174"/>
        <v>0.35</v>
      </c>
      <c r="AD59" s="50">
        <f t="shared" si="174"/>
        <v>0.35</v>
      </c>
      <c r="AE59" s="50">
        <f t="shared" si="174"/>
        <v>0.35</v>
      </c>
      <c r="AF59" s="50">
        <f t="shared" si="174"/>
        <v>0.35</v>
      </c>
      <c r="AG59" s="50">
        <f t="shared" si="174"/>
        <v>0.35</v>
      </c>
      <c r="AH59" s="50">
        <f t="shared" si="174"/>
        <v>0.35</v>
      </c>
      <c r="AI59" s="50">
        <f t="shared" si="174"/>
        <v>0.35</v>
      </c>
      <c r="AJ59" s="50">
        <f t="shared" si="174"/>
        <v>0.35</v>
      </c>
      <c r="AK59" s="50">
        <f t="shared" si="174"/>
        <v>0.35</v>
      </c>
      <c r="AL59" s="50">
        <f t="shared" si="174"/>
        <v>0.35</v>
      </c>
      <c r="AM59" s="50">
        <f t="shared" si="174"/>
        <v>0.35</v>
      </c>
      <c r="AN59" s="50">
        <f t="shared" si="174"/>
        <v>0.35</v>
      </c>
      <c r="AO59" s="50">
        <f t="shared" si="174"/>
        <v>0.35</v>
      </c>
      <c r="AP59" s="50">
        <f t="shared" si="174"/>
        <v>0.35</v>
      </c>
      <c r="AQ59" s="50">
        <f t="shared" si="174"/>
        <v>0.35</v>
      </c>
      <c r="AR59" s="50">
        <f t="shared" si="174"/>
        <v>0.35</v>
      </c>
      <c r="AS59" s="50">
        <f t="shared" si="174"/>
        <v>0.35</v>
      </c>
      <c r="AT59" s="50">
        <f t="shared" si="174"/>
        <v>0.35</v>
      </c>
      <c r="AU59" s="50">
        <f t="shared" si="174"/>
        <v>0.35</v>
      </c>
      <c r="AV59" s="50">
        <f t="shared" si="174"/>
        <v>0.35</v>
      </c>
      <c r="AW59" s="50">
        <f t="shared" ref="AW59:AX59" si="175">AV59</f>
        <v>0.35</v>
      </c>
      <c r="AX59" s="50">
        <f t="shared" si="175"/>
        <v>0.35</v>
      </c>
      <c r="AY59" s="50">
        <f t="shared" ref="AY59:BJ59" si="176">AX59</f>
        <v>0.35</v>
      </c>
      <c r="AZ59" s="50">
        <f t="shared" si="176"/>
        <v>0.35</v>
      </c>
      <c r="BA59" s="50">
        <f t="shared" si="176"/>
        <v>0.35</v>
      </c>
      <c r="BB59" s="50">
        <f t="shared" si="176"/>
        <v>0.35</v>
      </c>
      <c r="BC59" s="50">
        <f t="shared" si="176"/>
        <v>0.35</v>
      </c>
      <c r="BD59" s="50">
        <f t="shared" si="176"/>
        <v>0.35</v>
      </c>
      <c r="BE59" s="50">
        <f t="shared" si="176"/>
        <v>0.35</v>
      </c>
      <c r="BF59" s="50">
        <f t="shared" si="176"/>
        <v>0.35</v>
      </c>
      <c r="BG59" s="50">
        <f t="shared" si="176"/>
        <v>0.35</v>
      </c>
      <c r="BH59" s="50">
        <f t="shared" si="176"/>
        <v>0.35</v>
      </c>
      <c r="BI59" s="50">
        <f t="shared" si="176"/>
        <v>0.35</v>
      </c>
      <c r="BJ59" s="50">
        <f t="shared" si="176"/>
        <v>0.35</v>
      </c>
    </row>
    <row r="60" spans="2:62" ht="5" customHeight="1" outlineLevel="1" thickBot="1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2:62" ht="13.5" customHeight="1" outlineLevel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62" ht="13.5" customHeight="1" outlineLevel="1" thickBot="1" x14ac:dyDescent="0.3"/>
    <row r="63" spans="2:62" ht="18" customHeight="1" collapsed="1" thickTop="1" thickBot="1" x14ac:dyDescent="0.3">
      <c r="B63" s="31" t="s">
        <v>1</v>
      </c>
      <c r="C63" s="31"/>
      <c r="D63" s="31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</row>
    <row r="64" spans="2:62" ht="5" hidden="1" customHeight="1" outlineLevel="1" x14ac:dyDescent="0.25"/>
    <row r="65" spans="2:62" s="24" customFormat="1" ht="13.5" hidden="1" customHeight="1" outlineLevel="1" x14ac:dyDescent="0.25">
      <c r="G65" s="25">
        <f>G$4</f>
        <v>41425</v>
      </c>
      <c r="H65" s="25">
        <f t="shared" ref="H65:BJ65" si="177">H$4</f>
        <v>41455</v>
      </c>
      <c r="I65" s="25">
        <f t="shared" si="177"/>
        <v>41486</v>
      </c>
      <c r="J65" s="25">
        <f t="shared" si="177"/>
        <v>41517</v>
      </c>
      <c r="K65" s="25">
        <f t="shared" si="177"/>
        <v>41547</v>
      </c>
      <c r="L65" s="25">
        <f t="shared" si="177"/>
        <v>41578</v>
      </c>
      <c r="M65" s="25">
        <f t="shared" si="177"/>
        <v>41608</v>
      </c>
      <c r="N65" s="25">
        <f t="shared" si="177"/>
        <v>41639</v>
      </c>
      <c r="O65" s="25">
        <f t="shared" si="177"/>
        <v>41670</v>
      </c>
      <c r="P65" s="25">
        <f t="shared" si="177"/>
        <v>41698</v>
      </c>
      <c r="Q65" s="25">
        <f t="shared" si="177"/>
        <v>41729</v>
      </c>
      <c r="R65" s="25">
        <f t="shared" si="177"/>
        <v>41759</v>
      </c>
      <c r="S65" s="25">
        <f t="shared" si="177"/>
        <v>41790</v>
      </c>
      <c r="T65" s="25">
        <f t="shared" si="177"/>
        <v>41820</v>
      </c>
      <c r="U65" s="25">
        <f t="shared" si="177"/>
        <v>41851</v>
      </c>
      <c r="V65" s="25">
        <f t="shared" si="177"/>
        <v>41882</v>
      </c>
      <c r="W65" s="25">
        <f t="shared" si="177"/>
        <v>41912</v>
      </c>
      <c r="X65" s="25">
        <f t="shared" si="177"/>
        <v>41943</v>
      </c>
      <c r="Y65" s="25">
        <f t="shared" si="177"/>
        <v>41973</v>
      </c>
      <c r="Z65" s="25">
        <f t="shared" si="177"/>
        <v>42004</v>
      </c>
      <c r="AA65" s="25">
        <f t="shared" si="177"/>
        <v>42035</v>
      </c>
      <c r="AB65" s="25">
        <f t="shared" si="177"/>
        <v>42063</v>
      </c>
      <c r="AC65" s="25">
        <f t="shared" si="177"/>
        <v>42094</v>
      </c>
      <c r="AD65" s="25">
        <f t="shared" si="177"/>
        <v>42124</v>
      </c>
      <c r="AE65" s="25">
        <f t="shared" si="177"/>
        <v>42155</v>
      </c>
      <c r="AF65" s="25">
        <f t="shared" si="177"/>
        <v>42185</v>
      </c>
      <c r="AG65" s="25">
        <f t="shared" si="177"/>
        <v>42216</v>
      </c>
      <c r="AH65" s="25">
        <f t="shared" si="177"/>
        <v>42247</v>
      </c>
      <c r="AI65" s="25">
        <f t="shared" si="177"/>
        <v>42277</v>
      </c>
      <c r="AJ65" s="25">
        <f t="shared" si="177"/>
        <v>42308</v>
      </c>
      <c r="AK65" s="25">
        <f t="shared" si="177"/>
        <v>42338</v>
      </c>
      <c r="AL65" s="25">
        <f t="shared" si="177"/>
        <v>42369</v>
      </c>
      <c r="AM65" s="25">
        <f t="shared" si="177"/>
        <v>42400</v>
      </c>
      <c r="AN65" s="25">
        <f t="shared" si="177"/>
        <v>42429</v>
      </c>
      <c r="AO65" s="25">
        <f t="shared" si="177"/>
        <v>42460</v>
      </c>
      <c r="AP65" s="25">
        <f t="shared" si="177"/>
        <v>42490</v>
      </c>
      <c r="AQ65" s="25">
        <f t="shared" si="177"/>
        <v>42521</v>
      </c>
      <c r="AR65" s="25">
        <f t="shared" si="177"/>
        <v>42551</v>
      </c>
      <c r="AS65" s="25">
        <f t="shared" si="177"/>
        <v>42582</v>
      </c>
      <c r="AT65" s="25">
        <f t="shared" si="177"/>
        <v>42613</v>
      </c>
      <c r="AU65" s="25">
        <f t="shared" si="177"/>
        <v>42643</v>
      </c>
      <c r="AV65" s="25">
        <f t="shared" si="177"/>
        <v>42674</v>
      </c>
      <c r="AW65" s="25">
        <f t="shared" si="177"/>
        <v>42704</v>
      </c>
      <c r="AX65" s="25">
        <f t="shared" si="177"/>
        <v>42735</v>
      </c>
      <c r="AY65" s="25">
        <f t="shared" si="177"/>
        <v>42766</v>
      </c>
      <c r="AZ65" s="25">
        <f t="shared" si="177"/>
        <v>42794</v>
      </c>
      <c r="BA65" s="25">
        <f t="shared" si="177"/>
        <v>42825</v>
      </c>
      <c r="BB65" s="25">
        <f t="shared" si="177"/>
        <v>42855</v>
      </c>
      <c r="BC65" s="25">
        <f t="shared" si="177"/>
        <v>42886</v>
      </c>
      <c r="BD65" s="25">
        <f t="shared" si="177"/>
        <v>42916</v>
      </c>
      <c r="BE65" s="25">
        <f t="shared" si="177"/>
        <v>42947</v>
      </c>
      <c r="BF65" s="25">
        <f t="shared" si="177"/>
        <v>42978</v>
      </c>
      <c r="BG65" s="25">
        <f t="shared" si="177"/>
        <v>43008</v>
      </c>
      <c r="BH65" s="25">
        <f t="shared" si="177"/>
        <v>43039</v>
      </c>
      <c r="BI65" s="25">
        <f t="shared" si="177"/>
        <v>43069</v>
      </c>
      <c r="BJ65" s="25">
        <f t="shared" si="177"/>
        <v>43100</v>
      </c>
    </row>
    <row r="66" spans="2:62" s="24" customFormat="1" ht="13.5" hidden="1" customHeight="1" outlineLevel="1" thickBot="1" x14ac:dyDescent="0.3">
      <c r="B66" s="16" t="s">
        <v>8</v>
      </c>
      <c r="C66" s="16"/>
      <c r="D66" s="16"/>
      <c r="E66" s="26"/>
      <c r="F66" s="26"/>
      <c r="G66" s="27">
        <f>G$5</f>
        <v>2013</v>
      </c>
      <c r="H66" s="27">
        <f t="shared" ref="H66:BJ66" si="178">H$5</f>
        <v>2013</v>
      </c>
      <c r="I66" s="27">
        <f t="shared" si="178"/>
        <v>2013</v>
      </c>
      <c r="J66" s="27">
        <f t="shared" si="178"/>
        <v>2013</v>
      </c>
      <c r="K66" s="27">
        <f t="shared" si="178"/>
        <v>2013</v>
      </c>
      <c r="L66" s="27">
        <f t="shared" si="178"/>
        <v>2013</v>
      </c>
      <c r="M66" s="27">
        <f t="shared" si="178"/>
        <v>2013</v>
      </c>
      <c r="N66" s="27">
        <f t="shared" si="178"/>
        <v>2013</v>
      </c>
      <c r="O66" s="27">
        <f t="shared" si="178"/>
        <v>2014</v>
      </c>
      <c r="P66" s="27">
        <f t="shared" si="178"/>
        <v>2014</v>
      </c>
      <c r="Q66" s="27">
        <f t="shared" si="178"/>
        <v>2014</v>
      </c>
      <c r="R66" s="27">
        <f t="shared" si="178"/>
        <v>2014</v>
      </c>
      <c r="S66" s="27">
        <f t="shared" si="178"/>
        <v>2014</v>
      </c>
      <c r="T66" s="27">
        <f t="shared" si="178"/>
        <v>2014</v>
      </c>
      <c r="U66" s="27">
        <f t="shared" si="178"/>
        <v>2014</v>
      </c>
      <c r="V66" s="27">
        <f t="shared" si="178"/>
        <v>2014</v>
      </c>
      <c r="W66" s="27">
        <f t="shared" si="178"/>
        <v>2014</v>
      </c>
      <c r="X66" s="27">
        <f t="shared" si="178"/>
        <v>2014</v>
      </c>
      <c r="Y66" s="27">
        <f t="shared" si="178"/>
        <v>2014</v>
      </c>
      <c r="Z66" s="27">
        <f t="shared" si="178"/>
        <v>2014</v>
      </c>
      <c r="AA66" s="27">
        <f t="shared" si="178"/>
        <v>2015</v>
      </c>
      <c r="AB66" s="27">
        <f t="shared" si="178"/>
        <v>2015</v>
      </c>
      <c r="AC66" s="27">
        <f t="shared" si="178"/>
        <v>2015</v>
      </c>
      <c r="AD66" s="27">
        <f t="shared" si="178"/>
        <v>2015</v>
      </c>
      <c r="AE66" s="27">
        <f t="shared" si="178"/>
        <v>2015</v>
      </c>
      <c r="AF66" s="27">
        <f t="shared" si="178"/>
        <v>2015</v>
      </c>
      <c r="AG66" s="27">
        <f t="shared" si="178"/>
        <v>2015</v>
      </c>
      <c r="AH66" s="27">
        <f t="shared" si="178"/>
        <v>2015</v>
      </c>
      <c r="AI66" s="27">
        <f t="shared" si="178"/>
        <v>2015</v>
      </c>
      <c r="AJ66" s="27">
        <f t="shared" si="178"/>
        <v>2015</v>
      </c>
      <c r="AK66" s="27">
        <f t="shared" si="178"/>
        <v>2015</v>
      </c>
      <c r="AL66" s="27">
        <f t="shared" si="178"/>
        <v>2015</v>
      </c>
      <c r="AM66" s="27">
        <f t="shared" si="178"/>
        <v>2016</v>
      </c>
      <c r="AN66" s="27">
        <f t="shared" si="178"/>
        <v>2016</v>
      </c>
      <c r="AO66" s="27">
        <f t="shared" si="178"/>
        <v>2016</v>
      </c>
      <c r="AP66" s="27">
        <f t="shared" si="178"/>
        <v>2016</v>
      </c>
      <c r="AQ66" s="27">
        <f t="shared" si="178"/>
        <v>2016</v>
      </c>
      <c r="AR66" s="27">
        <f t="shared" si="178"/>
        <v>2016</v>
      </c>
      <c r="AS66" s="27">
        <f t="shared" si="178"/>
        <v>2016</v>
      </c>
      <c r="AT66" s="27">
        <f t="shared" si="178"/>
        <v>2016</v>
      </c>
      <c r="AU66" s="27">
        <f t="shared" si="178"/>
        <v>2016</v>
      </c>
      <c r="AV66" s="27">
        <f t="shared" si="178"/>
        <v>2016</v>
      </c>
      <c r="AW66" s="27">
        <f t="shared" si="178"/>
        <v>2016</v>
      </c>
      <c r="AX66" s="27">
        <f t="shared" si="178"/>
        <v>2016</v>
      </c>
      <c r="AY66" s="27">
        <f t="shared" si="178"/>
        <v>2017</v>
      </c>
      <c r="AZ66" s="27">
        <f t="shared" si="178"/>
        <v>2017</v>
      </c>
      <c r="BA66" s="27">
        <f t="shared" si="178"/>
        <v>2017</v>
      </c>
      <c r="BB66" s="27">
        <f t="shared" si="178"/>
        <v>2017</v>
      </c>
      <c r="BC66" s="27">
        <f t="shared" si="178"/>
        <v>2017</v>
      </c>
      <c r="BD66" s="27">
        <f t="shared" si="178"/>
        <v>2017</v>
      </c>
      <c r="BE66" s="27">
        <f t="shared" si="178"/>
        <v>2017</v>
      </c>
      <c r="BF66" s="27">
        <f t="shared" si="178"/>
        <v>2017</v>
      </c>
      <c r="BG66" s="27">
        <f t="shared" si="178"/>
        <v>2017</v>
      </c>
      <c r="BH66" s="27">
        <f t="shared" si="178"/>
        <v>2017</v>
      </c>
      <c r="BI66" s="27">
        <f t="shared" si="178"/>
        <v>2017</v>
      </c>
      <c r="BJ66" s="27">
        <f t="shared" si="178"/>
        <v>2017</v>
      </c>
    </row>
    <row r="67" spans="2:62" ht="5" hidden="1" customHeight="1" outlineLevel="1" x14ac:dyDescent="0.25"/>
    <row r="68" spans="2:62" ht="13.5" hidden="1" customHeight="1" outlineLevel="1" x14ac:dyDescent="0.25">
      <c r="B68" s="6" t="s">
        <v>2</v>
      </c>
      <c r="G68" s="52">
        <f ca="1">G24</f>
        <v>-35.438100000000006</v>
      </c>
      <c r="H68" s="52">
        <f t="shared" ref="H68:BJ68" ca="1" si="179">H24</f>
        <v>-48.643500000000003</v>
      </c>
      <c r="I68" s="52">
        <f t="shared" ca="1" si="179"/>
        <v>-41.930750000000003</v>
      </c>
      <c r="J68" s="52">
        <f t="shared" ca="1" si="179"/>
        <v>-28.505250000000004</v>
      </c>
      <c r="K68" s="52">
        <f t="shared" ca="1" si="179"/>
        <v>-17.260937500000001</v>
      </c>
      <c r="L68" s="52">
        <f t="shared" ca="1" si="179"/>
        <v>-67.581249999999997</v>
      </c>
      <c r="M68" s="52">
        <f t="shared" ca="1" si="179"/>
        <v>-271.62434895833331</v>
      </c>
      <c r="N68" s="52">
        <f t="shared" ca="1" si="179"/>
        <v>-559.43684895833337</v>
      </c>
      <c r="O68" s="52">
        <f t="shared" ca="1" si="179"/>
        <v>-997.66927083333337</v>
      </c>
      <c r="P68" s="52">
        <f t="shared" ca="1" si="179"/>
        <v>-1245.9602864583333</v>
      </c>
      <c r="Q68" s="52">
        <f t="shared" ca="1" si="179"/>
        <v>-1597.1931966145833</v>
      </c>
      <c r="R68" s="52">
        <f t="shared" ca="1" si="179"/>
        <v>-1986.7683919270833</v>
      </c>
      <c r="S68" s="52">
        <f t="shared" ca="1" si="179"/>
        <v>-2365.2199300130192</v>
      </c>
      <c r="T68" s="52">
        <f t="shared" ca="1" si="179"/>
        <v>-2453.3192952473923</v>
      </c>
      <c r="U68" s="52">
        <f t="shared" ca="1" si="179"/>
        <v>-2230.6582845052012</v>
      </c>
      <c r="V68" s="52">
        <f t="shared" ca="1" si="179"/>
        <v>-1341.8968587239524</v>
      </c>
      <c r="W68" s="52">
        <f t="shared" ca="1" si="179"/>
        <v>285.94062296550413</v>
      </c>
      <c r="X68" s="52">
        <f t="shared" ca="1" si="179"/>
        <v>2763.9570907389393</v>
      </c>
      <c r="Y68" s="52">
        <f t="shared" ca="1" si="179"/>
        <v>5097.3407178873777</v>
      </c>
      <c r="Z68" s="52">
        <f t="shared" ca="1" si="179"/>
        <v>8261.0268969498829</v>
      </c>
      <c r="AA68" s="52">
        <f t="shared" ca="1" si="179"/>
        <v>11678.826688606143</v>
      </c>
      <c r="AB68" s="52">
        <f t="shared" ca="1" si="179"/>
        <v>16140.81270573115</v>
      </c>
      <c r="AC68" s="52">
        <f t="shared" ca="1" si="179"/>
        <v>20754.384001246148</v>
      </c>
      <c r="AD68" s="52">
        <f t="shared" ca="1" si="179"/>
        <v>24271.162459894149</v>
      </c>
      <c r="AE68" s="52">
        <f t="shared" ca="1" si="179"/>
        <v>28294.529139226164</v>
      </c>
      <c r="AF68" s="52">
        <f t="shared" ca="1" si="179"/>
        <v>32890.633898792497</v>
      </c>
      <c r="AG68" s="52">
        <f t="shared" ca="1" si="179"/>
        <v>38133.790687846675</v>
      </c>
      <c r="AH68" s="52">
        <f t="shared" ca="1" si="179"/>
        <v>44107.448864690668</v>
      </c>
      <c r="AI68" s="52">
        <f t="shared" ca="1" si="179"/>
        <v>48826.237907741241</v>
      </c>
      <c r="AJ68" s="52">
        <f t="shared" ca="1" si="179"/>
        <v>51477.012927585718</v>
      </c>
      <c r="AK68" s="52">
        <f t="shared" ca="1" si="179"/>
        <v>53823.72845985982</v>
      </c>
      <c r="AL68" s="52">
        <f t="shared" ca="1" si="179"/>
        <v>56287.779768747641</v>
      </c>
      <c r="AM68" s="52">
        <f t="shared" ca="1" si="179"/>
        <v>58277.357941877504</v>
      </c>
      <c r="AN68" s="52">
        <f t="shared" ca="1" si="179"/>
        <v>60346.519241932547</v>
      </c>
      <c r="AO68" s="52">
        <f t="shared" ca="1" si="179"/>
        <v>62498.446993989819</v>
      </c>
      <c r="AP68" s="52">
        <f t="shared" ca="1" si="179"/>
        <v>64064.147976172171</v>
      </c>
      <c r="AQ68" s="52">
        <f t="shared" ca="1" si="179"/>
        <v>65676.819987819923</v>
      </c>
      <c r="AR68" s="52">
        <f t="shared" ca="1" si="179"/>
        <v>67337.87215981714</v>
      </c>
      <c r="AS68" s="52">
        <f t="shared" ca="1" si="179"/>
        <v>68314.111295140232</v>
      </c>
      <c r="AT68" s="52">
        <f t="shared" ca="1" si="179"/>
        <v>69309.875213169784</v>
      </c>
      <c r="AU68" s="52">
        <f t="shared" ca="1" si="179"/>
        <v>70325.554409559947</v>
      </c>
      <c r="AV68" s="52">
        <f t="shared" ca="1" si="179"/>
        <v>71361.547189877892</v>
      </c>
      <c r="AW68" s="52">
        <f t="shared" ca="1" si="179"/>
        <v>71623.05688260663</v>
      </c>
      <c r="AX68" s="52">
        <f t="shared" ca="1" si="179"/>
        <v>71887.181672262683</v>
      </c>
      <c r="AY68" s="52">
        <f t="shared" ca="1" si="179"/>
        <v>72153.947709815286</v>
      </c>
      <c r="AZ68" s="52">
        <f t="shared" ca="1" si="179"/>
        <v>72423.381407743378</v>
      </c>
      <c r="BA68" s="52">
        <f t="shared" ca="1" si="179"/>
        <v>72695.509442650771</v>
      </c>
      <c r="BB68" s="52">
        <f t="shared" ca="1" si="179"/>
        <v>72970.358757907234</v>
      </c>
      <c r="BC68" s="52">
        <f t="shared" ca="1" si="179"/>
        <v>73247.977399649681</v>
      </c>
      <c r="BD68" s="52">
        <f t="shared" ca="1" si="179"/>
        <v>73528.376186142748</v>
      </c>
      <c r="BE68" s="52">
        <f t="shared" ca="1" si="179"/>
        <v>73811.584960500841</v>
      </c>
      <c r="BF68" s="52">
        <f t="shared" ca="1" si="179"/>
        <v>74097.656760102429</v>
      </c>
      <c r="BG68" s="52">
        <f t="shared" ca="1" si="179"/>
        <v>74386.680840200104</v>
      </c>
      <c r="BH68" s="52">
        <f t="shared" ca="1" si="179"/>
        <v>74678.821739223727</v>
      </c>
      <c r="BI68" s="52">
        <f t="shared" ca="1" si="179"/>
        <v>74974.444672237631</v>
      </c>
      <c r="BJ68" s="52">
        <f t="shared" ca="1" si="179"/>
        <v>75274.410846300379</v>
      </c>
    </row>
    <row r="69" spans="2:62" ht="13.5" hidden="1" customHeight="1" outlineLevel="1" x14ac:dyDescent="0.25">
      <c r="B69" s="6" t="s">
        <v>3</v>
      </c>
      <c r="G69" s="47">
        <f ca="1">-MAX(0,G68*G59)</f>
        <v>0</v>
      </c>
      <c r="H69" s="47">
        <f t="shared" ref="H69:BJ69" ca="1" si="180">-MAX(0,H68*H59)</f>
        <v>0</v>
      </c>
      <c r="I69" s="47">
        <f t="shared" ca="1" si="180"/>
        <v>0</v>
      </c>
      <c r="J69" s="47">
        <f t="shared" ca="1" si="180"/>
        <v>0</v>
      </c>
      <c r="K69" s="47">
        <f t="shared" ca="1" si="180"/>
        <v>0</v>
      </c>
      <c r="L69" s="47">
        <f t="shared" ca="1" si="180"/>
        <v>0</v>
      </c>
      <c r="M69" s="47">
        <f t="shared" ca="1" si="180"/>
        <v>0</v>
      </c>
      <c r="N69" s="47">
        <f t="shared" ca="1" si="180"/>
        <v>0</v>
      </c>
      <c r="O69" s="47">
        <f t="shared" ca="1" si="180"/>
        <v>0</v>
      </c>
      <c r="P69" s="47">
        <f t="shared" ca="1" si="180"/>
        <v>0</v>
      </c>
      <c r="Q69" s="47">
        <f t="shared" ca="1" si="180"/>
        <v>0</v>
      </c>
      <c r="R69" s="47">
        <f t="shared" ca="1" si="180"/>
        <v>0</v>
      </c>
      <c r="S69" s="47">
        <f t="shared" ca="1" si="180"/>
        <v>0</v>
      </c>
      <c r="T69" s="47">
        <f t="shared" ca="1" si="180"/>
        <v>0</v>
      </c>
      <c r="U69" s="47">
        <f t="shared" ca="1" si="180"/>
        <v>0</v>
      </c>
      <c r="V69" s="47">
        <f t="shared" ca="1" si="180"/>
        <v>0</v>
      </c>
      <c r="W69" s="47">
        <f t="shared" ca="1" si="180"/>
        <v>-100.07921803792644</v>
      </c>
      <c r="X69" s="47">
        <f t="shared" ca="1" si="180"/>
        <v>-967.38498175862867</v>
      </c>
      <c r="Y69" s="47">
        <f t="shared" ca="1" si="180"/>
        <v>-1784.0692512605822</v>
      </c>
      <c r="Z69" s="47">
        <f t="shared" ca="1" si="180"/>
        <v>-2891.3594139324587</v>
      </c>
      <c r="AA69" s="47">
        <f t="shared" ca="1" si="180"/>
        <v>-4087.5893410121498</v>
      </c>
      <c r="AB69" s="47">
        <f t="shared" ca="1" si="180"/>
        <v>-5649.2844470059026</v>
      </c>
      <c r="AC69" s="47">
        <f t="shared" ca="1" si="180"/>
        <v>-7264.0344004361514</v>
      </c>
      <c r="AD69" s="47">
        <f t="shared" ca="1" si="180"/>
        <v>-8494.9068609629521</v>
      </c>
      <c r="AE69" s="47">
        <f t="shared" ca="1" si="180"/>
        <v>-9903.0851987291571</v>
      </c>
      <c r="AF69" s="47">
        <f t="shared" ca="1" si="180"/>
        <v>-11511.721864577374</v>
      </c>
      <c r="AG69" s="47">
        <f t="shared" ca="1" si="180"/>
        <v>-13346.826740746335</v>
      </c>
      <c r="AH69" s="47">
        <f t="shared" ca="1" si="180"/>
        <v>-15437.607102641732</v>
      </c>
      <c r="AI69" s="47">
        <f t="shared" ca="1" si="180"/>
        <v>-17089.183267709432</v>
      </c>
      <c r="AJ69" s="47">
        <f t="shared" ca="1" si="180"/>
        <v>-18016.954524655001</v>
      </c>
      <c r="AK69" s="47">
        <f t="shared" ca="1" si="180"/>
        <v>-18838.304960950936</v>
      </c>
      <c r="AL69" s="47">
        <f t="shared" ca="1" si="180"/>
        <v>-19700.722919061674</v>
      </c>
      <c r="AM69" s="47">
        <f t="shared" ca="1" si="180"/>
        <v>-20397.075279657125</v>
      </c>
      <c r="AN69" s="47">
        <f t="shared" ca="1" si="180"/>
        <v>-21121.281734676391</v>
      </c>
      <c r="AO69" s="47">
        <f t="shared" ca="1" si="180"/>
        <v>-21874.456447896435</v>
      </c>
      <c r="AP69" s="47">
        <f t="shared" ca="1" si="180"/>
        <v>-22422.45179166026</v>
      </c>
      <c r="AQ69" s="47">
        <f t="shared" ca="1" si="180"/>
        <v>-22986.886995736972</v>
      </c>
      <c r="AR69" s="47">
        <f t="shared" ca="1" si="180"/>
        <v>-23568.255255935997</v>
      </c>
      <c r="AS69" s="47">
        <f t="shared" ca="1" si="180"/>
        <v>-23909.938953299079</v>
      </c>
      <c r="AT69" s="47">
        <f t="shared" ca="1" si="180"/>
        <v>-24258.456324609422</v>
      </c>
      <c r="AU69" s="47">
        <f t="shared" ca="1" si="180"/>
        <v>-24613.944043345979</v>
      </c>
      <c r="AV69" s="47">
        <f t="shared" ca="1" si="180"/>
        <v>-24976.541516457262</v>
      </c>
      <c r="AW69" s="47">
        <f t="shared" ca="1" si="180"/>
        <v>-25068.069908912319</v>
      </c>
      <c r="AX69" s="47">
        <f t="shared" ca="1" si="180"/>
        <v>-25160.513585291937</v>
      </c>
      <c r="AY69" s="47">
        <f t="shared" ca="1" si="180"/>
        <v>-25253.881698435347</v>
      </c>
      <c r="AZ69" s="47">
        <f t="shared" ca="1" si="180"/>
        <v>-25348.183492710181</v>
      </c>
      <c r="BA69" s="47">
        <f t="shared" ca="1" si="180"/>
        <v>-25443.428304927769</v>
      </c>
      <c r="BB69" s="47">
        <f t="shared" ca="1" si="180"/>
        <v>-25539.625565267532</v>
      </c>
      <c r="BC69" s="47">
        <f t="shared" ca="1" si="180"/>
        <v>-25636.792089877388</v>
      </c>
      <c r="BD69" s="47">
        <f t="shared" ca="1" si="180"/>
        <v>-25734.931665149961</v>
      </c>
      <c r="BE69" s="47">
        <f t="shared" ca="1" si="180"/>
        <v>-25834.054736175294</v>
      </c>
      <c r="BF69" s="47">
        <f t="shared" ca="1" si="180"/>
        <v>-25934.179866035847</v>
      </c>
      <c r="BG69" s="47">
        <f t="shared" ca="1" si="180"/>
        <v>-26035.338294070036</v>
      </c>
      <c r="BH69" s="47">
        <f t="shared" ca="1" si="180"/>
        <v>-26137.587608728303</v>
      </c>
      <c r="BI69" s="47">
        <f t="shared" ca="1" si="180"/>
        <v>-26241.05563528317</v>
      </c>
      <c r="BJ69" s="47">
        <f t="shared" ca="1" si="180"/>
        <v>-26346.043796205133</v>
      </c>
    </row>
    <row r="70" spans="2:62" ht="13.5" hidden="1" customHeight="1" outlineLevel="1" x14ac:dyDescent="0.25">
      <c r="B70" s="7" t="s">
        <v>167</v>
      </c>
      <c r="C70" s="7"/>
      <c r="D70" s="7"/>
      <c r="E70" s="8"/>
      <c r="F70" s="8"/>
      <c r="G70" s="38">
        <f ca="1">SUM(G68:G69)</f>
        <v>-35.438100000000006</v>
      </c>
      <c r="H70" s="38">
        <f t="shared" ref="H70:BJ70" ca="1" si="181">SUM(H68:H69)</f>
        <v>-48.643500000000003</v>
      </c>
      <c r="I70" s="38">
        <f t="shared" ca="1" si="181"/>
        <v>-41.930750000000003</v>
      </c>
      <c r="J70" s="38">
        <f t="shared" ca="1" si="181"/>
        <v>-28.505250000000004</v>
      </c>
      <c r="K70" s="38">
        <f t="shared" ca="1" si="181"/>
        <v>-17.260937500000001</v>
      </c>
      <c r="L70" s="38">
        <f t="shared" ca="1" si="181"/>
        <v>-67.581249999999997</v>
      </c>
      <c r="M70" s="38">
        <f t="shared" ca="1" si="181"/>
        <v>-271.62434895833331</v>
      </c>
      <c r="N70" s="38">
        <f t="shared" ca="1" si="181"/>
        <v>-559.43684895833337</v>
      </c>
      <c r="O70" s="38">
        <f t="shared" ca="1" si="181"/>
        <v>-997.66927083333337</v>
      </c>
      <c r="P70" s="38">
        <f t="shared" ca="1" si="181"/>
        <v>-1245.9602864583333</v>
      </c>
      <c r="Q70" s="38">
        <f t="shared" ca="1" si="181"/>
        <v>-1597.1931966145833</v>
      </c>
      <c r="R70" s="38">
        <f t="shared" ca="1" si="181"/>
        <v>-1986.7683919270833</v>
      </c>
      <c r="S70" s="38">
        <f t="shared" ca="1" si="181"/>
        <v>-2365.2199300130192</v>
      </c>
      <c r="T70" s="38">
        <f t="shared" ca="1" si="181"/>
        <v>-2453.3192952473923</v>
      </c>
      <c r="U70" s="38">
        <f t="shared" ca="1" si="181"/>
        <v>-2230.6582845052012</v>
      </c>
      <c r="V70" s="38">
        <f t="shared" ca="1" si="181"/>
        <v>-1341.8968587239524</v>
      </c>
      <c r="W70" s="38">
        <f t="shared" ca="1" si="181"/>
        <v>185.86140492757769</v>
      </c>
      <c r="X70" s="38">
        <f t="shared" ca="1" si="181"/>
        <v>1796.5721089803105</v>
      </c>
      <c r="Y70" s="38">
        <f t="shared" ca="1" si="181"/>
        <v>3313.2714666267957</v>
      </c>
      <c r="Z70" s="38">
        <f t="shared" ca="1" si="181"/>
        <v>5369.6674830174243</v>
      </c>
      <c r="AA70" s="38">
        <f t="shared" ca="1" si="181"/>
        <v>7591.237347593993</v>
      </c>
      <c r="AB70" s="38">
        <f t="shared" ca="1" si="181"/>
        <v>10491.528258725248</v>
      </c>
      <c r="AC70" s="38">
        <f t="shared" ca="1" si="181"/>
        <v>13490.349600809997</v>
      </c>
      <c r="AD70" s="38">
        <f t="shared" ca="1" si="181"/>
        <v>15776.255598931197</v>
      </c>
      <c r="AE70" s="38">
        <f t="shared" ca="1" si="181"/>
        <v>18391.443940497007</v>
      </c>
      <c r="AF70" s="38">
        <f t="shared" ca="1" si="181"/>
        <v>21378.912034215122</v>
      </c>
      <c r="AG70" s="38">
        <f t="shared" ca="1" si="181"/>
        <v>24786.963947100339</v>
      </c>
      <c r="AH70" s="38">
        <f t="shared" ca="1" si="181"/>
        <v>28669.841762048934</v>
      </c>
      <c r="AI70" s="38">
        <f t="shared" ca="1" si="181"/>
        <v>31737.054640031809</v>
      </c>
      <c r="AJ70" s="38">
        <f t="shared" ca="1" si="181"/>
        <v>33460.058402930721</v>
      </c>
      <c r="AK70" s="38">
        <f t="shared" ca="1" si="181"/>
        <v>34985.423498908887</v>
      </c>
      <c r="AL70" s="38">
        <f t="shared" ca="1" si="181"/>
        <v>36587.056849685963</v>
      </c>
      <c r="AM70" s="38">
        <f t="shared" ca="1" si="181"/>
        <v>37880.282662220379</v>
      </c>
      <c r="AN70" s="38">
        <f t="shared" ca="1" si="181"/>
        <v>39225.237507256155</v>
      </c>
      <c r="AO70" s="38">
        <f t="shared" ca="1" si="181"/>
        <v>40623.990546093381</v>
      </c>
      <c r="AP70" s="38">
        <f t="shared" ca="1" si="181"/>
        <v>41641.696184511908</v>
      </c>
      <c r="AQ70" s="38">
        <f t="shared" ca="1" si="181"/>
        <v>42689.932992082948</v>
      </c>
      <c r="AR70" s="38">
        <f t="shared" ca="1" si="181"/>
        <v>43769.616903881142</v>
      </c>
      <c r="AS70" s="38">
        <f t="shared" ca="1" si="181"/>
        <v>44404.172341841157</v>
      </c>
      <c r="AT70" s="38">
        <f t="shared" ca="1" si="181"/>
        <v>45051.418888560365</v>
      </c>
      <c r="AU70" s="38">
        <f t="shared" ca="1" si="181"/>
        <v>45711.610366213965</v>
      </c>
      <c r="AV70" s="38">
        <f t="shared" ca="1" si="181"/>
        <v>46385.00567342063</v>
      </c>
      <c r="AW70" s="38">
        <f t="shared" ca="1" si="181"/>
        <v>46554.986973694307</v>
      </c>
      <c r="AX70" s="38">
        <f t="shared" ca="1" si="181"/>
        <v>46726.668086970749</v>
      </c>
      <c r="AY70" s="38">
        <f t="shared" ca="1" si="181"/>
        <v>46900.066011379939</v>
      </c>
      <c r="AZ70" s="38">
        <f t="shared" ca="1" si="181"/>
        <v>47075.197915033197</v>
      </c>
      <c r="BA70" s="38">
        <f t="shared" ca="1" si="181"/>
        <v>47252.081137722998</v>
      </c>
      <c r="BB70" s="38">
        <f t="shared" ca="1" si="181"/>
        <v>47430.733192639702</v>
      </c>
      <c r="BC70" s="38">
        <f t="shared" ca="1" si="181"/>
        <v>47611.185309772292</v>
      </c>
      <c r="BD70" s="38">
        <f t="shared" ca="1" si="181"/>
        <v>47793.444520992787</v>
      </c>
      <c r="BE70" s="38">
        <f t="shared" ca="1" si="181"/>
        <v>47977.530224325543</v>
      </c>
      <c r="BF70" s="38">
        <f t="shared" ca="1" si="181"/>
        <v>48163.476894066582</v>
      </c>
      <c r="BG70" s="38">
        <f t="shared" ca="1" si="181"/>
        <v>48351.342546130065</v>
      </c>
      <c r="BH70" s="38">
        <f t="shared" ca="1" si="181"/>
        <v>48541.234130495424</v>
      </c>
      <c r="BI70" s="38">
        <f t="shared" ca="1" si="181"/>
        <v>48733.389036954461</v>
      </c>
      <c r="BJ70" s="38">
        <f t="shared" ca="1" si="181"/>
        <v>48928.367050095243</v>
      </c>
    </row>
    <row r="71" spans="2:62" ht="13.5" hidden="1" customHeight="1" outlineLevel="1" x14ac:dyDescent="0.25">
      <c r="B71" s="6" t="s">
        <v>5</v>
      </c>
      <c r="G71" s="33">
        <f t="shared" ref="G71:AL71" ca="1" si="182">G22</f>
        <v>2.0833333333333332E-2</v>
      </c>
      <c r="H71" s="33">
        <f t="shared" ca="1" si="182"/>
        <v>4.583333333333333E-2</v>
      </c>
      <c r="I71" s="33">
        <f t="shared" ca="1" si="182"/>
        <v>7.7083333333333337E-2</v>
      </c>
      <c r="J71" s="33">
        <f t="shared" ca="1" si="182"/>
        <v>0.13958333333333334</v>
      </c>
      <c r="K71" s="33">
        <f t="shared" ca="1" si="182"/>
        <v>0.29427083333333337</v>
      </c>
      <c r="L71" s="33">
        <f t="shared" ca="1" si="182"/>
        <v>0.67708333333333337</v>
      </c>
      <c r="M71" s="33">
        <f t="shared" ca="1" si="182"/>
        <v>1.6243489583333335</v>
      </c>
      <c r="N71" s="33">
        <f t="shared" ca="1" si="182"/>
        <v>3.9680989583333335</v>
      </c>
      <c r="O71" s="33">
        <f t="shared" ca="1" si="182"/>
        <v>8.6067708333333339</v>
      </c>
      <c r="P71" s="33">
        <f t="shared" ca="1" si="182"/>
        <v>15.491536458333334</v>
      </c>
      <c r="Q71" s="33">
        <f t="shared" ca="1" si="182"/>
        <v>25.708821614583336</v>
      </c>
      <c r="R71" s="33">
        <f t="shared" ca="1" si="182"/>
        <v>40.869954427083336</v>
      </c>
      <c r="S71" s="33">
        <f t="shared" ca="1" si="182"/>
        <v>63.364461263020836</v>
      </c>
      <c r="T71" s="33">
        <f t="shared" ca="1" si="182"/>
        <v>94.510701497395843</v>
      </c>
      <c r="U71" s="33">
        <f t="shared" ca="1" si="182"/>
        <v>137.63094075520834</v>
      </c>
      <c r="V71" s="33">
        <f t="shared" ca="1" si="182"/>
        <v>193.05740559895833</v>
      </c>
      <c r="W71" s="33">
        <f t="shared" ca="1" si="182"/>
        <v>264.29300984700518</v>
      </c>
      <c r="X71" s="33">
        <f t="shared" ca="1" si="182"/>
        <v>348.79317488606767</v>
      </c>
      <c r="Y71" s="33">
        <f t="shared" ca="1" si="182"/>
        <v>449.01430086263014</v>
      </c>
      <c r="Z71" s="33">
        <f t="shared" ca="1" si="182"/>
        <v>567.86476555013007</v>
      </c>
      <c r="AA71" s="33">
        <f t="shared" ca="1" si="182"/>
        <v>708.78745939388</v>
      </c>
      <c r="AB71" s="33">
        <f t="shared" ca="1" si="182"/>
        <v>875.85725546887988</v>
      </c>
      <c r="AC71" s="33">
        <f t="shared" ca="1" si="182"/>
        <v>1073.8960869138798</v>
      </c>
      <c r="AD71" s="33">
        <f t="shared" ca="1" si="182"/>
        <v>1289.0493852738796</v>
      </c>
      <c r="AE71" s="33">
        <f t="shared" ca="1" si="182"/>
        <v>1525.7180134698795</v>
      </c>
      <c r="AF71" s="33">
        <f t="shared" ca="1" si="182"/>
        <v>1786.0535044854794</v>
      </c>
      <c r="AG71" s="33">
        <f t="shared" ca="1" si="182"/>
        <v>2072.4225446026394</v>
      </c>
      <c r="AH71" s="33">
        <f t="shared" ca="1" si="182"/>
        <v>2387.4284887315152</v>
      </c>
      <c r="AI71" s="33">
        <f t="shared" ca="1" si="182"/>
        <v>2733.935027273279</v>
      </c>
      <c r="AJ71" s="33">
        <f t="shared" ca="1" si="182"/>
        <v>3097.7668927421309</v>
      </c>
      <c r="AK71" s="33">
        <f t="shared" ca="1" si="182"/>
        <v>3479.7903514844252</v>
      </c>
      <c r="AL71" s="33">
        <f t="shared" ca="1" si="182"/>
        <v>3880.9149831638342</v>
      </c>
      <c r="AM71" s="33">
        <f t="shared" ref="AM71:BJ71" ca="1" si="183">AM22</f>
        <v>4298.0846001104201</v>
      </c>
      <c r="AN71" s="33">
        <f t="shared" ca="1" si="183"/>
        <v>4731.9410017348691</v>
      </c>
      <c r="AO71" s="33">
        <f t="shared" ca="1" si="183"/>
        <v>5183.1516594242958</v>
      </c>
      <c r="AP71" s="33">
        <f t="shared" ca="1" si="183"/>
        <v>5647.8986368444057</v>
      </c>
      <c r="AQ71" s="33">
        <f t="shared" ca="1" si="183"/>
        <v>6126.5880235871182</v>
      </c>
      <c r="AR71" s="33">
        <f t="shared" ca="1" si="183"/>
        <v>6619.6380919321127</v>
      </c>
      <c r="AS71" s="33">
        <f t="shared" ca="1" si="183"/>
        <v>7122.5491616440067</v>
      </c>
      <c r="AT71" s="33">
        <f t="shared" ca="1" si="183"/>
        <v>7635.5184527501387</v>
      </c>
      <c r="AU71" s="33">
        <f t="shared" ca="1" si="183"/>
        <v>8158.7471296783933</v>
      </c>
      <c r="AV71" s="33">
        <f t="shared" ca="1" si="183"/>
        <v>8692.4403801452136</v>
      </c>
      <c r="AW71" s="33">
        <f t="shared" ca="1" si="183"/>
        <v>9231.4705631167017</v>
      </c>
      <c r="AX71" s="33">
        <f t="shared" ca="1" si="183"/>
        <v>9775.8910479179049</v>
      </c>
      <c r="AY71" s="33">
        <f t="shared" ca="1" si="183"/>
        <v>10325.75573756712</v>
      </c>
      <c r="AZ71" s="33">
        <f t="shared" ca="1" si="183"/>
        <v>10881.119074112827</v>
      </c>
      <c r="BA71" s="33">
        <f t="shared" ca="1" si="183"/>
        <v>11442.036044023991</v>
      </c>
      <c r="BB71" s="33">
        <f t="shared" ca="1" si="183"/>
        <v>12008.562183634267</v>
      </c>
      <c r="BC71" s="33">
        <f t="shared" ca="1" si="183"/>
        <v>12580.732751307314</v>
      </c>
      <c r="BD71" s="33">
        <f t="shared" ca="1" si="183"/>
        <v>13158.621066323754</v>
      </c>
      <c r="BE71" s="33">
        <f t="shared" ca="1" si="183"/>
        <v>13742.282264490361</v>
      </c>
      <c r="BF71" s="33">
        <f t="shared" ca="1" si="183"/>
        <v>14331.749137138633</v>
      </c>
      <c r="BG71" s="33">
        <f t="shared" ca="1" si="183"/>
        <v>14927.019116013391</v>
      </c>
      <c r="BH71" s="33">
        <f t="shared" ca="1" si="183"/>
        <v>15528.015216551894</v>
      </c>
      <c r="BI71" s="33">
        <f t="shared" ca="1" si="183"/>
        <v>16134.460653095783</v>
      </c>
      <c r="BJ71" s="33">
        <f t="shared" ca="1" si="183"/>
        <v>16745.58353228636</v>
      </c>
    </row>
    <row r="72" spans="2:62" ht="13.5" hidden="1" customHeight="1" outlineLevel="1" x14ac:dyDescent="0.25">
      <c r="B72" s="6" t="s">
        <v>4</v>
      </c>
      <c r="G72" s="47">
        <f>-G36</f>
        <v>-1</v>
      </c>
      <c r="H72" s="47">
        <f t="shared" ref="H72:BJ72" si="184">-H36</f>
        <v>-1.2</v>
      </c>
      <c r="I72" s="47">
        <f t="shared" si="184"/>
        <v>-1.5</v>
      </c>
      <c r="J72" s="47">
        <f t="shared" ca="1" si="184"/>
        <v>-3</v>
      </c>
      <c r="K72" s="47">
        <f t="shared" ca="1" si="184"/>
        <v>-7.4250000000000007</v>
      </c>
      <c r="L72" s="47">
        <f t="shared" ca="1" si="184"/>
        <v>-18.375</v>
      </c>
      <c r="M72" s="47">
        <f t="shared" ca="1" si="184"/>
        <v>-45.46875</v>
      </c>
      <c r="N72" s="47">
        <f t="shared" ca="1" si="184"/>
        <v>-112.5</v>
      </c>
      <c r="O72" s="47">
        <f t="shared" ca="1" si="184"/>
        <v>-222.65625</v>
      </c>
      <c r="P72" s="47">
        <f t="shared" ca="1" si="184"/>
        <v>-330.46875</v>
      </c>
      <c r="Q72" s="47">
        <f t="shared" ca="1" si="184"/>
        <v>-490.4296875</v>
      </c>
      <c r="R72" s="47">
        <f t="shared" ca="1" si="184"/>
        <v>-727.734375</v>
      </c>
      <c r="S72" s="47">
        <f t="shared" ca="1" si="184"/>
        <v>-1079.736328125</v>
      </c>
      <c r="T72" s="47">
        <f t="shared" ca="1" si="184"/>
        <v>-1495.01953125</v>
      </c>
      <c r="U72" s="47">
        <f t="shared" ca="1" si="184"/>
        <v>-2069.771484375</v>
      </c>
      <c r="V72" s="47">
        <f t="shared" ca="1" si="184"/>
        <v>-2660.4703124999996</v>
      </c>
      <c r="W72" s="47">
        <f t="shared" ca="1" si="184"/>
        <v>-3419.3090039062499</v>
      </c>
      <c r="X72" s="47">
        <f t="shared" ca="1" si="184"/>
        <v>-4056.0079218749997</v>
      </c>
      <c r="Y72" s="47">
        <f t="shared" ca="1" si="184"/>
        <v>-4810.6140468749991</v>
      </c>
      <c r="Z72" s="47">
        <f t="shared" ca="1" si="184"/>
        <v>-5704.8223049999988</v>
      </c>
      <c r="AA72" s="47">
        <f t="shared" ca="1" si="184"/>
        <v>-6764.2893044999973</v>
      </c>
      <c r="AB72" s="47">
        <f t="shared" ca="1" si="184"/>
        <v>-8019.3502115999972</v>
      </c>
      <c r="AC72" s="47">
        <f t="shared" ca="1" si="184"/>
        <v>-9505.8639093599941</v>
      </c>
      <c r="AD72" s="47">
        <f t="shared" ca="1" si="184"/>
        <v>-10327.358321279993</v>
      </c>
      <c r="AE72" s="47">
        <f t="shared" ca="1" si="184"/>
        <v>-11360.094153407998</v>
      </c>
      <c r="AF72" s="47">
        <f t="shared" ca="1" si="184"/>
        <v>-12496.103568748795</v>
      </c>
      <c r="AG72" s="47">
        <f t="shared" ca="1" si="184"/>
        <v>-13745.713925623677</v>
      </c>
      <c r="AH72" s="47">
        <f t="shared" ca="1" si="184"/>
        <v>-15120.285318186046</v>
      </c>
      <c r="AI72" s="47">
        <f t="shared" ca="1" si="184"/>
        <v>-16632.313850004652</v>
      </c>
      <c r="AJ72" s="47">
        <f t="shared" ca="1" si="184"/>
        <v>-17463.929542504884</v>
      </c>
      <c r="AK72" s="47">
        <f t="shared" ca="1" si="184"/>
        <v>-18337.12601963013</v>
      </c>
      <c r="AL72" s="47">
        <f t="shared" ca="1" si="184"/>
        <v>-19253.982320611638</v>
      </c>
      <c r="AM72" s="47">
        <f t="shared" ca="1" si="184"/>
        <v>-20024.141613436102</v>
      </c>
      <c r="AN72" s="47">
        <f t="shared" ca="1" si="184"/>
        <v>-20825.107277973544</v>
      </c>
      <c r="AO72" s="47">
        <f t="shared" ca="1" si="184"/>
        <v>-21658.111569092482</v>
      </c>
      <c r="AP72" s="47">
        <f t="shared" ca="1" si="184"/>
        <v>-22307.854916165259</v>
      </c>
      <c r="AQ72" s="47">
        <f t="shared" ca="1" si="184"/>
        <v>-22977.09056365021</v>
      </c>
      <c r="AR72" s="47">
        <f t="shared" ca="1" si="184"/>
        <v>-23666.403280559723</v>
      </c>
      <c r="AS72" s="47">
        <f t="shared" ca="1" si="184"/>
        <v>-24139.731346170916</v>
      </c>
      <c r="AT72" s="47">
        <f t="shared" ca="1" si="184"/>
        <v>-24622.525973094336</v>
      </c>
      <c r="AU72" s="47">
        <f t="shared" ca="1" si="184"/>
        <v>-25114.976492556223</v>
      </c>
      <c r="AV72" s="47">
        <f t="shared" ca="1" si="184"/>
        <v>-25617.276022407346</v>
      </c>
      <c r="AW72" s="47">
        <f t="shared" ca="1" si="184"/>
        <v>-25873.448782631422</v>
      </c>
      <c r="AX72" s="47">
        <f t="shared" ca="1" si="184"/>
        <v>-26132.183270457743</v>
      </c>
      <c r="AY72" s="47">
        <f t="shared" ca="1" si="184"/>
        <v>-26393.505103162319</v>
      </c>
      <c r="AZ72" s="47">
        <f t="shared" ca="1" si="184"/>
        <v>-26657.440154193944</v>
      </c>
      <c r="BA72" s="47">
        <f t="shared" ca="1" si="184"/>
        <v>-26924.014555735874</v>
      </c>
      <c r="BB72" s="47">
        <f t="shared" ca="1" si="184"/>
        <v>-27193.254701293237</v>
      </c>
      <c r="BC72" s="47">
        <f t="shared" ca="1" si="184"/>
        <v>-27465.187248306178</v>
      </c>
      <c r="BD72" s="47">
        <f t="shared" ca="1" si="184"/>
        <v>-27739.839120789231</v>
      </c>
      <c r="BE72" s="47">
        <f t="shared" ca="1" si="184"/>
        <v>-28017.237511997126</v>
      </c>
      <c r="BF72" s="47">
        <f t="shared" ca="1" si="184"/>
        <v>-28297.409887117097</v>
      </c>
      <c r="BG72" s="47">
        <f t="shared" ca="1" si="184"/>
        <v>-28580.383985988268</v>
      </c>
      <c r="BH72" s="47">
        <f t="shared" ca="1" si="184"/>
        <v>-28866.187825848148</v>
      </c>
      <c r="BI72" s="47">
        <f t="shared" ca="1" si="184"/>
        <v>-29154.849704106633</v>
      </c>
      <c r="BJ72" s="47">
        <f t="shared" ca="1" si="184"/>
        <v>-29446.398201147698</v>
      </c>
    </row>
    <row r="73" spans="2:62" ht="13.5" hidden="1" customHeight="1" outlineLevel="1" x14ac:dyDescent="0.25">
      <c r="B73" s="6" t="s">
        <v>168</v>
      </c>
      <c r="G73" s="93" t="s">
        <v>50</v>
      </c>
      <c r="H73" s="93" t="s">
        <v>50</v>
      </c>
      <c r="I73" s="93" t="s">
        <v>50</v>
      </c>
      <c r="J73" s="93" t="s">
        <v>50</v>
      </c>
      <c r="K73" s="93" t="s">
        <v>50</v>
      </c>
      <c r="L73" s="93" t="s">
        <v>50</v>
      </c>
      <c r="M73" s="93" t="s">
        <v>50</v>
      </c>
      <c r="N73" s="93" t="s">
        <v>50</v>
      </c>
      <c r="O73" s="93" t="s">
        <v>50</v>
      </c>
      <c r="P73" s="93" t="s">
        <v>50</v>
      </c>
      <c r="Q73" s="93" t="s">
        <v>50</v>
      </c>
      <c r="R73" s="93" t="s">
        <v>50</v>
      </c>
      <c r="S73" s="93" t="s">
        <v>50</v>
      </c>
      <c r="T73" s="93" t="s">
        <v>50</v>
      </c>
      <c r="U73" s="93" t="s">
        <v>50</v>
      </c>
      <c r="V73" s="93" t="s">
        <v>50</v>
      </c>
      <c r="W73" s="93" t="s">
        <v>50</v>
      </c>
      <c r="X73" s="93" t="s">
        <v>50</v>
      </c>
      <c r="Y73" s="93" t="s">
        <v>50</v>
      </c>
      <c r="Z73" s="93" t="s">
        <v>50</v>
      </c>
      <c r="AA73" s="93" t="s">
        <v>50</v>
      </c>
      <c r="AB73" s="93" t="s">
        <v>50</v>
      </c>
      <c r="AC73" s="93" t="s">
        <v>50</v>
      </c>
      <c r="AD73" s="93" t="s">
        <v>50</v>
      </c>
      <c r="AE73" s="93" t="s">
        <v>50</v>
      </c>
      <c r="AF73" s="93" t="s">
        <v>50</v>
      </c>
      <c r="AG73" s="93" t="s">
        <v>50</v>
      </c>
      <c r="AH73" s="93" t="s">
        <v>50</v>
      </c>
      <c r="AI73" s="93" t="s">
        <v>50</v>
      </c>
      <c r="AJ73" s="93" t="s">
        <v>50</v>
      </c>
      <c r="AK73" s="93" t="s">
        <v>50</v>
      </c>
      <c r="AL73" s="93" t="s">
        <v>50</v>
      </c>
      <c r="AM73" s="93" t="s">
        <v>50</v>
      </c>
      <c r="AN73" s="93" t="s">
        <v>50</v>
      </c>
      <c r="AO73" s="93" t="s">
        <v>50</v>
      </c>
      <c r="AP73" s="93" t="s">
        <v>50</v>
      </c>
      <c r="AQ73" s="93" t="s">
        <v>50</v>
      </c>
      <c r="AR73" s="93" t="s">
        <v>50</v>
      </c>
      <c r="AS73" s="93" t="s">
        <v>50</v>
      </c>
      <c r="AT73" s="93" t="s">
        <v>50</v>
      </c>
      <c r="AU73" s="93" t="s">
        <v>50</v>
      </c>
      <c r="AV73" s="93" t="s">
        <v>50</v>
      </c>
      <c r="AW73" s="93" t="s">
        <v>50</v>
      </c>
      <c r="AX73" s="93" t="s">
        <v>50</v>
      </c>
      <c r="AY73" s="93" t="s">
        <v>50</v>
      </c>
      <c r="AZ73" s="93" t="s">
        <v>50</v>
      </c>
      <c r="BA73" s="93" t="s">
        <v>50</v>
      </c>
      <c r="BB73" s="93" t="s">
        <v>50</v>
      </c>
      <c r="BC73" s="93" t="s">
        <v>50</v>
      </c>
      <c r="BD73" s="93" t="s">
        <v>50</v>
      </c>
      <c r="BE73" s="93" t="s">
        <v>50</v>
      </c>
      <c r="BF73" s="93" t="s">
        <v>50</v>
      </c>
      <c r="BG73" s="93" t="s">
        <v>50</v>
      </c>
      <c r="BH73" s="93" t="s">
        <v>50</v>
      </c>
      <c r="BI73" s="93" t="s">
        <v>50</v>
      </c>
      <c r="BJ73" s="93" t="s">
        <v>50</v>
      </c>
    </row>
    <row r="74" spans="2:62" s="20" customFormat="1" ht="13.5" hidden="1" customHeight="1" outlineLevel="1" x14ac:dyDescent="0.25">
      <c r="B74" s="61" t="s">
        <v>6</v>
      </c>
      <c r="C74" s="61"/>
      <c r="D74" s="61"/>
      <c r="E74" s="61"/>
      <c r="F74" s="61"/>
      <c r="G74" s="62">
        <f ca="1">SUM(G70:G73)</f>
        <v>-36.41726666666667</v>
      </c>
      <c r="H74" s="62">
        <f t="shared" ref="H74:BJ74" ca="1" si="185">SUM(H70:H73)</f>
        <v>-49.797666666666672</v>
      </c>
      <c r="I74" s="62">
        <f t="shared" ca="1" si="185"/>
        <v>-43.353666666666669</v>
      </c>
      <c r="J74" s="62">
        <f t="shared" ca="1" si="185"/>
        <v>-31.365666666666669</v>
      </c>
      <c r="K74" s="62">
        <f t="shared" ca="1" si="185"/>
        <v>-24.391666666666669</v>
      </c>
      <c r="L74" s="62">
        <f t="shared" ca="1" si="185"/>
        <v>-85.279166666666669</v>
      </c>
      <c r="M74" s="62">
        <f t="shared" ca="1" si="185"/>
        <v>-315.46875</v>
      </c>
      <c r="N74" s="62">
        <f t="shared" ca="1" si="185"/>
        <v>-667.96875</v>
      </c>
      <c r="O74" s="62">
        <f t="shared" ca="1" si="185"/>
        <v>-1211.71875</v>
      </c>
      <c r="P74" s="62">
        <f t="shared" ca="1" si="185"/>
        <v>-1560.9375</v>
      </c>
      <c r="Q74" s="62">
        <f t="shared" ca="1" si="185"/>
        <v>-2061.9140625</v>
      </c>
      <c r="R74" s="62">
        <f t="shared" ca="1" si="185"/>
        <v>-2673.6328125</v>
      </c>
      <c r="S74" s="62">
        <f t="shared" ca="1" si="185"/>
        <v>-3381.5917968749982</v>
      </c>
      <c r="T74" s="62">
        <f t="shared" ca="1" si="185"/>
        <v>-3853.8281249999964</v>
      </c>
      <c r="U74" s="62">
        <f t="shared" ca="1" si="185"/>
        <v>-4162.7988281249927</v>
      </c>
      <c r="V74" s="62">
        <f t="shared" ca="1" si="185"/>
        <v>-3809.3097656249938</v>
      </c>
      <c r="W74" s="62">
        <f t="shared" ca="1" si="185"/>
        <v>-2969.1545891316673</v>
      </c>
      <c r="X74" s="62">
        <f t="shared" ca="1" si="185"/>
        <v>-1910.6426380086214</v>
      </c>
      <c r="Y74" s="62">
        <f t="shared" ca="1" si="185"/>
        <v>-1048.3282793855733</v>
      </c>
      <c r="Z74" s="62">
        <f t="shared" ca="1" si="185"/>
        <v>232.70994356755546</v>
      </c>
      <c r="AA74" s="62">
        <f t="shared" ca="1" si="185"/>
        <v>1535.7355024878752</v>
      </c>
      <c r="AB74" s="62">
        <f t="shared" ca="1" si="185"/>
        <v>3348.0353025941304</v>
      </c>
      <c r="AC74" s="62">
        <f t="shared" ca="1" si="185"/>
        <v>5058.3817783638824</v>
      </c>
      <c r="AD74" s="62">
        <f t="shared" ca="1" si="185"/>
        <v>6737.9466629250819</v>
      </c>
      <c r="AE74" s="62">
        <f t="shared" ca="1" si="185"/>
        <v>8557.0678005588888</v>
      </c>
      <c r="AF74" s="62">
        <f t="shared" ca="1" si="185"/>
        <v>10668.861969951808</v>
      </c>
      <c r="AG74" s="62">
        <f t="shared" ca="1" si="185"/>
        <v>13113.672566079302</v>
      </c>
      <c r="AH74" s="62">
        <f t="shared" ca="1" si="185"/>
        <v>15936.984932594403</v>
      </c>
      <c r="AI74" s="62">
        <f t="shared" ca="1" si="185"/>
        <v>17838.675817300438</v>
      </c>
      <c r="AJ74" s="62">
        <f t="shared" ca="1" si="185"/>
        <v>19093.89575316797</v>
      </c>
      <c r="AK74" s="62">
        <f t="shared" ca="1" si="185"/>
        <v>20128.087830763179</v>
      </c>
      <c r="AL74" s="62">
        <f t="shared" ca="1" si="185"/>
        <v>21213.98951223816</v>
      </c>
      <c r="AM74" s="62">
        <f t="shared" ca="1" si="185"/>
        <v>22154.225648894699</v>
      </c>
      <c r="AN74" s="62">
        <f t="shared" ca="1" si="185"/>
        <v>23132.071231017482</v>
      </c>
      <c r="AO74" s="62">
        <f t="shared" ca="1" si="185"/>
        <v>24149.030636425192</v>
      </c>
      <c r="AP74" s="62">
        <f t="shared" ca="1" si="185"/>
        <v>24981.739905191051</v>
      </c>
      <c r="AQ74" s="62">
        <f t="shared" ca="1" si="185"/>
        <v>25839.430452019853</v>
      </c>
      <c r="AR74" s="62">
        <f t="shared" ca="1" si="185"/>
        <v>26722.851715253535</v>
      </c>
      <c r="AS74" s="62">
        <f t="shared" ca="1" si="185"/>
        <v>27386.990157314245</v>
      </c>
      <c r="AT74" s="62">
        <f t="shared" ca="1" si="185"/>
        <v>28064.41136821617</v>
      </c>
      <c r="AU74" s="62">
        <f t="shared" ca="1" si="185"/>
        <v>28755.381003336133</v>
      </c>
      <c r="AV74" s="62">
        <f t="shared" ca="1" si="185"/>
        <v>29460.170031158497</v>
      </c>
      <c r="AW74" s="62">
        <f t="shared" ca="1" si="185"/>
        <v>29913.008754179587</v>
      </c>
      <c r="AX74" s="62">
        <f t="shared" ca="1" si="185"/>
        <v>30370.375864430909</v>
      </c>
      <c r="AY74" s="62">
        <f t="shared" ca="1" si="185"/>
        <v>30832.316645784736</v>
      </c>
      <c r="AZ74" s="62">
        <f t="shared" ca="1" si="185"/>
        <v>31298.876834952083</v>
      </c>
      <c r="BA74" s="62">
        <f t="shared" ca="1" si="185"/>
        <v>31770.102626011114</v>
      </c>
      <c r="BB74" s="62">
        <f t="shared" ca="1" si="185"/>
        <v>32246.040674980733</v>
      </c>
      <c r="BC74" s="62">
        <f t="shared" ca="1" si="185"/>
        <v>32726.730812773425</v>
      </c>
      <c r="BD74" s="62">
        <f t="shared" ca="1" si="185"/>
        <v>33212.226466527311</v>
      </c>
      <c r="BE74" s="62">
        <f t="shared" ca="1" si="185"/>
        <v>33702.574976818782</v>
      </c>
      <c r="BF74" s="62">
        <f t="shared" ca="1" si="185"/>
        <v>34197.816144088123</v>
      </c>
      <c r="BG74" s="62">
        <f t="shared" ca="1" si="185"/>
        <v>34697.977676155191</v>
      </c>
      <c r="BH74" s="62">
        <f t="shared" ca="1" si="185"/>
        <v>35203.061521199168</v>
      </c>
      <c r="BI74" s="62">
        <f t="shared" ca="1" si="185"/>
        <v>35712.999985943607</v>
      </c>
      <c r="BJ74" s="62">
        <f t="shared" ca="1" si="185"/>
        <v>36227.552381233902</v>
      </c>
    </row>
    <row r="75" spans="2:62" ht="5" hidden="1" customHeight="1" outlineLevel="1" thickBot="1" x14ac:dyDescent="0.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2:62" ht="13.5" hidden="1" customHeight="1" outlineLevel="1" x14ac:dyDescent="0.25"/>
    <row r="77" spans="2:62" ht="13.5" hidden="1" customHeight="1" outlineLevel="1" thickBot="1" x14ac:dyDescent="0.3"/>
    <row r="78" spans="2:62" ht="18" customHeight="1" collapsed="1" thickTop="1" thickBot="1" x14ac:dyDescent="0.3">
      <c r="B78" s="31" t="s">
        <v>36</v>
      </c>
      <c r="C78" s="31"/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</row>
    <row r="79" spans="2:62" ht="5" hidden="1" customHeight="1" outlineLevel="1" x14ac:dyDescent="0.25"/>
    <row r="80" spans="2:62" s="24" customFormat="1" ht="13.5" hidden="1" customHeight="1" outlineLevel="1" x14ac:dyDescent="0.25">
      <c r="G80" s="25">
        <f>G$4</f>
        <v>41425</v>
      </c>
      <c r="H80" s="25">
        <f t="shared" ref="H80:W80" si="186">H$4</f>
        <v>41455</v>
      </c>
      <c r="I80" s="25">
        <f t="shared" si="186"/>
        <v>41486</v>
      </c>
      <c r="J80" s="25">
        <f t="shared" si="186"/>
        <v>41517</v>
      </c>
      <c r="K80" s="25">
        <f t="shared" si="186"/>
        <v>41547</v>
      </c>
      <c r="L80" s="25">
        <f t="shared" si="186"/>
        <v>41578</v>
      </c>
      <c r="M80" s="25">
        <f t="shared" si="186"/>
        <v>41608</v>
      </c>
      <c r="N80" s="25">
        <f t="shared" si="186"/>
        <v>41639</v>
      </c>
      <c r="O80" s="25">
        <f t="shared" si="186"/>
        <v>41670</v>
      </c>
      <c r="P80" s="25">
        <f t="shared" si="186"/>
        <v>41698</v>
      </c>
      <c r="Q80" s="25">
        <f t="shared" si="186"/>
        <v>41729</v>
      </c>
      <c r="R80" s="25">
        <f t="shared" si="186"/>
        <v>41759</v>
      </c>
      <c r="S80" s="25">
        <f t="shared" si="186"/>
        <v>41790</v>
      </c>
      <c r="T80" s="25">
        <f t="shared" si="186"/>
        <v>41820</v>
      </c>
      <c r="U80" s="25">
        <f t="shared" si="186"/>
        <v>41851</v>
      </c>
      <c r="V80" s="25">
        <f t="shared" si="186"/>
        <v>41882</v>
      </c>
      <c r="W80" s="25">
        <f t="shared" si="186"/>
        <v>41912</v>
      </c>
      <c r="X80" s="25">
        <f t="shared" ref="X80:AM80" si="187">X$4</f>
        <v>41943</v>
      </c>
      <c r="Y80" s="25">
        <f t="shared" si="187"/>
        <v>41973</v>
      </c>
      <c r="Z80" s="25">
        <f t="shared" si="187"/>
        <v>42004</v>
      </c>
      <c r="AA80" s="25">
        <f t="shared" si="187"/>
        <v>42035</v>
      </c>
      <c r="AB80" s="25">
        <f t="shared" si="187"/>
        <v>42063</v>
      </c>
      <c r="AC80" s="25">
        <f t="shared" si="187"/>
        <v>42094</v>
      </c>
      <c r="AD80" s="25">
        <f t="shared" si="187"/>
        <v>42124</v>
      </c>
      <c r="AE80" s="25">
        <f t="shared" si="187"/>
        <v>42155</v>
      </c>
      <c r="AF80" s="25">
        <f t="shared" si="187"/>
        <v>42185</v>
      </c>
      <c r="AG80" s="25">
        <f t="shared" si="187"/>
        <v>42216</v>
      </c>
      <c r="AH80" s="25">
        <f t="shared" si="187"/>
        <v>42247</v>
      </c>
      <c r="AI80" s="25">
        <f t="shared" si="187"/>
        <v>42277</v>
      </c>
      <c r="AJ80" s="25">
        <f t="shared" si="187"/>
        <v>42308</v>
      </c>
      <c r="AK80" s="25">
        <f t="shared" si="187"/>
        <v>42338</v>
      </c>
      <c r="AL80" s="25">
        <f t="shared" si="187"/>
        <v>42369</v>
      </c>
      <c r="AM80" s="25">
        <f t="shared" si="187"/>
        <v>42400</v>
      </c>
      <c r="AN80" s="25">
        <f t="shared" ref="AN80:BJ80" si="188">AN$4</f>
        <v>42429</v>
      </c>
      <c r="AO80" s="25">
        <f t="shared" si="188"/>
        <v>42460</v>
      </c>
      <c r="AP80" s="25">
        <f t="shared" si="188"/>
        <v>42490</v>
      </c>
      <c r="AQ80" s="25">
        <f t="shared" si="188"/>
        <v>42521</v>
      </c>
      <c r="AR80" s="25">
        <f t="shared" si="188"/>
        <v>42551</v>
      </c>
      <c r="AS80" s="25">
        <f t="shared" si="188"/>
        <v>42582</v>
      </c>
      <c r="AT80" s="25">
        <f t="shared" si="188"/>
        <v>42613</v>
      </c>
      <c r="AU80" s="25">
        <f t="shared" si="188"/>
        <v>42643</v>
      </c>
      <c r="AV80" s="25">
        <f t="shared" si="188"/>
        <v>42674</v>
      </c>
      <c r="AW80" s="25">
        <f t="shared" si="188"/>
        <v>42704</v>
      </c>
      <c r="AX80" s="25">
        <f t="shared" si="188"/>
        <v>42735</v>
      </c>
      <c r="AY80" s="25">
        <f t="shared" si="188"/>
        <v>42766</v>
      </c>
      <c r="AZ80" s="25">
        <f t="shared" si="188"/>
        <v>42794</v>
      </c>
      <c r="BA80" s="25">
        <f t="shared" si="188"/>
        <v>42825</v>
      </c>
      <c r="BB80" s="25">
        <f t="shared" si="188"/>
        <v>42855</v>
      </c>
      <c r="BC80" s="25">
        <f t="shared" si="188"/>
        <v>42886</v>
      </c>
      <c r="BD80" s="25">
        <f t="shared" si="188"/>
        <v>42916</v>
      </c>
      <c r="BE80" s="25">
        <f t="shared" si="188"/>
        <v>42947</v>
      </c>
      <c r="BF80" s="25">
        <f t="shared" si="188"/>
        <v>42978</v>
      </c>
      <c r="BG80" s="25">
        <f t="shared" si="188"/>
        <v>43008</v>
      </c>
      <c r="BH80" s="25">
        <f t="shared" si="188"/>
        <v>43039</v>
      </c>
      <c r="BI80" s="25">
        <f t="shared" si="188"/>
        <v>43069</v>
      </c>
      <c r="BJ80" s="25">
        <f t="shared" si="188"/>
        <v>43100</v>
      </c>
    </row>
    <row r="81" spans="2:62" s="24" customFormat="1" ht="13.5" hidden="1" customHeight="1" outlineLevel="1" thickBot="1" x14ac:dyDescent="0.3">
      <c r="B81" s="16" t="s">
        <v>47</v>
      </c>
      <c r="C81" s="16"/>
      <c r="D81" s="16"/>
      <c r="E81" s="26"/>
      <c r="F81" s="26"/>
      <c r="G81" s="27">
        <f>G$5</f>
        <v>2013</v>
      </c>
      <c r="H81" s="27">
        <f t="shared" ref="H81:BJ81" si="189">H$5</f>
        <v>2013</v>
      </c>
      <c r="I81" s="27">
        <f t="shared" si="189"/>
        <v>2013</v>
      </c>
      <c r="J81" s="27">
        <f t="shared" si="189"/>
        <v>2013</v>
      </c>
      <c r="K81" s="27">
        <f t="shared" si="189"/>
        <v>2013</v>
      </c>
      <c r="L81" s="27">
        <f t="shared" si="189"/>
        <v>2013</v>
      </c>
      <c r="M81" s="27">
        <f t="shared" si="189"/>
        <v>2013</v>
      </c>
      <c r="N81" s="27">
        <f t="shared" si="189"/>
        <v>2013</v>
      </c>
      <c r="O81" s="27">
        <f t="shared" si="189"/>
        <v>2014</v>
      </c>
      <c r="P81" s="27">
        <f t="shared" si="189"/>
        <v>2014</v>
      </c>
      <c r="Q81" s="27">
        <f t="shared" si="189"/>
        <v>2014</v>
      </c>
      <c r="R81" s="27">
        <f t="shared" si="189"/>
        <v>2014</v>
      </c>
      <c r="S81" s="27">
        <f t="shared" si="189"/>
        <v>2014</v>
      </c>
      <c r="T81" s="27">
        <f t="shared" si="189"/>
        <v>2014</v>
      </c>
      <c r="U81" s="27">
        <f t="shared" si="189"/>
        <v>2014</v>
      </c>
      <c r="V81" s="27">
        <f t="shared" si="189"/>
        <v>2014</v>
      </c>
      <c r="W81" s="27">
        <f t="shared" si="189"/>
        <v>2014</v>
      </c>
      <c r="X81" s="27">
        <f t="shared" si="189"/>
        <v>2014</v>
      </c>
      <c r="Y81" s="27">
        <f t="shared" si="189"/>
        <v>2014</v>
      </c>
      <c r="Z81" s="27">
        <f t="shared" si="189"/>
        <v>2014</v>
      </c>
      <c r="AA81" s="27">
        <f t="shared" si="189"/>
        <v>2015</v>
      </c>
      <c r="AB81" s="27">
        <f t="shared" si="189"/>
        <v>2015</v>
      </c>
      <c r="AC81" s="27">
        <f t="shared" si="189"/>
        <v>2015</v>
      </c>
      <c r="AD81" s="27">
        <f t="shared" si="189"/>
        <v>2015</v>
      </c>
      <c r="AE81" s="27">
        <f t="shared" si="189"/>
        <v>2015</v>
      </c>
      <c r="AF81" s="27">
        <f t="shared" si="189"/>
        <v>2015</v>
      </c>
      <c r="AG81" s="27">
        <f t="shared" si="189"/>
        <v>2015</v>
      </c>
      <c r="AH81" s="27">
        <f t="shared" si="189"/>
        <v>2015</v>
      </c>
      <c r="AI81" s="27">
        <f t="shared" si="189"/>
        <v>2015</v>
      </c>
      <c r="AJ81" s="27">
        <f t="shared" si="189"/>
        <v>2015</v>
      </c>
      <c r="AK81" s="27">
        <f t="shared" si="189"/>
        <v>2015</v>
      </c>
      <c r="AL81" s="27">
        <f t="shared" si="189"/>
        <v>2015</v>
      </c>
      <c r="AM81" s="27">
        <f t="shared" si="189"/>
        <v>2016</v>
      </c>
      <c r="AN81" s="27">
        <f t="shared" si="189"/>
        <v>2016</v>
      </c>
      <c r="AO81" s="27">
        <f t="shared" si="189"/>
        <v>2016</v>
      </c>
      <c r="AP81" s="27">
        <f t="shared" si="189"/>
        <v>2016</v>
      </c>
      <c r="AQ81" s="27">
        <f t="shared" si="189"/>
        <v>2016</v>
      </c>
      <c r="AR81" s="27">
        <f t="shared" si="189"/>
        <v>2016</v>
      </c>
      <c r="AS81" s="27">
        <f t="shared" si="189"/>
        <v>2016</v>
      </c>
      <c r="AT81" s="27">
        <f t="shared" si="189"/>
        <v>2016</v>
      </c>
      <c r="AU81" s="27">
        <f t="shared" si="189"/>
        <v>2016</v>
      </c>
      <c r="AV81" s="27">
        <f t="shared" si="189"/>
        <v>2016</v>
      </c>
      <c r="AW81" s="27">
        <f t="shared" si="189"/>
        <v>2016</v>
      </c>
      <c r="AX81" s="27">
        <f t="shared" si="189"/>
        <v>2016</v>
      </c>
      <c r="AY81" s="27">
        <f t="shared" si="189"/>
        <v>2017</v>
      </c>
      <c r="AZ81" s="27">
        <f t="shared" si="189"/>
        <v>2017</v>
      </c>
      <c r="BA81" s="27">
        <f t="shared" si="189"/>
        <v>2017</v>
      </c>
      <c r="BB81" s="27">
        <f t="shared" si="189"/>
        <v>2017</v>
      </c>
      <c r="BC81" s="27">
        <f t="shared" si="189"/>
        <v>2017</v>
      </c>
      <c r="BD81" s="27">
        <f t="shared" si="189"/>
        <v>2017</v>
      </c>
      <c r="BE81" s="27">
        <f t="shared" si="189"/>
        <v>2017</v>
      </c>
      <c r="BF81" s="27">
        <f t="shared" si="189"/>
        <v>2017</v>
      </c>
      <c r="BG81" s="27">
        <f t="shared" si="189"/>
        <v>2017</v>
      </c>
      <c r="BH81" s="27">
        <f t="shared" si="189"/>
        <v>2017</v>
      </c>
      <c r="BI81" s="27">
        <f t="shared" si="189"/>
        <v>2017</v>
      </c>
      <c r="BJ81" s="27">
        <f t="shared" si="189"/>
        <v>2017</v>
      </c>
    </row>
    <row r="82" spans="2:62" ht="5" hidden="1" customHeight="1" outlineLevel="1" x14ac:dyDescent="0.25"/>
    <row r="83" spans="2:62" ht="13.5" hidden="1" customHeight="1" outlineLevel="1" x14ac:dyDescent="0.25">
      <c r="B83" s="6" t="s">
        <v>42</v>
      </c>
      <c r="E83" s="83">
        <v>2</v>
      </c>
    </row>
    <row r="84" spans="2:62" ht="13.5" hidden="1" customHeight="1" outlineLevel="1" x14ac:dyDescent="0.25"/>
    <row r="85" spans="2:62" ht="13.5" hidden="1" customHeight="1" outlineLevel="1" x14ac:dyDescent="0.25">
      <c r="B85" s="29" t="s">
        <v>43</v>
      </c>
      <c r="C85" s="37"/>
      <c r="D85" s="3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5"/>
    </row>
    <row r="86" spans="2:62" ht="5" hidden="1" customHeight="1" outlineLevel="1" x14ac:dyDescent="0.25"/>
    <row r="87" spans="2:62" ht="13.5" hidden="1" customHeight="1" outlineLevel="1" x14ac:dyDescent="0.25">
      <c r="B87" s="19" t="s">
        <v>38</v>
      </c>
      <c r="C87" s="6"/>
      <c r="D87" s="6"/>
      <c r="E87" s="40"/>
      <c r="F87" s="40"/>
      <c r="G87" s="11">
        <v>0.1</v>
      </c>
      <c r="H87" s="14">
        <f>H88*(1+50%)</f>
        <v>1.5</v>
      </c>
      <c r="I87" s="14">
        <f>I88*(1+50%)</f>
        <v>3</v>
      </c>
      <c r="J87" s="14">
        <f t="shared" ref="J87:BJ87" si="190">J88*(1+50%)</f>
        <v>6</v>
      </c>
      <c r="K87" s="14">
        <f t="shared" si="190"/>
        <v>15</v>
      </c>
      <c r="L87" s="14">
        <f t="shared" si="190"/>
        <v>37.5</v>
      </c>
      <c r="M87" s="14">
        <f t="shared" si="190"/>
        <v>93.75</v>
      </c>
      <c r="N87" s="14">
        <f t="shared" si="190"/>
        <v>234.375</v>
      </c>
      <c r="O87" s="14">
        <f t="shared" si="190"/>
        <v>468.75</v>
      </c>
      <c r="P87" s="14">
        <f t="shared" si="190"/>
        <v>703.125</v>
      </c>
      <c r="Q87" s="14">
        <f t="shared" si="190"/>
        <v>1054.6875</v>
      </c>
      <c r="R87" s="14">
        <f t="shared" si="190"/>
        <v>1582.03125</v>
      </c>
      <c r="S87" s="14">
        <f t="shared" si="190"/>
        <v>2373.046875</v>
      </c>
      <c r="T87" s="14">
        <f t="shared" si="190"/>
        <v>3322.265625</v>
      </c>
      <c r="U87" s="14">
        <f t="shared" si="190"/>
        <v>4651.171875</v>
      </c>
      <c r="V87" s="14">
        <f t="shared" si="190"/>
        <v>6046.5234375</v>
      </c>
      <c r="W87" s="14">
        <f t="shared" si="190"/>
        <v>7860.48046875</v>
      </c>
      <c r="X87" s="14">
        <f t="shared" si="190"/>
        <v>9432.5765624999985</v>
      </c>
      <c r="Y87" s="14">
        <f t="shared" si="190"/>
        <v>11319.091874999998</v>
      </c>
      <c r="Z87" s="14">
        <f t="shared" si="190"/>
        <v>13582.910249999997</v>
      </c>
      <c r="AA87" s="14">
        <f t="shared" si="190"/>
        <v>16299.492299999994</v>
      </c>
      <c r="AB87" s="14">
        <f t="shared" si="190"/>
        <v>19559.390759999995</v>
      </c>
      <c r="AC87" s="14">
        <f t="shared" si="190"/>
        <v>23471.268911999992</v>
      </c>
      <c r="AD87" s="14">
        <f t="shared" si="190"/>
        <v>25818.39580319999</v>
      </c>
      <c r="AE87" s="14">
        <f t="shared" si="190"/>
        <v>28400.23538351999</v>
      </c>
      <c r="AF87" s="14">
        <f t="shared" si="190"/>
        <v>31240.258921871991</v>
      </c>
      <c r="AG87" s="14">
        <f t="shared" si="190"/>
        <v>34364.284814059196</v>
      </c>
      <c r="AH87" s="14">
        <f t="shared" si="190"/>
        <v>37800.713295465117</v>
      </c>
      <c r="AI87" s="14">
        <f t="shared" si="190"/>
        <v>41580.784625011634</v>
      </c>
      <c r="AJ87" s="14">
        <f t="shared" si="190"/>
        <v>43659.823856262214</v>
      </c>
      <c r="AK87" s="14">
        <f t="shared" si="190"/>
        <v>45842.815049075332</v>
      </c>
      <c r="AL87" s="14">
        <f t="shared" si="190"/>
        <v>48134.955801529097</v>
      </c>
      <c r="AM87" s="14">
        <f t="shared" si="190"/>
        <v>50060.354033590258</v>
      </c>
      <c r="AN87" s="14">
        <f t="shared" si="190"/>
        <v>52062.768194933866</v>
      </c>
      <c r="AO87" s="14">
        <f t="shared" si="190"/>
        <v>54145.278922731217</v>
      </c>
      <c r="AP87" s="14">
        <f t="shared" si="190"/>
        <v>55769.637290413149</v>
      </c>
      <c r="AQ87" s="14">
        <f t="shared" si="190"/>
        <v>57442.726409125542</v>
      </c>
      <c r="AR87" s="14">
        <f t="shared" si="190"/>
        <v>59166.008201399309</v>
      </c>
      <c r="AS87" s="14">
        <f t="shared" si="190"/>
        <v>60349.328365427304</v>
      </c>
      <c r="AT87" s="14">
        <f t="shared" si="190"/>
        <v>61556.314932735855</v>
      </c>
      <c r="AU87" s="14">
        <f t="shared" si="190"/>
        <v>62787.44123139057</v>
      </c>
      <c r="AV87" s="14">
        <f t="shared" si="190"/>
        <v>64043.190056018386</v>
      </c>
      <c r="AW87" s="14">
        <f t="shared" si="190"/>
        <v>64683.621956578572</v>
      </c>
      <c r="AX87" s="14">
        <f t="shared" si="190"/>
        <v>65330.458176144362</v>
      </c>
      <c r="AY87" s="14">
        <f t="shared" si="190"/>
        <v>65983.762757905803</v>
      </c>
      <c r="AZ87" s="14">
        <f t="shared" si="190"/>
        <v>66643.600385484868</v>
      </c>
      <c r="BA87" s="14">
        <f t="shared" si="190"/>
        <v>67310.036389339715</v>
      </c>
      <c r="BB87" s="14">
        <f t="shared" si="190"/>
        <v>67983.136753233106</v>
      </c>
      <c r="BC87" s="14">
        <f t="shared" si="190"/>
        <v>68662.968120765436</v>
      </c>
      <c r="BD87" s="14">
        <f t="shared" si="190"/>
        <v>69349.597801973097</v>
      </c>
      <c r="BE87" s="14">
        <f t="shared" si="190"/>
        <v>70043.093779992822</v>
      </c>
      <c r="BF87" s="14">
        <f t="shared" si="190"/>
        <v>70743.524717792752</v>
      </c>
      <c r="BG87" s="14">
        <f t="shared" si="190"/>
        <v>71450.95996497068</v>
      </c>
      <c r="BH87" s="14">
        <f t="shared" si="190"/>
        <v>72165.469564620376</v>
      </c>
      <c r="BI87" s="14">
        <f t="shared" si="190"/>
        <v>72887.124260266588</v>
      </c>
      <c r="BJ87" s="14">
        <f t="shared" si="190"/>
        <v>73615.995502869264</v>
      </c>
    </row>
    <row r="88" spans="2:62" ht="13.5" hidden="1" customHeight="1" outlineLevel="1" x14ac:dyDescent="0.25">
      <c r="B88" s="19" t="s">
        <v>39</v>
      </c>
      <c r="C88" s="6"/>
      <c r="D88" s="6"/>
      <c r="E88" s="40"/>
      <c r="F88" s="40"/>
      <c r="G88" s="11">
        <v>0.1</v>
      </c>
      <c r="H88" s="95">
        <v>1</v>
      </c>
      <c r="I88" s="95">
        <f>H88*2</f>
        <v>2</v>
      </c>
      <c r="J88" s="95">
        <f t="shared" ref="J88:O88" si="191">I88*2</f>
        <v>4</v>
      </c>
      <c r="K88" s="95">
        <f>J88*2.5</f>
        <v>10</v>
      </c>
      <c r="L88" s="95">
        <f t="shared" ref="L88:N88" si="192">K88*2.5</f>
        <v>25</v>
      </c>
      <c r="M88" s="95">
        <f t="shared" si="192"/>
        <v>62.5</v>
      </c>
      <c r="N88" s="95">
        <f t="shared" si="192"/>
        <v>156.25</v>
      </c>
      <c r="O88" s="95">
        <f t="shared" si="191"/>
        <v>312.5</v>
      </c>
      <c r="P88" s="95">
        <f t="shared" ref="P88:S88" si="193">O88*1.5</f>
        <v>468.75</v>
      </c>
      <c r="Q88" s="95">
        <f t="shared" si="193"/>
        <v>703.125</v>
      </c>
      <c r="R88" s="95">
        <f t="shared" si="193"/>
        <v>1054.6875</v>
      </c>
      <c r="S88" s="11">
        <f t="shared" si="193"/>
        <v>1582.03125</v>
      </c>
      <c r="T88" s="11">
        <f>S88*1.4</f>
        <v>2214.84375</v>
      </c>
      <c r="U88" s="11">
        <f>T88*1.4</f>
        <v>3100.78125</v>
      </c>
      <c r="V88" s="11">
        <f>U88*1.3</f>
        <v>4031.015625</v>
      </c>
      <c r="W88" s="11">
        <f t="shared" ref="W88" si="194">V88*1.3</f>
        <v>5240.3203125</v>
      </c>
      <c r="X88" s="11">
        <f>W88*1.2</f>
        <v>6288.3843749999996</v>
      </c>
      <c r="Y88" s="11">
        <f t="shared" ref="Y88:AC88" si="195">X88*1.2</f>
        <v>7546.0612499999988</v>
      </c>
      <c r="Z88" s="11">
        <f t="shared" si="195"/>
        <v>9055.2734999999975</v>
      </c>
      <c r="AA88" s="11">
        <f t="shared" si="195"/>
        <v>10866.328199999996</v>
      </c>
      <c r="AB88" s="11">
        <f t="shared" si="195"/>
        <v>13039.593839999996</v>
      </c>
      <c r="AC88" s="11">
        <f t="shared" si="195"/>
        <v>15647.512607999994</v>
      </c>
      <c r="AD88" s="11">
        <f>AC88*1.1</f>
        <v>17212.263868799993</v>
      </c>
      <c r="AE88" s="11">
        <f t="shared" ref="AE88:AI88" si="196">AD88*1.1</f>
        <v>18933.490255679993</v>
      </c>
      <c r="AF88" s="11">
        <f t="shared" si="196"/>
        <v>20826.839281247994</v>
      </c>
      <c r="AG88" s="11">
        <f t="shared" si="196"/>
        <v>22909.523209372797</v>
      </c>
      <c r="AH88" s="11">
        <f t="shared" si="196"/>
        <v>25200.475530310079</v>
      </c>
      <c r="AI88" s="11">
        <f t="shared" si="196"/>
        <v>27720.52308334109</v>
      </c>
      <c r="AJ88" s="11">
        <f>AI88*1.05</f>
        <v>29106.549237508145</v>
      </c>
      <c r="AK88" s="11">
        <f t="shared" ref="AK88:AL88" si="197">AJ88*1.05</f>
        <v>30561.876699383552</v>
      </c>
      <c r="AL88" s="11">
        <f t="shared" si="197"/>
        <v>32089.970534352731</v>
      </c>
      <c r="AM88" s="11">
        <f>AL88*1.04</f>
        <v>33373.569355726839</v>
      </c>
      <c r="AN88" s="11">
        <f t="shared" ref="AN88:AO88" si="198">AM88*1.04</f>
        <v>34708.51212995591</v>
      </c>
      <c r="AO88" s="11">
        <f t="shared" si="198"/>
        <v>36096.852615154145</v>
      </c>
      <c r="AP88" s="11">
        <f>AO88*1.03</f>
        <v>37179.758193608766</v>
      </c>
      <c r="AQ88" s="11">
        <f t="shared" ref="AQ88:AR88" si="199">AP88*1.03</f>
        <v>38295.150939417028</v>
      </c>
      <c r="AR88" s="11">
        <f t="shared" si="199"/>
        <v>39444.005467599542</v>
      </c>
      <c r="AS88" s="11">
        <f>AR88*1.02</f>
        <v>40232.885576951536</v>
      </c>
      <c r="AT88" s="11">
        <f t="shared" ref="AT88:AV88" si="200">AS88*1.02</f>
        <v>41037.543288490568</v>
      </c>
      <c r="AU88" s="11">
        <f t="shared" si="200"/>
        <v>41858.29415426038</v>
      </c>
      <c r="AV88" s="11">
        <f t="shared" si="200"/>
        <v>42695.460037345591</v>
      </c>
      <c r="AW88" s="11">
        <f>AV88*1.01</f>
        <v>43122.414637719048</v>
      </c>
      <c r="AX88" s="11">
        <f t="shared" ref="AX88:BJ88" si="201">AW88*1.01</f>
        <v>43553.638784096242</v>
      </c>
      <c r="AY88" s="11">
        <f t="shared" si="201"/>
        <v>43989.175171937204</v>
      </c>
      <c r="AZ88" s="11">
        <f t="shared" si="201"/>
        <v>44429.066923656574</v>
      </c>
      <c r="BA88" s="11">
        <f t="shared" si="201"/>
        <v>44873.357592893139</v>
      </c>
      <c r="BB88" s="11">
        <f t="shared" si="201"/>
        <v>45322.091168822073</v>
      </c>
      <c r="BC88" s="11">
        <f t="shared" si="201"/>
        <v>45775.312080510295</v>
      </c>
      <c r="BD88" s="11">
        <f t="shared" si="201"/>
        <v>46233.065201315396</v>
      </c>
      <c r="BE88" s="11">
        <f t="shared" si="201"/>
        <v>46695.395853328548</v>
      </c>
      <c r="BF88" s="11">
        <f t="shared" si="201"/>
        <v>47162.34981186183</v>
      </c>
      <c r="BG88" s="11">
        <f t="shared" si="201"/>
        <v>47633.973309980451</v>
      </c>
      <c r="BH88" s="11">
        <f t="shared" si="201"/>
        <v>48110.313043080256</v>
      </c>
      <c r="BI88" s="11">
        <f t="shared" si="201"/>
        <v>48591.416173511061</v>
      </c>
      <c r="BJ88" s="11">
        <f t="shared" si="201"/>
        <v>49077.330335246173</v>
      </c>
    </row>
    <row r="89" spans="2:62" ht="13.5" hidden="1" customHeight="1" outlineLevel="1" x14ac:dyDescent="0.25">
      <c r="B89" s="19" t="s">
        <v>40</v>
      </c>
      <c r="C89" s="6"/>
      <c r="D89" s="6"/>
      <c r="E89" s="40"/>
      <c r="F89" s="40"/>
      <c r="G89" s="11">
        <v>0.1</v>
      </c>
      <c r="H89" s="14">
        <f>H88*(1-50%)</f>
        <v>0.5</v>
      </c>
      <c r="I89" s="14">
        <f>I88*(1-50%)</f>
        <v>1</v>
      </c>
      <c r="J89" s="14">
        <f t="shared" ref="J89:BJ89" si="202">J88*(1-50%)</f>
        <v>2</v>
      </c>
      <c r="K89" s="14">
        <f t="shared" si="202"/>
        <v>5</v>
      </c>
      <c r="L89" s="14">
        <f t="shared" si="202"/>
        <v>12.5</v>
      </c>
      <c r="M89" s="14">
        <f t="shared" si="202"/>
        <v>31.25</v>
      </c>
      <c r="N89" s="14">
        <f t="shared" si="202"/>
        <v>78.125</v>
      </c>
      <c r="O89" s="14">
        <f t="shared" si="202"/>
        <v>156.25</v>
      </c>
      <c r="P89" s="14">
        <f t="shared" si="202"/>
        <v>234.375</v>
      </c>
      <c r="Q89" s="14">
        <f t="shared" si="202"/>
        <v>351.5625</v>
      </c>
      <c r="R89" s="14">
        <f t="shared" si="202"/>
        <v>527.34375</v>
      </c>
      <c r="S89" s="14">
        <f t="shared" si="202"/>
        <v>791.015625</v>
      </c>
      <c r="T89" s="14">
        <f t="shared" si="202"/>
        <v>1107.421875</v>
      </c>
      <c r="U89" s="14">
        <f t="shared" si="202"/>
        <v>1550.390625</v>
      </c>
      <c r="V89" s="14">
        <f t="shared" si="202"/>
        <v>2015.5078125</v>
      </c>
      <c r="W89" s="14">
        <f t="shared" si="202"/>
        <v>2620.16015625</v>
      </c>
      <c r="X89" s="14">
        <f t="shared" si="202"/>
        <v>3144.1921874999998</v>
      </c>
      <c r="Y89" s="14">
        <f t="shared" si="202"/>
        <v>3773.0306249999994</v>
      </c>
      <c r="Z89" s="14">
        <f t="shared" si="202"/>
        <v>4527.6367499999988</v>
      </c>
      <c r="AA89" s="14">
        <f t="shared" si="202"/>
        <v>5433.1640999999981</v>
      </c>
      <c r="AB89" s="14">
        <f t="shared" si="202"/>
        <v>6519.796919999998</v>
      </c>
      <c r="AC89" s="14">
        <f t="shared" si="202"/>
        <v>7823.7563039999968</v>
      </c>
      <c r="AD89" s="14">
        <f t="shared" si="202"/>
        <v>8606.1319343999967</v>
      </c>
      <c r="AE89" s="14">
        <f t="shared" si="202"/>
        <v>9466.7451278399967</v>
      </c>
      <c r="AF89" s="14">
        <f t="shared" si="202"/>
        <v>10413.419640623997</v>
      </c>
      <c r="AG89" s="14">
        <f t="shared" si="202"/>
        <v>11454.761604686399</v>
      </c>
      <c r="AH89" s="14">
        <f t="shared" si="202"/>
        <v>12600.23776515504</v>
      </c>
      <c r="AI89" s="14">
        <f t="shared" si="202"/>
        <v>13860.261541670545</v>
      </c>
      <c r="AJ89" s="14">
        <f t="shared" si="202"/>
        <v>14553.274618754072</v>
      </c>
      <c r="AK89" s="14">
        <f t="shared" si="202"/>
        <v>15280.938349691776</v>
      </c>
      <c r="AL89" s="14">
        <f t="shared" si="202"/>
        <v>16044.985267176366</v>
      </c>
      <c r="AM89" s="14">
        <f t="shared" si="202"/>
        <v>16686.784677863419</v>
      </c>
      <c r="AN89" s="14">
        <f t="shared" si="202"/>
        <v>17354.256064977955</v>
      </c>
      <c r="AO89" s="14">
        <f t="shared" si="202"/>
        <v>18048.426307577072</v>
      </c>
      <c r="AP89" s="14">
        <f t="shared" si="202"/>
        <v>18589.879096804383</v>
      </c>
      <c r="AQ89" s="14">
        <f t="shared" si="202"/>
        <v>19147.575469708514</v>
      </c>
      <c r="AR89" s="14">
        <f t="shared" si="202"/>
        <v>19722.002733799771</v>
      </c>
      <c r="AS89" s="14">
        <f t="shared" si="202"/>
        <v>20116.442788475768</v>
      </c>
      <c r="AT89" s="14">
        <f t="shared" si="202"/>
        <v>20518.771644245284</v>
      </c>
      <c r="AU89" s="14">
        <f t="shared" si="202"/>
        <v>20929.14707713019</v>
      </c>
      <c r="AV89" s="14">
        <f t="shared" si="202"/>
        <v>21347.730018672795</v>
      </c>
      <c r="AW89" s="14">
        <f t="shared" si="202"/>
        <v>21561.207318859524</v>
      </c>
      <c r="AX89" s="14">
        <f t="shared" si="202"/>
        <v>21776.819392048121</v>
      </c>
      <c r="AY89" s="14">
        <f t="shared" si="202"/>
        <v>21994.587585968602</v>
      </c>
      <c r="AZ89" s="14">
        <f t="shared" si="202"/>
        <v>22214.533461828287</v>
      </c>
      <c r="BA89" s="14">
        <f t="shared" si="202"/>
        <v>22436.678796446569</v>
      </c>
      <c r="BB89" s="14">
        <f t="shared" si="202"/>
        <v>22661.045584411037</v>
      </c>
      <c r="BC89" s="14">
        <f t="shared" si="202"/>
        <v>22887.656040255148</v>
      </c>
      <c r="BD89" s="14">
        <f t="shared" si="202"/>
        <v>23116.532600657698</v>
      </c>
      <c r="BE89" s="14">
        <f t="shared" si="202"/>
        <v>23347.697926664274</v>
      </c>
      <c r="BF89" s="14">
        <f t="shared" si="202"/>
        <v>23581.174905930915</v>
      </c>
      <c r="BG89" s="14">
        <f t="shared" si="202"/>
        <v>23816.986654990225</v>
      </c>
      <c r="BH89" s="14">
        <f t="shared" si="202"/>
        <v>24055.156521540128</v>
      </c>
      <c r="BI89" s="14">
        <f t="shared" si="202"/>
        <v>24295.708086755531</v>
      </c>
      <c r="BJ89" s="14">
        <f t="shared" si="202"/>
        <v>24538.665167623087</v>
      </c>
    </row>
    <row r="90" spans="2:62" ht="13.5" hidden="1" customHeight="1" outlineLevel="1" x14ac:dyDescent="0.25">
      <c r="B90" s="7" t="str">
        <f ca="1">OFFSET(B86,$E$83,0)</f>
        <v>Base Case</v>
      </c>
      <c r="C90" s="7"/>
      <c r="D90" s="7"/>
      <c r="E90" s="8"/>
      <c r="F90" s="8"/>
      <c r="G90" s="49">
        <f ca="1">OFFSET(G86,$E$83,0)</f>
        <v>0.1</v>
      </c>
      <c r="H90" s="49">
        <f t="shared" ref="H90:AX90" ca="1" si="203">OFFSET(H86,$E$83,0)</f>
        <v>1</v>
      </c>
      <c r="I90" s="49">
        <f t="shared" ca="1" si="203"/>
        <v>2</v>
      </c>
      <c r="J90" s="49">
        <f t="shared" ca="1" si="203"/>
        <v>4</v>
      </c>
      <c r="K90" s="49">
        <f t="shared" ca="1" si="203"/>
        <v>10</v>
      </c>
      <c r="L90" s="49">
        <f t="shared" ca="1" si="203"/>
        <v>25</v>
      </c>
      <c r="M90" s="49">
        <f t="shared" ca="1" si="203"/>
        <v>62.5</v>
      </c>
      <c r="N90" s="49">
        <f t="shared" ca="1" si="203"/>
        <v>156.25</v>
      </c>
      <c r="O90" s="49">
        <f t="shared" ca="1" si="203"/>
        <v>312.5</v>
      </c>
      <c r="P90" s="49">
        <f t="shared" ca="1" si="203"/>
        <v>468.75</v>
      </c>
      <c r="Q90" s="49">
        <f t="shared" ca="1" si="203"/>
        <v>703.125</v>
      </c>
      <c r="R90" s="49">
        <f t="shared" ca="1" si="203"/>
        <v>1054.6875</v>
      </c>
      <c r="S90" s="49">
        <f t="shared" ca="1" si="203"/>
        <v>1582.03125</v>
      </c>
      <c r="T90" s="49">
        <f t="shared" ca="1" si="203"/>
        <v>2214.84375</v>
      </c>
      <c r="U90" s="49">
        <f t="shared" ca="1" si="203"/>
        <v>3100.78125</v>
      </c>
      <c r="V90" s="49">
        <f t="shared" ca="1" si="203"/>
        <v>4031.015625</v>
      </c>
      <c r="W90" s="49">
        <f t="shared" ca="1" si="203"/>
        <v>5240.3203125</v>
      </c>
      <c r="X90" s="49">
        <f t="shared" ca="1" si="203"/>
        <v>6288.3843749999996</v>
      </c>
      <c r="Y90" s="49">
        <f t="shared" ca="1" si="203"/>
        <v>7546.0612499999988</v>
      </c>
      <c r="Z90" s="49">
        <f t="shared" ca="1" si="203"/>
        <v>9055.2734999999975</v>
      </c>
      <c r="AA90" s="49">
        <f t="shared" ca="1" si="203"/>
        <v>10866.328199999996</v>
      </c>
      <c r="AB90" s="49">
        <f t="shared" ca="1" si="203"/>
        <v>13039.593839999996</v>
      </c>
      <c r="AC90" s="49">
        <f t="shared" ca="1" si="203"/>
        <v>15647.512607999994</v>
      </c>
      <c r="AD90" s="49">
        <f t="shared" ca="1" si="203"/>
        <v>17212.263868799993</v>
      </c>
      <c r="AE90" s="49">
        <f t="shared" ca="1" si="203"/>
        <v>18933.490255679993</v>
      </c>
      <c r="AF90" s="49">
        <f t="shared" ca="1" si="203"/>
        <v>20826.839281247994</v>
      </c>
      <c r="AG90" s="49">
        <f t="shared" ca="1" si="203"/>
        <v>22909.523209372797</v>
      </c>
      <c r="AH90" s="49">
        <f t="shared" ca="1" si="203"/>
        <v>25200.475530310079</v>
      </c>
      <c r="AI90" s="49">
        <f t="shared" ca="1" si="203"/>
        <v>27720.52308334109</v>
      </c>
      <c r="AJ90" s="49">
        <f t="shared" ca="1" si="203"/>
        <v>29106.549237508145</v>
      </c>
      <c r="AK90" s="49">
        <f t="shared" ca="1" si="203"/>
        <v>30561.876699383552</v>
      </c>
      <c r="AL90" s="49">
        <f t="shared" ca="1" si="203"/>
        <v>32089.970534352731</v>
      </c>
      <c r="AM90" s="49">
        <f t="shared" ca="1" si="203"/>
        <v>33373.569355726839</v>
      </c>
      <c r="AN90" s="49">
        <f t="shared" ca="1" si="203"/>
        <v>34708.51212995591</v>
      </c>
      <c r="AO90" s="49">
        <f t="shared" ca="1" si="203"/>
        <v>36096.852615154145</v>
      </c>
      <c r="AP90" s="49">
        <f t="shared" ca="1" si="203"/>
        <v>37179.758193608766</v>
      </c>
      <c r="AQ90" s="49">
        <f t="shared" ca="1" si="203"/>
        <v>38295.150939417028</v>
      </c>
      <c r="AR90" s="49">
        <f t="shared" ca="1" si="203"/>
        <v>39444.005467599542</v>
      </c>
      <c r="AS90" s="49">
        <f t="shared" ca="1" si="203"/>
        <v>40232.885576951536</v>
      </c>
      <c r="AT90" s="49">
        <f t="shared" ca="1" si="203"/>
        <v>41037.543288490568</v>
      </c>
      <c r="AU90" s="49">
        <f t="shared" ca="1" si="203"/>
        <v>41858.29415426038</v>
      </c>
      <c r="AV90" s="49">
        <f t="shared" ca="1" si="203"/>
        <v>42695.460037345591</v>
      </c>
      <c r="AW90" s="49">
        <f t="shared" ca="1" si="203"/>
        <v>43122.414637719048</v>
      </c>
      <c r="AX90" s="49">
        <f t="shared" ca="1" si="203"/>
        <v>43553.638784096242</v>
      </c>
      <c r="AY90" s="49">
        <f t="shared" ref="AY90:BJ90" ca="1" si="204">OFFSET(AY86,$E$83,0)</f>
        <v>43989.175171937204</v>
      </c>
      <c r="AZ90" s="49">
        <f t="shared" ca="1" si="204"/>
        <v>44429.066923656574</v>
      </c>
      <c r="BA90" s="49">
        <f t="shared" ca="1" si="204"/>
        <v>44873.357592893139</v>
      </c>
      <c r="BB90" s="49">
        <f t="shared" ca="1" si="204"/>
        <v>45322.091168822073</v>
      </c>
      <c r="BC90" s="49">
        <f t="shared" ca="1" si="204"/>
        <v>45775.312080510295</v>
      </c>
      <c r="BD90" s="49">
        <f t="shared" ca="1" si="204"/>
        <v>46233.065201315396</v>
      </c>
      <c r="BE90" s="49">
        <f t="shared" ca="1" si="204"/>
        <v>46695.395853328548</v>
      </c>
      <c r="BF90" s="49">
        <f t="shared" ca="1" si="204"/>
        <v>47162.34981186183</v>
      </c>
      <c r="BG90" s="49">
        <f t="shared" ca="1" si="204"/>
        <v>47633.973309980451</v>
      </c>
      <c r="BH90" s="49">
        <f t="shared" ca="1" si="204"/>
        <v>48110.313043080256</v>
      </c>
      <c r="BI90" s="49">
        <f t="shared" ca="1" si="204"/>
        <v>48591.416173511061</v>
      </c>
      <c r="BJ90" s="49">
        <f t="shared" ca="1" si="204"/>
        <v>49077.330335246173</v>
      </c>
    </row>
    <row r="91" spans="2:62" ht="13.5" hidden="1" customHeight="1" outlineLevel="1" x14ac:dyDescent="0.25">
      <c r="B91" s="6"/>
      <c r="C91" s="6"/>
      <c r="D91" s="6"/>
      <c r="G91" s="15"/>
      <c r="H91" s="15"/>
      <c r="I91" s="15"/>
      <c r="J91" s="15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</row>
    <row r="92" spans="2:62" ht="13.5" hidden="1" customHeight="1" outlineLevel="1" x14ac:dyDescent="0.25">
      <c r="B92" s="29" t="s">
        <v>45</v>
      </c>
      <c r="C92" s="37"/>
      <c r="D92" s="3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5"/>
    </row>
    <row r="93" spans="2:62" ht="5" hidden="1" customHeight="1" outlineLevel="1" x14ac:dyDescent="0.25"/>
    <row r="94" spans="2:62" ht="13.5" hidden="1" customHeight="1" outlineLevel="1" x14ac:dyDescent="0.25">
      <c r="B94" s="46" t="str">
        <f>B$87</f>
        <v>Upside Case</v>
      </c>
      <c r="C94" s="6"/>
      <c r="D94" s="6"/>
      <c r="F94" s="40"/>
      <c r="G94" s="42">
        <v>1.25</v>
      </c>
      <c r="H94" s="42">
        <f>MIN(G94+0.05,3)</f>
        <v>1.3</v>
      </c>
      <c r="I94" s="42">
        <f t="shared" ref="I94" si="205">MIN(H94+0.05,3)</f>
        <v>1.35</v>
      </c>
      <c r="J94" s="42">
        <f t="shared" ref="J94" si="206">MIN(I94+0.05,3)</f>
        <v>1.4000000000000001</v>
      </c>
      <c r="K94" s="42">
        <f t="shared" ref="K94" si="207">MIN(J94+0.05,3)</f>
        <v>1.4500000000000002</v>
      </c>
      <c r="L94" s="42">
        <f t="shared" ref="L94" si="208">MIN(K94+0.05,3)</f>
        <v>1.5000000000000002</v>
      </c>
      <c r="M94" s="42">
        <f t="shared" ref="M94" si="209">MIN(L94+0.05,3)</f>
        <v>1.5500000000000003</v>
      </c>
      <c r="N94" s="42">
        <f t="shared" ref="N94" si="210">MIN(M94+0.05,3)</f>
        <v>1.6000000000000003</v>
      </c>
      <c r="O94" s="42">
        <f t="shared" ref="O94" si="211">MIN(N94+0.05,3)</f>
        <v>1.6500000000000004</v>
      </c>
      <c r="P94" s="42">
        <f t="shared" ref="P94" si="212">MIN(O94+0.05,3)</f>
        <v>1.7000000000000004</v>
      </c>
      <c r="Q94" s="42">
        <f t="shared" ref="Q94" si="213">MIN(P94+0.05,3)</f>
        <v>1.7500000000000004</v>
      </c>
      <c r="R94" s="42">
        <f t="shared" ref="R94" si="214">MIN(Q94+0.05,3)</f>
        <v>1.8000000000000005</v>
      </c>
      <c r="S94" s="42">
        <f t="shared" ref="S94" si="215">MIN(R94+0.05,3)</f>
        <v>1.8500000000000005</v>
      </c>
      <c r="T94" s="42">
        <f t="shared" ref="T94" si="216">MIN(S94+0.05,3)</f>
        <v>1.9000000000000006</v>
      </c>
      <c r="U94" s="42">
        <f t="shared" ref="U94" si="217">MIN(T94+0.05,3)</f>
        <v>1.9500000000000006</v>
      </c>
      <c r="V94" s="42">
        <f t="shared" ref="V94" si="218">MIN(U94+0.05,3)</f>
        <v>2.0000000000000004</v>
      </c>
      <c r="W94" s="42">
        <f t="shared" ref="W94" si="219">MIN(V94+0.05,3)</f>
        <v>2.0500000000000003</v>
      </c>
      <c r="X94" s="42">
        <f t="shared" ref="X94" si="220">MIN(W94+0.05,3)</f>
        <v>2.1</v>
      </c>
      <c r="Y94" s="42">
        <f t="shared" ref="Y94" si="221">MIN(X94+0.05,3)</f>
        <v>2.15</v>
      </c>
      <c r="Z94" s="42">
        <f t="shared" ref="Z94" si="222">MIN(Y94+0.05,3)</f>
        <v>2.1999999999999997</v>
      </c>
      <c r="AA94" s="42">
        <f t="shared" ref="AA94" si="223">MIN(Z94+0.05,3)</f>
        <v>2.2499999999999996</v>
      </c>
      <c r="AB94" s="42">
        <f t="shared" ref="AB94" si="224">MIN(AA94+0.05,3)</f>
        <v>2.2999999999999994</v>
      </c>
      <c r="AC94" s="42">
        <f t="shared" ref="AC94" si="225">MIN(AB94+0.05,3)</f>
        <v>2.3499999999999992</v>
      </c>
      <c r="AD94" s="42">
        <f t="shared" ref="AD94" si="226">MIN(AC94+0.05,3)</f>
        <v>2.399999999999999</v>
      </c>
      <c r="AE94" s="42">
        <f t="shared" ref="AE94" si="227">MIN(AD94+0.05,3)</f>
        <v>2.4499999999999988</v>
      </c>
      <c r="AF94" s="42">
        <f t="shared" ref="AF94" si="228">MIN(AE94+0.05,3)</f>
        <v>2.4999999999999987</v>
      </c>
      <c r="AG94" s="42">
        <f t="shared" ref="AG94" si="229">MIN(AF94+0.05,3)</f>
        <v>2.5499999999999985</v>
      </c>
      <c r="AH94" s="42">
        <f t="shared" ref="AH94" si="230">MIN(AG94+0.05,3)</f>
        <v>2.5999999999999983</v>
      </c>
      <c r="AI94" s="42">
        <f t="shared" ref="AI94" si="231">MIN(AH94+0.05,3)</f>
        <v>2.6499999999999981</v>
      </c>
      <c r="AJ94" s="42">
        <f t="shared" ref="AJ94" si="232">MIN(AI94+0.05,3)</f>
        <v>2.699999999999998</v>
      </c>
      <c r="AK94" s="42">
        <f t="shared" ref="AK94" si="233">MIN(AJ94+0.05,3)</f>
        <v>2.7499999999999978</v>
      </c>
      <c r="AL94" s="42">
        <f t="shared" ref="AL94" si="234">MIN(AK94+0.05,3)</f>
        <v>2.7999999999999976</v>
      </c>
      <c r="AM94" s="42">
        <f t="shared" ref="AM94" si="235">MIN(AL94+0.05,3)</f>
        <v>2.8499999999999974</v>
      </c>
      <c r="AN94" s="42">
        <f t="shared" ref="AN94" si="236">MIN(AM94+0.05,3)</f>
        <v>2.8999999999999972</v>
      </c>
      <c r="AO94" s="42">
        <f t="shared" ref="AO94" si="237">MIN(AN94+0.05,3)</f>
        <v>2.9499999999999971</v>
      </c>
      <c r="AP94" s="42">
        <f t="shared" ref="AP94" si="238">MIN(AO94+0.05,3)</f>
        <v>2.9999999999999969</v>
      </c>
      <c r="AQ94" s="42">
        <f t="shared" ref="AQ94" si="239">MIN(AP94+0.05,3)</f>
        <v>3</v>
      </c>
      <c r="AR94" s="42">
        <f t="shared" ref="AR94" si="240">MIN(AQ94+0.05,3)</f>
        <v>3</v>
      </c>
      <c r="AS94" s="42">
        <f t="shared" ref="AS94" si="241">MIN(AR94+0.05,3)</f>
        <v>3</v>
      </c>
      <c r="AT94" s="42">
        <f t="shared" ref="AT94" si="242">MIN(AS94+0.05,3)</f>
        <v>3</v>
      </c>
      <c r="AU94" s="42">
        <f t="shared" ref="AU94" si="243">MIN(AT94+0.05,3)</f>
        <v>3</v>
      </c>
      <c r="AV94" s="42">
        <f t="shared" ref="AV94" si="244">MIN(AU94+0.05,3)</f>
        <v>3</v>
      </c>
      <c r="AW94" s="42">
        <f t="shared" ref="AW94" si="245">MIN(AV94+0.05,3)</f>
        <v>3</v>
      </c>
      <c r="AX94" s="42">
        <f t="shared" ref="AX94" si="246">MIN(AW94+0.05,3)</f>
        <v>3</v>
      </c>
      <c r="AY94" s="42">
        <f t="shared" ref="AY94" si="247">MIN(AX94+0.05,3)</f>
        <v>3</v>
      </c>
      <c r="AZ94" s="42">
        <f t="shared" ref="AZ94" si="248">MIN(AY94+0.05,3)</f>
        <v>3</v>
      </c>
      <c r="BA94" s="42">
        <f t="shared" ref="BA94" si="249">MIN(AZ94+0.05,3)</f>
        <v>3</v>
      </c>
      <c r="BB94" s="42">
        <f t="shared" ref="BB94" si="250">MIN(BA94+0.05,3)</f>
        <v>3</v>
      </c>
      <c r="BC94" s="42">
        <f t="shared" ref="BC94" si="251">MIN(BB94+0.05,3)</f>
        <v>3</v>
      </c>
      <c r="BD94" s="42">
        <f t="shared" ref="BD94" si="252">MIN(BC94+0.05,3)</f>
        <v>3</v>
      </c>
      <c r="BE94" s="42">
        <f t="shared" ref="BE94" si="253">MIN(BD94+0.05,3)</f>
        <v>3</v>
      </c>
      <c r="BF94" s="42">
        <f t="shared" ref="BF94" si="254">MIN(BE94+0.05,3)</f>
        <v>3</v>
      </c>
      <c r="BG94" s="42">
        <f t="shared" ref="BG94" si="255">MIN(BF94+0.05,3)</f>
        <v>3</v>
      </c>
      <c r="BH94" s="42">
        <f t="shared" ref="BH94" si="256">MIN(BG94+0.05,3)</f>
        <v>3</v>
      </c>
      <c r="BI94" s="42">
        <f t="shared" ref="BI94" si="257">MIN(BH94+0.05,3)</f>
        <v>3</v>
      </c>
      <c r="BJ94" s="42">
        <f t="shared" ref="BJ94" si="258">MIN(BI94+0.05,3)</f>
        <v>3</v>
      </c>
    </row>
    <row r="95" spans="2:62" ht="13.5" hidden="1" customHeight="1" outlineLevel="1" x14ac:dyDescent="0.25">
      <c r="B95" s="46" t="str">
        <f>B$88</f>
        <v>Base Case</v>
      </c>
      <c r="C95" s="6"/>
      <c r="D95" s="6"/>
      <c r="F95" s="40"/>
      <c r="G95" s="42">
        <v>1.25</v>
      </c>
      <c r="H95" s="42">
        <f>G95</f>
        <v>1.25</v>
      </c>
      <c r="I95" s="42">
        <f t="shared" ref="I95:BJ95" si="259">H95</f>
        <v>1.25</v>
      </c>
      <c r="J95" s="42">
        <f t="shared" si="259"/>
        <v>1.25</v>
      </c>
      <c r="K95" s="42">
        <f t="shared" si="259"/>
        <v>1.25</v>
      </c>
      <c r="L95" s="42">
        <f t="shared" si="259"/>
        <v>1.25</v>
      </c>
      <c r="M95" s="42">
        <f t="shared" si="259"/>
        <v>1.25</v>
      </c>
      <c r="N95" s="42">
        <f t="shared" si="259"/>
        <v>1.25</v>
      </c>
      <c r="O95" s="42">
        <f t="shared" si="259"/>
        <v>1.25</v>
      </c>
      <c r="P95" s="42">
        <f t="shared" si="259"/>
        <v>1.25</v>
      </c>
      <c r="Q95" s="42">
        <f t="shared" si="259"/>
        <v>1.25</v>
      </c>
      <c r="R95" s="42">
        <f t="shared" si="259"/>
        <v>1.25</v>
      </c>
      <c r="S95" s="42">
        <f t="shared" si="259"/>
        <v>1.25</v>
      </c>
      <c r="T95" s="42">
        <f t="shared" si="259"/>
        <v>1.25</v>
      </c>
      <c r="U95" s="42">
        <f t="shared" si="259"/>
        <v>1.25</v>
      </c>
      <c r="V95" s="42">
        <f t="shared" si="259"/>
        <v>1.25</v>
      </c>
      <c r="W95" s="42">
        <f t="shared" si="259"/>
        <v>1.25</v>
      </c>
      <c r="X95" s="42">
        <f t="shared" si="259"/>
        <v>1.25</v>
      </c>
      <c r="Y95" s="42">
        <f t="shared" si="259"/>
        <v>1.25</v>
      </c>
      <c r="Z95" s="42">
        <f t="shared" si="259"/>
        <v>1.25</v>
      </c>
      <c r="AA95" s="42">
        <f t="shared" si="259"/>
        <v>1.25</v>
      </c>
      <c r="AB95" s="42">
        <f t="shared" si="259"/>
        <v>1.25</v>
      </c>
      <c r="AC95" s="42">
        <f t="shared" si="259"/>
        <v>1.25</v>
      </c>
      <c r="AD95" s="42">
        <f t="shared" si="259"/>
        <v>1.25</v>
      </c>
      <c r="AE95" s="42">
        <f t="shared" si="259"/>
        <v>1.25</v>
      </c>
      <c r="AF95" s="42">
        <f t="shared" si="259"/>
        <v>1.25</v>
      </c>
      <c r="AG95" s="42">
        <f t="shared" si="259"/>
        <v>1.25</v>
      </c>
      <c r="AH95" s="42">
        <f t="shared" si="259"/>
        <v>1.25</v>
      </c>
      <c r="AI95" s="42">
        <f t="shared" si="259"/>
        <v>1.25</v>
      </c>
      <c r="AJ95" s="42">
        <f t="shared" si="259"/>
        <v>1.25</v>
      </c>
      <c r="AK95" s="42">
        <f t="shared" si="259"/>
        <v>1.25</v>
      </c>
      <c r="AL95" s="42">
        <f t="shared" si="259"/>
        <v>1.25</v>
      </c>
      <c r="AM95" s="42">
        <f t="shared" si="259"/>
        <v>1.25</v>
      </c>
      <c r="AN95" s="42">
        <f t="shared" si="259"/>
        <v>1.25</v>
      </c>
      <c r="AO95" s="42">
        <f t="shared" si="259"/>
        <v>1.25</v>
      </c>
      <c r="AP95" s="42">
        <f t="shared" si="259"/>
        <v>1.25</v>
      </c>
      <c r="AQ95" s="42">
        <f t="shared" si="259"/>
        <v>1.25</v>
      </c>
      <c r="AR95" s="42">
        <f t="shared" si="259"/>
        <v>1.25</v>
      </c>
      <c r="AS95" s="42">
        <f t="shared" si="259"/>
        <v>1.25</v>
      </c>
      <c r="AT95" s="42">
        <f t="shared" si="259"/>
        <v>1.25</v>
      </c>
      <c r="AU95" s="42">
        <f t="shared" si="259"/>
        <v>1.25</v>
      </c>
      <c r="AV95" s="42">
        <f t="shared" si="259"/>
        <v>1.25</v>
      </c>
      <c r="AW95" s="42">
        <f t="shared" si="259"/>
        <v>1.25</v>
      </c>
      <c r="AX95" s="42">
        <f t="shared" si="259"/>
        <v>1.25</v>
      </c>
      <c r="AY95" s="42">
        <f t="shared" si="259"/>
        <v>1.25</v>
      </c>
      <c r="AZ95" s="42">
        <f t="shared" si="259"/>
        <v>1.25</v>
      </c>
      <c r="BA95" s="42">
        <f t="shared" si="259"/>
        <v>1.25</v>
      </c>
      <c r="BB95" s="42">
        <f t="shared" si="259"/>
        <v>1.25</v>
      </c>
      <c r="BC95" s="42">
        <f t="shared" si="259"/>
        <v>1.25</v>
      </c>
      <c r="BD95" s="42">
        <f t="shared" si="259"/>
        <v>1.25</v>
      </c>
      <c r="BE95" s="42">
        <f t="shared" si="259"/>
        <v>1.25</v>
      </c>
      <c r="BF95" s="42">
        <f t="shared" si="259"/>
        <v>1.25</v>
      </c>
      <c r="BG95" s="42">
        <f t="shared" si="259"/>
        <v>1.25</v>
      </c>
      <c r="BH95" s="42">
        <f t="shared" si="259"/>
        <v>1.25</v>
      </c>
      <c r="BI95" s="42">
        <f t="shared" si="259"/>
        <v>1.25</v>
      </c>
      <c r="BJ95" s="42">
        <f t="shared" si="259"/>
        <v>1.25</v>
      </c>
    </row>
    <row r="96" spans="2:62" ht="13.5" hidden="1" customHeight="1" outlineLevel="1" x14ac:dyDescent="0.25">
      <c r="B96" s="46" t="str">
        <f>B$89</f>
        <v>Downside Case</v>
      </c>
      <c r="C96" s="6"/>
      <c r="D96" s="6"/>
      <c r="F96" s="40"/>
      <c r="G96" s="42">
        <v>1.25</v>
      </c>
      <c r="H96" s="42">
        <f>MAX(G96-0.01,0.75)</f>
        <v>1.24</v>
      </c>
      <c r="I96" s="42">
        <f t="shared" ref="I96:BJ96" si="260">MAX(H96-0.01,0.75)</f>
        <v>1.23</v>
      </c>
      <c r="J96" s="42">
        <f t="shared" si="260"/>
        <v>1.22</v>
      </c>
      <c r="K96" s="42">
        <f t="shared" si="260"/>
        <v>1.21</v>
      </c>
      <c r="L96" s="42">
        <f t="shared" si="260"/>
        <v>1.2</v>
      </c>
      <c r="M96" s="42">
        <f t="shared" si="260"/>
        <v>1.19</v>
      </c>
      <c r="N96" s="42">
        <f t="shared" si="260"/>
        <v>1.18</v>
      </c>
      <c r="O96" s="42">
        <f t="shared" si="260"/>
        <v>1.17</v>
      </c>
      <c r="P96" s="42">
        <f t="shared" si="260"/>
        <v>1.1599999999999999</v>
      </c>
      <c r="Q96" s="42">
        <f t="shared" si="260"/>
        <v>1.1499999999999999</v>
      </c>
      <c r="R96" s="42">
        <f t="shared" si="260"/>
        <v>1.1399999999999999</v>
      </c>
      <c r="S96" s="42">
        <f t="shared" si="260"/>
        <v>1.1299999999999999</v>
      </c>
      <c r="T96" s="42">
        <f t="shared" si="260"/>
        <v>1.1199999999999999</v>
      </c>
      <c r="U96" s="42">
        <f t="shared" si="260"/>
        <v>1.1099999999999999</v>
      </c>
      <c r="V96" s="42">
        <f t="shared" si="260"/>
        <v>1.0999999999999999</v>
      </c>
      <c r="W96" s="42">
        <f t="shared" si="260"/>
        <v>1.0899999999999999</v>
      </c>
      <c r="X96" s="42">
        <f t="shared" si="260"/>
        <v>1.0799999999999998</v>
      </c>
      <c r="Y96" s="42">
        <f t="shared" si="260"/>
        <v>1.0699999999999998</v>
      </c>
      <c r="Z96" s="42">
        <f t="shared" si="260"/>
        <v>1.0599999999999998</v>
      </c>
      <c r="AA96" s="42">
        <f t="shared" si="260"/>
        <v>1.0499999999999998</v>
      </c>
      <c r="AB96" s="42">
        <f t="shared" si="260"/>
        <v>1.0399999999999998</v>
      </c>
      <c r="AC96" s="42">
        <f t="shared" si="260"/>
        <v>1.0299999999999998</v>
      </c>
      <c r="AD96" s="42">
        <f t="shared" si="260"/>
        <v>1.0199999999999998</v>
      </c>
      <c r="AE96" s="42">
        <f t="shared" si="260"/>
        <v>1.0099999999999998</v>
      </c>
      <c r="AF96" s="42">
        <f t="shared" si="260"/>
        <v>0.99999999999999978</v>
      </c>
      <c r="AG96" s="42">
        <f t="shared" si="260"/>
        <v>0.98999999999999977</v>
      </c>
      <c r="AH96" s="42">
        <f t="shared" si="260"/>
        <v>0.97999999999999976</v>
      </c>
      <c r="AI96" s="42">
        <f t="shared" si="260"/>
        <v>0.96999999999999975</v>
      </c>
      <c r="AJ96" s="42">
        <f t="shared" si="260"/>
        <v>0.95999999999999974</v>
      </c>
      <c r="AK96" s="42">
        <f t="shared" si="260"/>
        <v>0.94999999999999973</v>
      </c>
      <c r="AL96" s="42">
        <f t="shared" si="260"/>
        <v>0.93999999999999972</v>
      </c>
      <c r="AM96" s="42">
        <f t="shared" si="260"/>
        <v>0.92999999999999972</v>
      </c>
      <c r="AN96" s="42">
        <f t="shared" si="260"/>
        <v>0.91999999999999971</v>
      </c>
      <c r="AO96" s="42">
        <f t="shared" si="260"/>
        <v>0.9099999999999997</v>
      </c>
      <c r="AP96" s="42">
        <f t="shared" si="260"/>
        <v>0.89999999999999969</v>
      </c>
      <c r="AQ96" s="42">
        <f t="shared" si="260"/>
        <v>0.88999999999999968</v>
      </c>
      <c r="AR96" s="42">
        <f t="shared" si="260"/>
        <v>0.87999999999999967</v>
      </c>
      <c r="AS96" s="42">
        <f t="shared" si="260"/>
        <v>0.86999999999999966</v>
      </c>
      <c r="AT96" s="42">
        <f t="shared" si="260"/>
        <v>0.85999999999999965</v>
      </c>
      <c r="AU96" s="42">
        <f t="shared" si="260"/>
        <v>0.84999999999999964</v>
      </c>
      <c r="AV96" s="42">
        <f t="shared" si="260"/>
        <v>0.83999999999999964</v>
      </c>
      <c r="AW96" s="42">
        <f t="shared" si="260"/>
        <v>0.82999999999999963</v>
      </c>
      <c r="AX96" s="42">
        <f t="shared" si="260"/>
        <v>0.81999999999999962</v>
      </c>
      <c r="AY96" s="42">
        <f t="shared" si="260"/>
        <v>0.80999999999999961</v>
      </c>
      <c r="AZ96" s="42">
        <f t="shared" si="260"/>
        <v>0.7999999999999996</v>
      </c>
      <c r="BA96" s="42">
        <f t="shared" si="260"/>
        <v>0.78999999999999959</v>
      </c>
      <c r="BB96" s="42">
        <f t="shared" si="260"/>
        <v>0.77999999999999958</v>
      </c>
      <c r="BC96" s="42">
        <f t="shared" si="260"/>
        <v>0.76999999999999957</v>
      </c>
      <c r="BD96" s="42">
        <f t="shared" si="260"/>
        <v>0.75999999999999956</v>
      </c>
      <c r="BE96" s="42">
        <f t="shared" si="260"/>
        <v>0.75</v>
      </c>
      <c r="BF96" s="42">
        <f t="shared" si="260"/>
        <v>0.75</v>
      </c>
      <c r="BG96" s="42">
        <f t="shared" si="260"/>
        <v>0.75</v>
      </c>
      <c r="BH96" s="42">
        <f t="shared" si="260"/>
        <v>0.75</v>
      </c>
      <c r="BI96" s="42">
        <f t="shared" si="260"/>
        <v>0.75</v>
      </c>
      <c r="BJ96" s="42">
        <f t="shared" si="260"/>
        <v>0.75</v>
      </c>
    </row>
    <row r="97" spans="2:62" ht="13.5" hidden="1" customHeight="1" outlineLevel="1" x14ac:dyDescent="0.25">
      <c r="B97" s="7" t="str">
        <f ca="1">OFFSET(B93,$E$83,0)</f>
        <v>Base Case</v>
      </c>
      <c r="C97" s="7"/>
      <c r="D97" s="7"/>
      <c r="E97" s="8"/>
      <c r="F97" s="8"/>
      <c r="G97" s="45">
        <f ca="1">OFFSET(G93,$E$83,0)</f>
        <v>1.25</v>
      </c>
      <c r="H97" s="45">
        <f t="shared" ref="H97:AX97" ca="1" si="261">OFFSET(H93,$E$83,0)</f>
        <v>1.25</v>
      </c>
      <c r="I97" s="45">
        <f t="shared" ca="1" si="261"/>
        <v>1.25</v>
      </c>
      <c r="J97" s="45">
        <f t="shared" ca="1" si="261"/>
        <v>1.25</v>
      </c>
      <c r="K97" s="45">
        <f t="shared" ca="1" si="261"/>
        <v>1.25</v>
      </c>
      <c r="L97" s="45">
        <f t="shared" ca="1" si="261"/>
        <v>1.25</v>
      </c>
      <c r="M97" s="45">
        <f t="shared" ca="1" si="261"/>
        <v>1.25</v>
      </c>
      <c r="N97" s="45">
        <f t="shared" ca="1" si="261"/>
        <v>1.25</v>
      </c>
      <c r="O97" s="45">
        <f t="shared" ca="1" si="261"/>
        <v>1.25</v>
      </c>
      <c r="P97" s="45">
        <f t="shared" ca="1" si="261"/>
        <v>1.25</v>
      </c>
      <c r="Q97" s="45">
        <f t="shared" ca="1" si="261"/>
        <v>1.25</v>
      </c>
      <c r="R97" s="45">
        <f t="shared" ca="1" si="261"/>
        <v>1.25</v>
      </c>
      <c r="S97" s="45">
        <f t="shared" ca="1" si="261"/>
        <v>1.25</v>
      </c>
      <c r="T97" s="45">
        <f t="shared" ca="1" si="261"/>
        <v>1.25</v>
      </c>
      <c r="U97" s="45">
        <f t="shared" ca="1" si="261"/>
        <v>1.25</v>
      </c>
      <c r="V97" s="45">
        <f t="shared" ca="1" si="261"/>
        <v>1.25</v>
      </c>
      <c r="W97" s="45">
        <f t="shared" ca="1" si="261"/>
        <v>1.25</v>
      </c>
      <c r="X97" s="45">
        <f t="shared" ca="1" si="261"/>
        <v>1.25</v>
      </c>
      <c r="Y97" s="45">
        <f t="shared" ca="1" si="261"/>
        <v>1.25</v>
      </c>
      <c r="Z97" s="45">
        <f t="shared" ca="1" si="261"/>
        <v>1.25</v>
      </c>
      <c r="AA97" s="45">
        <f t="shared" ca="1" si="261"/>
        <v>1.25</v>
      </c>
      <c r="AB97" s="45">
        <f t="shared" ca="1" si="261"/>
        <v>1.25</v>
      </c>
      <c r="AC97" s="45">
        <f t="shared" ca="1" si="261"/>
        <v>1.25</v>
      </c>
      <c r="AD97" s="45">
        <f t="shared" ca="1" si="261"/>
        <v>1.25</v>
      </c>
      <c r="AE97" s="45">
        <f t="shared" ca="1" si="261"/>
        <v>1.25</v>
      </c>
      <c r="AF97" s="45">
        <f t="shared" ca="1" si="261"/>
        <v>1.25</v>
      </c>
      <c r="AG97" s="45">
        <f t="shared" ca="1" si="261"/>
        <v>1.25</v>
      </c>
      <c r="AH97" s="45">
        <f t="shared" ca="1" si="261"/>
        <v>1.25</v>
      </c>
      <c r="AI97" s="45">
        <f t="shared" ca="1" si="261"/>
        <v>1.25</v>
      </c>
      <c r="AJ97" s="45">
        <f t="shared" ca="1" si="261"/>
        <v>1.25</v>
      </c>
      <c r="AK97" s="45">
        <f t="shared" ca="1" si="261"/>
        <v>1.25</v>
      </c>
      <c r="AL97" s="45">
        <f t="shared" ca="1" si="261"/>
        <v>1.25</v>
      </c>
      <c r="AM97" s="45">
        <f t="shared" ca="1" si="261"/>
        <v>1.25</v>
      </c>
      <c r="AN97" s="45">
        <f t="shared" ca="1" si="261"/>
        <v>1.25</v>
      </c>
      <c r="AO97" s="45">
        <f t="shared" ca="1" si="261"/>
        <v>1.25</v>
      </c>
      <c r="AP97" s="45">
        <f t="shared" ca="1" si="261"/>
        <v>1.25</v>
      </c>
      <c r="AQ97" s="45">
        <f t="shared" ca="1" si="261"/>
        <v>1.25</v>
      </c>
      <c r="AR97" s="45">
        <f t="shared" ca="1" si="261"/>
        <v>1.25</v>
      </c>
      <c r="AS97" s="45">
        <f t="shared" ca="1" si="261"/>
        <v>1.25</v>
      </c>
      <c r="AT97" s="45">
        <f t="shared" ca="1" si="261"/>
        <v>1.25</v>
      </c>
      <c r="AU97" s="45">
        <f t="shared" ca="1" si="261"/>
        <v>1.25</v>
      </c>
      <c r="AV97" s="45">
        <f t="shared" ca="1" si="261"/>
        <v>1.25</v>
      </c>
      <c r="AW97" s="45">
        <f t="shared" ca="1" si="261"/>
        <v>1.25</v>
      </c>
      <c r="AX97" s="45">
        <f t="shared" ca="1" si="261"/>
        <v>1.25</v>
      </c>
      <c r="AY97" s="45">
        <f t="shared" ref="AY97:BJ97" ca="1" si="262">OFFSET(AY93,$E$83,0)</f>
        <v>1.25</v>
      </c>
      <c r="AZ97" s="45">
        <f t="shared" ca="1" si="262"/>
        <v>1.25</v>
      </c>
      <c r="BA97" s="45">
        <f t="shared" ca="1" si="262"/>
        <v>1.25</v>
      </c>
      <c r="BB97" s="45">
        <f t="shared" ca="1" si="262"/>
        <v>1.25</v>
      </c>
      <c r="BC97" s="45">
        <f t="shared" ca="1" si="262"/>
        <v>1.25</v>
      </c>
      <c r="BD97" s="45">
        <f t="shared" ca="1" si="262"/>
        <v>1.25</v>
      </c>
      <c r="BE97" s="45">
        <f t="shared" ca="1" si="262"/>
        <v>1.25</v>
      </c>
      <c r="BF97" s="45">
        <f t="shared" ca="1" si="262"/>
        <v>1.25</v>
      </c>
      <c r="BG97" s="45">
        <f t="shared" ca="1" si="262"/>
        <v>1.25</v>
      </c>
      <c r="BH97" s="45">
        <f t="shared" ca="1" si="262"/>
        <v>1.25</v>
      </c>
      <c r="BI97" s="45">
        <f t="shared" ca="1" si="262"/>
        <v>1.25</v>
      </c>
      <c r="BJ97" s="45">
        <f t="shared" ca="1" si="262"/>
        <v>1.25</v>
      </c>
    </row>
    <row r="98" spans="2:62" ht="13.5" hidden="1" customHeight="1" outlineLevel="1" x14ac:dyDescent="0.25">
      <c r="B98" s="6"/>
      <c r="C98" s="6"/>
      <c r="D98" s="6"/>
      <c r="G98" s="15"/>
      <c r="H98" s="15"/>
      <c r="I98" s="15"/>
      <c r="J98" s="15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</row>
    <row r="99" spans="2:62" ht="13.5" hidden="1" customHeight="1" outlineLevel="1" x14ac:dyDescent="0.25">
      <c r="B99" s="29" t="s">
        <v>126</v>
      </c>
      <c r="C99" s="37"/>
      <c r="D99" s="3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5"/>
    </row>
    <row r="100" spans="2:62" ht="5" hidden="1" customHeight="1" outlineLevel="1" x14ac:dyDescent="0.25"/>
    <row r="101" spans="2:62" ht="13.5" hidden="1" customHeight="1" outlineLevel="1" x14ac:dyDescent="0.25">
      <c r="B101" s="6" t="s">
        <v>43</v>
      </c>
      <c r="C101" s="6"/>
      <c r="D101" s="6"/>
      <c r="G101" s="14">
        <f ca="1">G90</f>
        <v>0.1</v>
      </c>
      <c r="H101" s="14">
        <f t="shared" ref="H101:AX101" ca="1" si="263">H90</f>
        <v>1</v>
      </c>
      <c r="I101" s="14">
        <f t="shared" ca="1" si="263"/>
        <v>2</v>
      </c>
      <c r="J101" s="14">
        <f t="shared" ca="1" si="263"/>
        <v>4</v>
      </c>
      <c r="K101" s="14">
        <f t="shared" ca="1" si="263"/>
        <v>10</v>
      </c>
      <c r="L101" s="14">
        <f t="shared" ca="1" si="263"/>
        <v>25</v>
      </c>
      <c r="M101" s="14">
        <f t="shared" ca="1" si="263"/>
        <v>62.5</v>
      </c>
      <c r="N101" s="14">
        <f t="shared" ca="1" si="263"/>
        <v>156.25</v>
      </c>
      <c r="O101" s="14">
        <f t="shared" ca="1" si="263"/>
        <v>312.5</v>
      </c>
      <c r="P101" s="14">
        <f t="shared" ca="1" si="263"/>
        <v>468.75</v>
      </c>
      <c r="Q101" s="14">
        <f t="shared" ca="1" si="263"/>
        <v>703.125</v>
      </c>
      <c r="R101" s="14">
        <f t="shared" ca="1" si="263"/>
        <v>1054.6875</v>
      </c>
      <c r="S101" s="14">
        <f t="shared" ca="1" si="263"/>
        <v>1582.03125</v>
      </c>
      <c r="T101" s="14">
        <f t="shared" ca="1" si="263"/>
        <v>2214.84375</v>
      </c>
      <c r="U101" s="14">
        <f t="shared" ca="1" si="263"/>
        <v>3100.78125</v>
      </c>
      <c r="V101" s="14">
        <f t="shared" ca="1" si="263"/>
        <v>4031.015625</v>
      </c>
      <c r="W101" s="14">
        <f t="shared" ca="1" si="263"/>
        <v>5240.3203125</v>
      </c>
      <c r="X101" s="14">
        <f t="shared" ca="1" si="263"/>
        <v>6288.3843749999996</v>
      </c>
      <c r="Y101" s="14">
        <f t="shared" ca="1" si="263"/>
        <v>7546.0612499999988</v>
      </c>
      <c r="Z101" s="14">
        <f t="shared" ca="1" si="263"/>
        <v>9055.2734999999975</v>
      </c>
      <c r="AA101" s="14">
        <f t="shared" ca="1" si="263"/>
        <v>10866.328199999996</v>
      </c>
      <c r="AB101" s="14">
        <f t="shared" ca="1" si="263"/>
        <v>13039.593839999996</v>
      </c>
      <c r="AC101" s="14">
        <f t="shared" ca="1" si="263"/>
        <v>15647.512607999994</v>
      </c>
      <c r="AD101" s="14">
        <f t="shared" ca="1" si="263"/>
        <v>17212.263868799993</v>
      </c>
      <c r="AE101" s="14">
        <f t="shared" ca="1" si="263"/>
        <v>18933.490255679993</v>
      </c>
      <c r="AF101" s="14">
        <f t="shared" ca="1" si="263"/>
        <v>20826.839281247994</v>
      </c>
      <c r="AG101" s="14">
        <f t="shared" ca="1" si="263"/>
        <v>22909.523209372797</v>
      </c>
      <c r="AH101" s="14">
        <f t="shared" ca="1" si="263"/>
        <v>25200.475530310079</v>
      </c>
      <c r="AI101" s="14">
        <f t="shared" ca="1" si="263"/>
        <v>27720.52308334109</v>
      </c>
      <c r="AJ101" s="14">
        <f t="shared" ca="1" si="263"/>
        <v>29106.549237508145</v>
      </c>
      <c r="AK101" s="14">
        <f t="shared" ca="1" si="263"/>
        <v>30561.876699383552</v>
      </c>
      <c r="AL101" s="14">
        <f t="shared" ca="1" si="263"/>
        <v>32089.970534352731</v>
      </c>
      <c r="AM101" s="14">
        <f t="shared" ca="1" si="263"/>
        <v>33373.569355726839</v>
      </c>
      <c r="AN101" s="14">
        <f t="shared" ca="1" si="263"/>
        <v>34708.51212995591</v>
      </c>
      <c r="AO101" s="14">
        <f t="shared" ca="1" si="263"/>
        <v>36096.852615154145</v>
      </c>
      <c r="AP101" s="14">
        <f t="shared" ca="1" si="263"/>
        <v>37179.758193608766</v>
      </c>
      <c r="AQ101" s="14">
        <f t="shared" ca="1" si="263"/>
        <v>38295.150939417028</v>
      </c>
      <c r="AR101" s="14">
        <f t="shared" ca="1" si="263"/>
        <v>39444.005467599542</v>
      </c>
      <c r="AS101" s="14">
        <f t="shared" ca="1" si="263"/>
        <v>40232.885576951536</v>
      </c>
      <c r="AT101" s="14">
        <f t="shared" ca="1" si="263"/>
        <v>41037.543288490568</v>
      </c>
      <c r="AU101" s="14">
        <f t="shared" ca="1" si="263"/>
        <v>41858.29415426038</v>
      </c>
      <c r="AV101" s="14">
        <f t="shared" ca="1" si="263"/>
        <v>42695.460037345591</v>
      </c>
      <c r="AW101" s="14">
        <f t="shared" ca="1" si="263"/>
        <v>43122.414637719048</v>
      </c>
      <c r="AX101" s="14">
        <f t="shared" ca="1" si="263"/>
        <v>43553.638784096242</v>
      </c>
      <c r="AY101" s="14">
        <f t="shared" ref="AY101:BJ101" ca="1" si="264">AY90</f>
        <v>43989.175171937204</v>
      </c>
      <c r="AZ101" s="14">
        <f t="shared" ca="1" si="264"/>
        <v>44429.066923656574</v>
      </c>
      <c r="BA101" s="14">
        <f t="shared" ca="1" si="264"/>
        <v>44873.357592893139</v>
      </c>
      <c r="BB101" s="14">
        <f t="shared" ca="1" si="264"/>
        <v>45322.091168822073</v>
      </c>
      <c r="BC101" s="14">
        <f t="shared" ca="1" si="264"/>
        <v>45775.312080510295</v>
      </c>
      <c r="BD101" s="14">
        <f t="shared" ca="1" si="264"/>
        <v>46233.065201315396</v>
      </c>
      <c r="BE101" s="14">
        <f t="shared" ca="1" si="264"/>
        <v>46695.395853328548</v>
      </c>
      <c r="BF101" s="14">
        <f t="shared" ca="1" si="264"/>
        <v>47162.34981186183</v>
      </c>
      <c r="BG101" s="14">
        <f t="shared" ca="1" si="264"/>
        <v>47633.973309980451</v>
      </c>
      <c r="BH101" s="14">
        <f t="shared" ca="1" si="264"/>
        <v>48110.313043080256</v>
      </c>
      <c r="BI101" s="14">
        <f t="shared" ca="1" si="264"/>
        <v>48591.416173511061</v>
      </c>
      <c r="BJ101" s="14">
        <f t="shared" ca="1" si="264"/>
        <v>49077.330335246173</v>
      </c>
    </row>
    <row r="102" spans="2:62" ht="13.5" hidden="1" customHeight="1" outlineLevel="1" x14ac:dyDescent="0.25">
      <c r="B102" s="6" t="s">
        <v>145</v>
      </c>
      <c r="C102" s="6"/>
      <c r="D102" s="6"/>
      <c r="G102" s="15">
        <v>2400</v>
      </c>
      <c r="H102" s="18">
        <f>G102</f>
        <v>2400</v>
      </c>
      <c r="I102" s="18">
        <f t="shared" ref="I102:AX102" si="265">H102</f>
        <v>2400</v>
      </c>
      <c r="J102" s="18">
        <f t="shared" si="265"/>
        <v>2400</v>
      </c>
      <c r="K102" s="18">
        <f t="shared" si="265"/>
        <v>2400</v>
      </c>
      <c r="L102" s="18">
        <f t="shared" si="265"/>
        <v>2400</v>
      </c>
      <c r="M102" s="18">
        <f t="shared" si="265"/>
        <v>2400</v>
      </c>
      <c r="N102" s="18">
        <f t="shared" si="265"/>
        <v>2400</v>
      </c>
      <c r="O102" s="18">
        <f t="shared" si="265"/>
        <v>2400</v>
      </c>
      <c r="P102" s="18">
        <f t="shared" si="265"/>
        <v>2400</v>
      </c>
      <c r="Q102" s="18">
        <f t="shared" si="265"/>
        <v>2400</v>
      </c>
      <c r="R102" s="18">
        <f t="shared" si="265"/>
        <v>2400</v>
      </c>
      <c r="S102" s="18">
        <f t="shared" si="265"/>
        <v>2400</v>
      </c>
      <c r="T102" s="18">
        <f t="shared" si="265"/>
        <v>2400</v>
      </c>
      <c r="U102" s="18">
        <f t="shared" si="265"/>
        <v>2400</v>
      </c>
      <c r="V102" s="18">
        <f t="shared" si="265"/>
        <v>2400</v>
      </c>
      <c r="W102" s="18">
        <f t="shared" si="265"/>
        <v>2400</v>
      </c>
      <c r="X102" s="18">
        <f t="shared" si="265"/>
        <v>2400</v>
      </c>
      <c r="Y102" s="18">
        <f t="shared" si="265"/>
        <v>2400</v>
      </c>
      <c r="Z102" s="18">
        <f t="shared" si="265"/>
        <v>2400</v>
      </c>
      <c r="AA102" s="18">
        <f t="shared" si="265"/>
        <v>2400</v>
      </c>
      <c r="AB102" s="18">
        <f t="shared" si="265"/>
        <v>2400</v>
      </c>
      <c r="AC102" s="18">
        <f t="shared" si="265"/>
        <v>2400</v>
      </c>
      <c r="AD102" s="18">
        <f t="shared" si="265"/>
        <v>2400</v>
      </c>
      <c r="AE102" s="18">
        <f t="shared" si="265"/>
        <v>2400</v>
      </c>
      <c r="AF102" s="18">
        <f t="shared" si="265"/>
        <v>2400</v>
      </c>
      <c r="AG102" s="18">
        <f t="shared" si="265"/>
        <v>2400</v>
      </c>
      <c r="AH102" s="18">
        <f t="shared" si="265"/>
        <v>2400</v>
      </c>
      <c r="AI102" s="18">
        <f t="shared" si="265"/>
        <v>2400</v>
      </c>
      <c r="AJ102" s="18">
        <f t="shared" si="265"/>
        <v>2400</v>
      </c>
      <c r="AK102" s="18">
        <f t="shared" si="265"/>
        <v>2400</v>
      </c>
      <c r="AL102" s="18">
        <f t="shared" si="265"/>
        <v>2400</v>
      </c>
      <c r="AM102" s="18">
        <f t="shared" si="265"/>
        <v>2400</v>
      </c>
      <c r="AN102" s="18">
        <f t="shared" si="265"/>
        <v>2400</v>
      </c>
      <c r="AO102" s="18">
        <f t="shared" si="265"/>
        <v>2400</v>
      </c>
      <c r="AP102" s="18">
        <f t="shared" si="265"/>
        <v>2400</v>
      </c>
      <c r="AQ102" s="18">
        <f t="shared" si="265"/>
        <v>2400</v>
      </c>
      <c r="AR102" s="18">
        <f t="shared" si="265"/>
        <v>2400</v>
      </c>
      <c r="AS102" s="18">
        <f t="shared" si="265"/>
        <v>2400</v>
      </c>
      <c r="AT102" s="18">
        <f t="shared" si="265"/>
        <v>2400</v>
      </c>
      <c r="AU102" s="18">
        <f t="shared" si="265"/>
        <v>2400</v>
      </c>
      <c r="AV102" s="18">
        <f t="shared" si="265"/>
        <v>2400</v>
      </c>
      <c r="AW102" s="18">
        <f t="shared" si="265"/>
        <v>2400</v>
      </c>
      <c r="AX102" s="18">
        <f t="shared" si="265"/>
        <v>2400</v>
      </c>
      <c r="AY102" s="18">
        <f t="shared" ref="AY102:BJ102" si="266">AX102</f>
        <v>2400</v>
      </c>
      <c r="AZ102" s="18">
        <f t="shared" si="266"/>
        <v>2400</v>
      </c>
      <c r="BA102" s="18">
        <f t="shared" si="266"/>
        <v>2400</v>
      </c>
      <c r="BB102" s="18">
        <f t="shared" si="266"/>
        <v>2400</v>
      </c>
      <c r="BC102" s="18">
        <f t="shared" si="266"/>
        <v>2400</v>
      </c>
      <c r="BD102" s="18">
        <f t="shared" si="266"/>
        <v>2400</v>
      </c>
      <c r="BE102" s="18">
        <f t="shared" si="266"/>
        <v>2400</v>
      </c>
      <c r="BF102" s="18">
        <f t="shared" si="266"/>
        <v>2400</v>
      </c>
      <c r="BG102" s="18">
        <f t="shared" si="266"/>
        <v>2400</v>
      </c>
      <c r="BH102" s="18">
        <f t="shared" si="266"/>
        <v>2400</v>
      </c>
      <c r="BI102" s="18">
        <f t="shared" si="266"/>
        <v>2400</v>
      </c>
      <c r="BJ102" s="18">
        <f t="shared" si="266"/>
        <v>2400</v>
      </c>
    </row>
    <row r="103" spans="2:62" ht="13.5" hidden="1" customHeight="1" outlineLevel="1" x14ac:dyDescent="0.25">
      <c r="B103" s="7" t="s">
        <v>144</v>
      </c>
      <c r="C103" s="7"/>
      <c r="D103" s="7"/>
      <c r="E103" s="8"/>
      <c r="F103" s="8"/>
      <c r="G103" s="38">
        <f ca="1">G101*G102</f>
        <v>240</v>
      </c>
      <c r="H103" s="38">
        <f t="shared" ref="H103:AX103" ca="1" si="267">H101*H102</f>
        <v>2400</v>
      </c>
      <c r="I103" s="38">
        <f t="shared" ca="1" si="267"/>
        <v>4800</v>
      </c>
      <c r="J103" s="38">
        <f t="shared" ca="1" si="267"/>
        <v>9600</v>
      </c>
      <c r="K103" s="38">
        <f t="shared" ca="1" si="267"/>
        <v>24000</v>
      </c>
      <c r="L103" s="38">
        <f t="shared" ca="1" si="267"/>
        <v>60000</v>
      </c>
      <c r="M103" s="38">
        <f t="shared" ca="1" si="267"/>
        <v>150000</v>
      </c>
      <c r="N103" s="38">
        <f t="shared" ca="1" si="267"/>
        <v>375000</v>
      </c>
      <c r="O103" s="38">
        <f t="shared" ca="1" si="267"/>
        <v>750000</v>
      </c>
      <c r="P103" s="38">
        <f t="shared" ca="1" si="267"/>
        <v>1125000</v>
      </c>
      <c r="Q103" s="38">
        <f t="shared" ca="1" si="267"/>
        <v>1687500</v>
      </c>
      <c r="R103" s="38">
        <f t="shared" ca="1" si="267"/>
        <v>2531250</v>
      </c>
      <c r="S103" s="38">
        <f t="shared" ca="1" si="267"/>
        <v>3796875</v>
      </c>
      <c r="T103" s="38">
        <f t="shared" ca="1" si="267"/>
        <v>5315625</v>
      </c>
      <c r="U103" s="38">
        <f t="shared" ca="1" si="267"/>
        <v>7441875</v>
      </c>
      <c r="V103" s="38">
        <f t="shared" ca="1" si="267"/>
        <v>9674437.5</v>
      </c>
      <c r="W103" s="38">
        <f t="shared" ca="1" si="267"/>
        <v>12576768.75</v>
      </c>
      <c r="X103" s="38">
        <f t="shared" ca="1" si="267"/>
        <v>15092122.5</v>
      </c>
      <c r="Y103" s="38">
        <f t="shared" ca="1" si="267"/>
        <v>18110546.999999996</v>
      </c>
      <c r="Z103" s="38">
        <f t="shared" ca="1" si="267"/>
        <v>21732656.399999995</v>
      </c>
      <c r="AA103" s="38">
        <f t="shared" ca="1" si="267"/>
        <v>26079187.679999992</v>
      </c>
      <c r="AB103" s="38">
        <f t="shared" ca="1" si="267"/>
        <v>31295025.215999991</v>
      </c>
      <c r="AC103" s="38">
        <f t="shared" ca="1" si="267"/>
        <v>37554030.259199984</v>
      </c>
      <c r="AD103" s="38">
        <f t="shared" ca="1" si="267"/>
        <v>41309433.285119981</v>
      </c>
      <c r="AE103" s="38">
        <f t="shared" ca="1" si="267"/>
        <v>45440376.613631986</v>
      </c>
      <c r="AF103" s="38">
        <f t="shared" ca="1" si="267"/>
        <v>49984414.274995185</v>
      </c>
      <c r="AG103" s="38">
        <f t="shared" ca="1" si="267"/>
        <v>54982855.702494711</v>
      </c>
      <c r="AH103" s="38">
        <f t="shared" ca="1" si="267"/>
        <v>60481141.272744194</v>
      </c>
      <c r="AI103" s="38">
        <f t="shared" ca="1" si="267"/>
        <v>66529255.400018618</v>
      </c>
      <c r="AJ103" s="38">
        <f t="shared" ca="1" si="267"/>
        <v>69855718.170019552</v>
      </c>
      <c r="AK103" s="38">
        <f t="shared" ca="1" si="267"/>
        <v>73348504.078520522</v>
      </c>
      <c r="AL103" s="38">
        <f t="shared" ca="1" si="267"/>
        <v>77015929.282446548</v>
      </c>
      <c r="AM103" s="38">
        <f t="shared" ca="1" si="267"/>
        <v>80096566.453744411</v>
      </c>
      <c r="AN103" s="38">
        <f t="shared" ca="1" si="267"/>
        <v>83300429.11189419</v>
      </c>
      <c r="AO103" s="38">
        <f t="shared" ca="1" si="267"/>
        <v>86632446.276369944</v>
      </c>
      <c r="AP103" s="38">
        <f t="shared" ca="1" si="267"/>
        <v>89231419.664661035</v>
      </c>
      <c r="AQ103" s="38">
        <f t="shared" ca="1" si="267"/>
        <v>91908362.254600868</v>
      </c>
      <c r="AR103" s="38">
        <f t="shared" ca="1" si="267"/>
        <v>94665613.122238904</v>
      </c>
      <c r="AS103" s="38">
        <f t="shared" ca="1" si="267"/>
        <v>96558925.384683684</v>
      </c>
      <c r="AT103" s="38">
        <f t="shared" ca="1" si="267"/>
        <v>98490103.892377362</v>
      </c>
      <c r="AU103" s="38">
        <f t="shared" ca="1" si="267"/>
        <v>100459905.97022492</v>
      </c>
      <c r="AV103" s="38">
        <f t="shared" ca="1" si="267"/>
        <v>102469104.08962941</v>
      </c>
      <c r="AW103" s="38">
        <f t="shared" ca="1" si="267"/>
        <v>103493795.13052571</v>
      </c>
      <c r="AX103" s="38">
        <f t="shared" ca="1" si="267"/>
        <v>104528733.08183098</v>
      </c>
      <c r="AY103" s="38">
        <f t="shared" ref="AY103" ca="1" si="268">AY101*AY102</f>
        <v>105574020.41264929</v>
      </c>
      <c r="AZ103" s="38">
        <f t="shared" ref="AZ103" ca="1" si="269">AZ101*AZ102</f>
        <v>106629760.61677578</v>
      </c>
      <c r="BA103" s="38">
        <f t="shared" ref="BA103" ca="1" si="270">BA101*BA102</f>
        <v>107696058.22294353</v>
      </c>
      <c r="BB103" s="38">
        <f t="shared" ref="BB103" ca="1" si="271">BB101*BB102</f>
        <v>108773018.80517298</v>
      </c>
      <c r="BC103" s="38">
        <f t="shared" ref="BC103" ca="1" si="272">BC101*BC102</f>
        <v>109860748.99322471</v>
      </c>
      <c r="BD103" s="38">
        <f t="shared" ref="BD103" ca="1" si="273">BD101*BD102</f>
        <v>110959356.48315695</v>
      </c>
      <c r="BE103" s="38">
        <f t="shared" ref="BE103" ca="1" si="274">BE101*BE102</f>
        <v>112068950.04798852</v>
      </c>
      <c r="BF103" s="38">
        <f t="shared" ref="BF103" ca="1" si="275">BF101*BF102</f>
        <v>113189639.5484684</v>
      </c>
      <c r="BG103" s="38">
        <f t="shared" ref="BG103" ca="1" si="276">BG101*BG102</f>
        <v>114321535.94395308</v>
      </c>
      <c r="BH103" s="38">
        <f t="shared" ref="BH103" ca="1" si="277">BH101*BH102</f>
        <v>115464751.30339262</v>
      </c>
      <c r="BI103" s="38">
        <f t="shared" ref="BI103" ca="1" si="278">BI101*BI102</f>
        <v>116619398.81642655</v>
      </c>
      <c r="BJ103" s="38">
        <f t="shared" ref="BJ103" ca="1" si="279">BJ101*BJ102</f>
        <v>117785592.80459082</v>
      </c>
    </row>
    <row r="104" spans="2:62" ht="13.5" hidden="1" customHeight="1" outlineLevel="1" x14ac:dyDescent="0.25">
      <c r="B104" s="6" t="s">
        <v>161</v>
      </c>
      <c r="C104" s="6"/>
      <c r="D104" s="6"/>
      <c r="G104" s="40">
        <v>2.5</v>
      </c>
      <c r="H104" s="47">
        <f>G104</f>
        <v>2.5</v>
      </c>
      <c r="I104" s="47">
        <f t="shared" ref="I104:AX104" si="280">H104</f>
        <v>2.5</v>
      </c>
      <c r="J104" s="47">
        <f t="shared" si="280"/>
        <v>2.5</v>
      </c>
      <c r="K104" s="47">
        <f t="shared" si="280"/>
        <v>2.5</v>
      </c>
      <c r="L104" s="47">
        <f t="shared" si="280"/>
        <v>2.5</v>
      </c>
      <c r="M104" s="47">
        <f t="shared" si="280"/>
        <v>2.5</v>
      </c>
      <c r="N104" s="47">
        <f t="shared" si="280"/>
        <v>2.5</v>
      </c>
      <c r="O104" s="47">
        <f t="shared" si="280"/>
        <v>2.5</v>
      </c>
      <c r="P104" s="47">
        <f t="shared" si="280"/>
        <v>2.5</v>
      </c>
      <c r="Q104" s="47">
        <f t="shared" si="280"/>
        <v>2.5</v>
      </c>
      <c r="R104" s="47">
        <f t="shared" si="280"/>
        <v>2.5</v>
      </c>
      <c r="S104" s="47">
        <f t="shared" si="280"/>
        <v>2.5</v>
      </c>
      <c r="T104" s="47">
        <f t="shared" si="280"/>
        <v>2.5</v>
      </c>
      <c r="U104" s="47">
        <f t="shared" si="280"/>
        <v>2.5</v>
      </c>
      <c r="V104" s="47">
        <f t="shared" si="280"/>
        <v>2.5</v>
      </c>
      <c r="W104" s="47">
        <f t="shared" si="280"/>
        <v>2.5</v>
      </c>
      <c r="X104" s="47">
        <f t="shared" si="280"/>
        <v>2.5</v>
      </c>
      <c r="Y104" s="47">
        <f t="shared" si="280"/>
        <v>2.5</v>
      </c>
      <c r="Z104" s="47">
        <f t="shared" si="280"/>
        <v>2.5</v>
      </c>
      <c r="AA104" s="47">
        <f t="shared" si="280"/>
        <v>2.5</v>
      </c>
      <c r="AB104" s="47">
        <f t="shared" si="280"/>
        <v>2.5</v>
      </c>
      <c r="AC104" s="47">
        <f t="shared" si="280"/>
        <v>2.5</v>
      </c>
      <c r="AD104" s="47">
        <f t="shared" si="280"/>
        <v>2.5</v>
      </c>
      <c r="AE104" s="47">
        <f t="shared" si="280"/>
        <v>2.5</v>
      </c>
      <c r="AF104" s="47">
        <f t="shared" si="280"/>
        <v>2.5</v>
      </c>
      <c r="AG104" s="47">
        <f t="shared" si="280"/>
        <v>2.5</v>
      </c>
      <c r="AH104" s="47">
        <f t="shared" si="280"/>
        <v>2.5</v>
      </c>
      <c r="AI104" s="47">
        <f t="shared" si="280"/>
        <v>2.5</v>
      </c>
      <c r="AJ104" s="47">
        <f t="shared" si="280"/>
        <v>2.5</v>
      </c>
      <c r="AK104" s="47">
        <f t="shared" si="280"/>
        <v>2.5</v>
      </c>
      <c r="AL104" s="47">
        <f t="shared" si="280"/>
        <v>2.5</v>
      </c>
      <c r="AM104" s="47">
        <f t="shared" si="280"/>
        <v>2.5</v>
      </c>
      <c r="AN104" s="47">
        <f t="shared" si="280"/>
        <v>2.5</v>
      </c>
      <c r="AO104" s="47">
        <f t="shared" si="280"/>
        <v>2.5</v>
      </c>
      <c r="AP104" s="47">
        <f t="shared" si="280"/>
        <v>2.5</v>
      </c>
      <c r="AQ104" s="47">
        <f t="shared" si="280"/>
        <v>2.5</v>
      </c>
      <c r="AR104" s="47">
        <f t="shared" si="280"/>
        <v>2.5</v>
      </c>
      <c r="AS104" s="47">
        <f t="shared" si="280"/>
        <v>2.5</v>
      </c>
      <c r="AT104" s="47">
        <f t="shared" si="280"/>
        <v>2.5</v>
      </c>
      <c r="AU104" s="47">
        <f t="shared" si="280"/>
        <v>2.5</v>
      </c>
      <c r="AV104" s="47">
        <f t="shared" si="280"/>
        <v>2.5</v>
      </c>
      <c r="AW104" s="47">
        <f t="shared" si="280"/>
        <v>2.5</v>
      </c>
      <c r="AX104" s="47">
        <f t="shared" si="280"/>
        <v>2.5</v>
      </c>
      <c r="AY104" s="47">
        <f t="shared" ref="AY104:BJ104" si="281">AX104</f>
        <v>2.5</v>
      </c>
      <c r="AZ104" s="47">
        <f t="shared" si="281"/>
        <v>2.5</v>
      </c>
      <c r="BA104" s="47">
        <f t="shared" si="281"/>
        <v>2.5</v>
      </c>
      <c r="BB104" s="47">
        <f t="shared" si="281"/>
        <v>2.5</v>
      </c>
      <c r="BC104" s="47">
        <f t="shared" si="281"/>
        <v>2.5</v>
      </c>
      <c r="BD104" s="47">
        <f t="shared" si="281"/>
        <v>2.5</v>
      </c>
      <c r="BE104" s="47">
        <f t="shared" si="281"/>
        <v>2.5</v>
      </c>
      <c r="BF104" s="47">
        <f t="shared" si="281"/>
        <v>2.5</v>
      </c>
      <c r="BG104" s="47">
        <f t="shared" si="281"/>
        <v>2.5</v>
      </c>
      <c r="BH104" s="47">
        <f t="shared" si="281"/>
        <v>2.5</v>
      </c>
      <c r="BI104" s="47">
        <f t="shared" si="281"/>
        <v>2.5</v>
      </c>
      <c r="BJ104" s="47">
        <f t="shared" si="281"/>
        <v>2.5</v>
      </c>
    </row>
    <row r="105" spans="2:62" ht="13.5" hidden="1" customHeight="1" outlineLevel="1" x14ac:dyDescent="0.25">
      <c r="B105" s="7" t="s">
        <v>46</v>
      </c>
      <c r="C105" s="7"/>
      <c r="D105" s="7"/>
      <c r="E105" s="8"/>
      <c r="F105" s="8"/>
      <c r="G105" s="38">
        <f ca="1">G103*G104</f>
        <v>600</v>
      </c>
      <c r="H105" s="38">
        <f t="shared" ref="H105:AX105" ca="1" si="282">H103*H104</f>
        <v>6000</v>
      </c>
      <c r="I105" s="38">
        <f t="shared" ca="1" si="282"/>
        <v>12000</v>
      </c>
      <c r="J105" s="38">
        <f t="shared" ca="1" si="282"/>
        <v>24000</v>
      </c>
      <c r="K105" s="38">
        <f t="shared" ca="1" si="282"/>
        <v>60000</v>
      </c>
      <c r="L105" s="38">
        <f t="shared" ca="1" si="282"/>
        <v>150000</v>
      </c>
      <c r="M105" s="38">
        <f t="shared" ca="1" si="282"/>
        <v>375000</v>
      </c>
      <c r="N105" s="38">
        <f t="shared" ca="1" si="282"/>
        <v>937500</v>
      </c>
      <c r="O105" s="38">
        <f t="shared" ca="1" si="282"/>
        <v>1875000</v>
      </c>
      <c r="P105" s="38">
        <f t="shared" ca="1" si="282"/>
        <v>2812500</v>
      </c>
      <c r="Q105" s="38">
        <f t="shared" ca="1" si="282"/>
        <v>4218750</v>
      </c>
      <c r="R105" s="38">
        <f t="shared" ca="1" si="282"/>
        <v>6328125</v>
      </c>
      <c r="S105" s="38">
        <f t="shared" ca="1" si="282"/>
        <v>9492187.5</v>
      </c>
      <c r="T105" s="38">
        <f t="shared" ca="1" si="282"/>
        <v>13289062.5</v>
      </c>
      <c r="U105" s="38">
        <f t="shared" ca="1" si="282"/>
        <v>18604687.5</v>
      </c>
      <c r="V105" s="38">
        <f t="shared" ca="1" si="282"/>
        <v>24186093.75</v>
      </c>
      <c r="W105" s="38">
        <f t="shared" ca="1" si="282"/>
        <v>31441921.875</v>
      </c>
      <c r="X105" s="38">
        <f t="shared" ca="1" si="282"/>
        <v>37730306.25</v>
      </c>
      <c r="Y105" s="38">
        <f t="shared" ca="1" si="282"/>
        <v>45276367.499999993</v>
      </c>
      <c r="Z105" s="38">
        <f t="shared" ca="1" si="282"/>
        <v>54331640.999999985</v>
      </c>
      <c r="AA105" s="38">
        <f t="shared" ca="1" si="282"/>
        <v>65197969.199999981</v>
      </c>
      <c r="AB105" s="38">
        <f t="shared" ca="1" si="282"/>
        <v>78237563.039999977</v>
      </c>
      <c r="AC105" s="38">
        <f t="shared" ca="1" si="282"/>
        <v>93885075.647999957</v>
      </c>
      <c r="AD105" s="38">
        <f t="shared" ca="1" si="282"/>
        <v>103273583.21279995</v>
      </c>
      <c r="AE105" s="38">
        <f t="shared" ca="1" si="282"/>
        <v>113600941.53407997</v>
      </c>
      <c r="AF105" s="38">
        <f t="shared" ca="1" si="282"/>
        <v>124961035.68748796</v>
      </c>
      <c r="AG105" s="38">
        <f t="shared" ca="1" si="282"/>
        <v>137457139.25623679</v>
      </c>
      <c r="AH105" s="38">
        <f t="shared" ca="1" si="282"/>
        <v>151202853.18186048</v>
      </c>
      <c r="AI105" s="38">
        <f t="shared" ca="1" si="282"/>
        <v>166323138.50004655</v>
      </c>
      <c r="AJ105" s="38">
        <f t="shared" ca="1" si="282"/>
        <v>174639295.42504889</v>
      </c>
      <c r="AK105" s="38">
        <f t="shared" ca="1" si="282"/>
        <v>183371260.19630131</v>
      </c>
      <c r="AL105" s="38">
        <f t="shared" ca="1" si="282"/>
        <v>192539823.20611638</v>
      </c>
      <c r="AM105" s="38">
        <f t="shared" ca="1" si="282"/>
        <v>200241416.13436103</v>
      </c>
      <c r="AN105" s="38">
        <f t="shared" ca="1" si="282"/>
        <v>208251072.77973548</v>
      </c>
      <c r="AO105" s="38">
        <f t="shared" ca="1" si="282"/>
        <v>216581115.69092485</v>
      </c>
      <c r="AP105" s="38">
        <f t="shared" ca="1" si="282"/>
        <v>223078549.16165259</v>
      </c>
      <c r="AQ105" s="38">
        <f t="shared" ca="1" si="282"/>
        <v>229770905.63650218</v>
      </c>
      <c r="AR105" s="38">
        <f t="shared" ca="1" si="282"/>
        <v>236664032.80559725</v>
      </c>
      <c r="AS105" s="38">
        <f t="shared" ca="1" si="282"/>
        <v>241397313.4617092</v>
      </c>
      <c r="AT105" s="38">
        <f t="shared" ca="1" si="282"/>
        <v>246225259.73094341</v>
      </c>
      <c r="AU105" s="38">
        <f t="shared" ca="1" si="282"/>
        <v>251149764.92556229</v>
      </c>
      <c r="AV105" s="38">
        <f t="shared" ca="1" si="282"/>
        <v>256172760.22407353</v>
      </c>
      <c r="AW105" s="38">
        <f t="shared" ca="1" si="282"/>
        <v>258734487.82631427</v>
      </c>
      <c r="AX105" s="38">
        <f t="shared" ca="1" si="282"/>
        <v>261321832.70457745</v>
      </c>
      <c r="AY105" s="38">
        <f t="shared" ref="AY105" ca="1" si="283">AY103*AY104</f>
        <v>263935051.03162321</v>
      </c>
      <c r="AZ105" s="38">
        <f t="shared" ref="AZ105" ca="1" si="284">AZ103*AZ104</f>
        <v>266574401.54193944</v>
      </c>
      <c r="BA105" s="38">
        <f t="shared" ref="BA105" ca="1" si="285">BA103*BA104</f>
        <v>269240145.5573588</v>
      </c>
      <c r="BB105" s="38">
        <f t="shared" ref="BB105" ca="1" si="286">BB103*BB104</f>
        <v>271932547.01293242</v>
      </c>
      <c r="BC105" s="38">
        <f t="shared" ref="BC105" ca="1" si="287">BC103*BC104</f>
        <v>274651872.48306179</v>
      </c>
      <c r="BD105" s="38">
        <f t="shared" ref="BD105" ca="1" si="288">BD103*BD104</f>
        <v>277398391.20789236</v>
      </c>
      <c r="BE105" s="38">
        <f t="shared" ref="BE105" ca="1" si="289">BE103*BE104</f>
        <v>280172375.11997128</v>
      </c>
      <c r="BF105" s="38">
        <f t="shared" ref="BF105" ca="1" si="290">BF103*BF104</f>
        <v>282974098.871171</v>
      </c>
      <c r="BG105" s="38">
        <f t="shared" ref="BG105" ca="1" si="291">BG103*BG104</f>
        <v>285803839.85988271</v>
      </c>
      <c r="BH105" s="38">
        <f t="shared" ref="BH105" ca="1" si="292">BH103*BH104</f>
        <v>288661878.25848156</v>
      </c>
      <c r="BI105" s="38">
        <f t="shared" ref="BI105" ca="1" si="293">BI103*BI104</f>
        <v>291548497.04106635</v>
      </c>
      <c r="BJ105" s="38">
        <f t="shared" ref="BJ105" ca="1" si="294">BJ103*BJ104</f>
        <v>294463982.01147705</v>
      </c>
    </row>
    <row r="106" spans="2:62" ht="13.5" hidden="1" customHeight="1" outlineLevel="1" x14ac:dyDescent="0.25">
      <c r="B106" s="6" t="s">
        <v>44</v>
      </c>
      <c r="C106" s="6"/>
      <c r="D106" s="6"/>
      <c r="G106" s="43">
        <f t="shared" ref="G106:AX106" ca="1" si="295">G97</f>
        <v>1.25</v>
      </c>
      <c r="H106" s="43">
        <f t="shared" ca="1" si="295"/>
        <v>1.25</v>
      </c>
      <c r="I106" s="43">
        <f t="shared" ca="1" si="295"/>
        <v>1.25</v>
      </c>
      <c r="J106" s="43">
        <f t="shared" ca="1" si="295"/>
        <v>1.25</v>
      </c>
      <c r="K106" s="43">
        <f t="shared" ca="1" si="295"/>
        <v>1.25</v>
      </c>
      <c r="L106" s="43">
        <f t="shared" ca="1" si="295"/>
        <v>1.25</v>
      </c>
      <c r="M106" s="43">
        <f t="shared" ca="1" si="295"/>
        <v>1.25</v>
      </c>
      <c r="N106" s="43">
        <f t="shared" ca="1" si="295"/>
        <v>1.25</v>
      </c>
      <c r="O106" s="43">
        <f t="shared" ca="1" si="295"/>
        <v>1.25</v>
      </c>
      <c r="P106" s="43">
        <f t="shared" ca="1" si="295"/>
        <v>1.25</v>
      </c>
      <c r="Q106" s="43">
        <f t="shared" ca="1" si="295"/>
        <v>1.25</v>
      </c>
      <c r="R106" s="43">
        <f t="shared" ca="1" si="295"/>
        <v>1.25</v>
      </c>
      <c r="S106" s="43">
        <f t="shared" ca="1" si="295"/>
        <v>1.25</v>
      </c>
      <c r="T106" s="43">
        <f t="shared" ca="1" si="295"/>
        <v>1.25</v>
      </c>
      <c r="U106" s="43">
        <f t="shared" ca="1" si="295"/>
        <v>1.25</v>
      </c>
      <c r="V106" s="43">
        <f t="shared" ca="1" si="295"/>
        <v>1.25</v>
      </c>
      <c r="W106" s="43">
        <f t="shared" ca="1" si="295"/>
        <v>1.25</v>
      </c>
      <c r="X106" s="43">
        <f t="shared" ca="1" si="295"/>
        <v>1.25</v>
      </c>
      <c r="Y106" s="43">
        <f t="shared" ca="1" si="295"/>
        <v>1.25</v>
      </c>
      <c r="Z106" s="43">
        <f t="shared" ca="1" si="295"/>
        <v>1.25</v>
      </c>
      <c r="AA106" s="43">
        <f t="shared" ca="1" si="295"/>
        <v>1.25</v>
      </c>
      <c r="AB106" s="43">
        <f t="shared" ca="1" si="295"/>
        <v>1.25</v>
      </c>
      <c r="AC106" s="43">
        <f t="shared" ca="1" si="295"/>
        <v>1.25</v>
      </c>
      <c r="AD106" s="43">
        <f t="shared" ca="1" si="295"/>
        <v>1.25</v>
      </c>
      <c r="AE106" s="43">
        <f t="shared" ca="1" si="295"/>
        <v>1.25</v>
      </c>
      <c r="AF106" s="43">
        <f t="shared" ca="1" si="295"/>
        <v>1.25</v>
      </c>
      <c r="AG106" s="43">
        <f t="shared" ca="1" si="295"/>
        <v>1.25</v>
      </c>
      <c r="AH106" s="43">
        <f t="shared" ca="1" si="295"/>
        <v>1.25</v>
      </c>
      <c r="AI106" s="43">
        <f t="shared" ca="1" si="295"/>
        <v>1.25</v>
      </c>
      <c r="AJ106" s="43">
        <f t="shared" ca="1" si="295"/>
        <v>1.25</v>
      </c>
      <c r="AK106" s="43">
        <f t="shared" ca="1" si="295"/>
        <v>1.25</v>
      </c>
      <c r="AL106" s="43">
        <f t="shared" ca="1" si="295"/>
        <v>1.25</v>
      </c>
      <c r="AM106" s="43">
        <f t="shared" ca="1" si="295"/>
        <v>1.25</v>
      </c>
      <c r="AN106" s="43">
        <f t="shared" ca="1" si="295"/>
        <v>1.25</v>
      </c>
      <c r="AO106" s="43">
        <f t="shared" ca="1" si="295"/>
        <v>1.25</v>
      </c>
      <c r="AP106" s="43">
        <f t="shared" ca="1" si="295"/>
        <v>1.25</v>
      </c>
      <c r="AQ106" s="43">
        <f t="shared" ca="1" si="295"/>
        <v>1.25</v>
      </c>
      <c r="AR106" s="43">
        <f t="shared" ca="1" si="295"/>
        <v>1.25</v>
      </c>
      <c r="AS106" s="43">
        <f t="shared" ca="1" si="295"/>
        <v>1.25</v>
      </c>
      <c r="AT106" s="43">
        <f t="shared" ca="1" si="295"/>
        <v>1.25</v>
      </c>
      <c r="AU106" s="43">
        <f t="shared" ca="1" si="295"/>
        <v>1.25</v>
      </c>
      <c r="AV106" s="43">
        <f t="shared" ca="1" si="295"/>
        <v>1.25</v>
      </c>
      <c r="AW106" s="43">
        <f t="shared" ca="1" si="295"/>
        <v>1.25</v>
      </c>
      <c r="AX106" s="43">
        <f t="shared" ca="1" si="295"/>
        <v>1.25</v>
      </c>
      <c r="AY106" s="43">
        <f t="shared" ref="AY106:BJ106" ca="1" si="296">AY97</f>
        <v>1.25</v>
      </c>
      <c r="AZ106" s="43">
        <f t="shared" ca="1" si="296"/>
        <v>1.25</v>
      </c>
      <c r="BA106" s="43">
        <f t="shared" ca="1" si="296"/>
        <v>1.25</v>
      </c>
      <c r="BB106" s="43">
        <f t="shared" ca="1" si="296"/>
        <v>1.25</v>
      </c>
      <c r="BC106" s="43">
        <f t="shared" ca="1" si="296"/>
        <v>1.25</v>
      </c>
      <c r="BD106" s="43">
        <f t="shared" ca="1" si="296"/>
        <v>1.25</v>
      </c>
      <c r="BE106" s="43">
        <f t="shared" ca="1" si="296"/>
        <v>1.25</v>
      </c>
      <c r="BF106" s="43">
        <f t="shared" ca="1" si="296"/>
        <v>1.25</v>
      </c>
      <c r="BG106" s="43">
        <f t="shared" ca="1" si="296"/>
        <v>1.25</v>
      </c>
      <c r="BH106" s="43">
        <f t="shared" ca="1" si="296"/>
        <v>1.25</v>
      </c>
      <c r="BI106" s="43">
        <f t="shared" ca="1" si="296"/>
        <v>1.25</v>
      </c>
      <c r="BJ106" s="43">
        <f t="shared" ca="1" si="296"/>
        <v>1.25</v>
      </c>
    </row>
    <row r="107" spans="2:62" s="20" customFormat="1" ht="13.5" hidden="1" customHeight="1" outlineLevel="1" x14ac:dyDescent="0.25">
      <c r="B107" s="61" t="s">
        <v>127</v>
      </c>
      <c r="C107" s="61"/>
      <c r="D107" s="61"/>
      <c r="E107" s="61"/>
      <c r="F107" s="61"/>
      <c r="G107" s="62">
        <f ca="1">G105*G106/1000</f>
        <v>0.75</v>
      </c>
      <c r="H107" s="62">
        <f t="shared" ref="H107:AX107" ca="1" si="297">H105*H106/1000</f>
        <v>7.5</v>
      </c>
      <c r="I107" s="62">
        <f t="shared" ca="1" si="297"/>
        <v>15</v>
      </c>
      <c r="J107" s="62">
        <f t="shared" ca="1" si="297"/>
        <v>30</v>
      </c>
      <c r="K107" s="62">
        <f t="shared" ca="1" si="297"/>
        <v>75</v>
      </c>
      <c r="L107" s="62">
        <f t="shared" ca="1" si="297"/>
        <v>187.5</v>
      </c>
      <c r="M107" s="62">
        <f t="shared" ca="1" si="297"/>
        <v>468.75</v>
      </c>
      <c r="N107" s="62">
        <f t="shared" ca="1" si="297"/>
        <v>1171.875</v>
      </c>
      <c r="O107" s="62">
        <f t="shared" ca="1" si="297"/>
        <v>2343.75</v>
      </c>
      <c r="P107" s="62">
        <f t="shared" ca="1" si="297"/>
        <v>3515.625</v>
      </c>
      <c r="Q107" s="62">
        <f t="shared" ca="1" si="297"/>
        <v>5273.4375</v>
      </c>
      <c r="R107" s="62">
        <f t="shared" ca="1" si="297"/>
        <v>7910.15625</v>
      </c>
      <c r="S107" s="62">
        <f t="shared" ca="1" si="297"/>
        <v>11865.234375</v>
      </c>
      <c r="T107" s="62">
        <f t="shared" ca="1" si="297"/>
        <v>16611.328125</v>
      </c>
      <c r="U107" s="62">
        <f t="shared" ca="1" si="297"/>
        <v>23255.859375</v>
      </c>
      <c r="V107" s="62">
        <f t="shared" ca="1" si="297"/>
        <v>30232.6171875</v>
      </c>
      <c r="W107" s="62">
        <f t="shared" ca="1" si="297"/>
        <v>39302.40234375</v>
      </c>
      <c r="X107" s="62">
        <f t="shared" ca="1" si="297"/>
        <v>47162.8828125</v>
      </c>
      <c r="Y107" s="62">
        <f t="shared" ca="1" si="297"/>
        <v>56595.459374999991</v>
      </c>
      <c r="Z107" s="62">
        <f t="shared" ca="1" si="297"/>
        <v>67914.55124999999</v>
      </c>
      <c r="AA107" s="62">
        <f t="shared" ca="1" si="297"/>
        <v>81497.461499999976</v>
      </c>
      <c r="AB107" s="62">
        <f t="shared" ca="1" si="297"/>
        <v>97796.953799999974</v>
      </c>
      <c r="AC107" s="62">
        <f t="shared" ca="1" si="297"/>
        <v>117356.34455999994</v>
      </c>
      <c r="AD107" s="62">
        <f t="shared" ca="1" si="297"/>
        <v>129091.97901599994</v>
      </c>
      <c r="AE107" s="62">
        <f t="shared" ca="1" si="297"/>
        <v>142001.17691759998</v>
      </c>
      <c r="AF107" s="62">
        <f t="shared" ca="1" si="297"/>
        <v>156201.29460935996</v>
      </c>
      <c r="AG107" s="62">
        <f t="shared" ca="1" si="297"/>
        <v>171821.42407029599</v>
      </c>
      <c r="AH107" s="62">
        <f t="shared" ca="1" si="297"/>
        <v>189003.5664773256</v>
      </c>
      <c r="AI107" s="62">
        <f t="shared" ca="1" si="297"/>
        <v>207903.92312505818</v>
      </c>
      <c r="AJ107" s="62">
        <f t="shared" ca="1" si="297"/>
        <v>218299.11928131108</v>
      </c>
      <c r="AK107" s="62">
        <f t="shared" ca="1" si="297"/>
        <v>229214.07524537665</v>
      </c>
      <c r="AL107" s="62">
        <f t="shared" ca="1" si="297"/>
        <v>240674.7790076455</v>
      </c>
      <c r="AM107" s="62">
        <f t="shared" ca="1" si="297"/>
        <v>250301.7701679513</v>
      </c>
      <c r="AN107" s="62">
        <f t="shared" ca="1" si="297"/>
        <v>260313.84097466935</v>
      </c>
      <c r="AO107" s="62">
        <f t="shared" ca="1" si="297"/>
        <v>270726.39461365604</v>
      </c>
      <c r="AP107" s="62">
        <f t="shared" ca="1" si="297"/>
        <v>278848.18645206577</v>
      </c>
      <c r="AQ107" s="62">
        <f t="shared" ca="1" si="297"/>
        <v>287213.63204562769</v>
      </c>
      <c r="AR107" s="62">
        <f t="shared" ca="1" si="297"/>
        <v>295830.04100699659</v>
      </c>
      <c r="AS107" s="62">
        <f t="shared" ca="1" si="297"/>
        <v>301746.64182713651</v>
      </c>
      <c r="AT107" s="62">
        <f t="shared" ca="1" si="297"/>
        <v>307781.57466367923</v>
      </c>
      <c r="AU107" s="62">
        <f t="shared" ca="1" si="297"/>
        <v>313937.20615695283</v>
      </c>
      <c r="AV107" s="62">
        <f t="shared" ca="1" si="297"/>
        <v>320215.9502800919</v>
      </c>
      <c r="AW107" s="62">
        <f t="shared" ca="1" si="297"/>
        <v>323418.1097828928</v>
      </c>
      <c r="AX107" s="62">
        <f t="shared" ca="1" si="297"/>
        <v>326652.29088072182</v>
      </c>
      <c r="AY107" s="62">
        <f t="shared" ref="AY107" ca="1" si="298">AY105*AY106/1000</f>
        <v>329918.81378952903</v>
      </c>
      <c r="AZ107" s="62">
        <f t="shared" ref="AZ107" ca="1" si="299">AZ105*AZ106/1000</f>
        <v>333218.00192742434</v>
      </c>
      <c r="BA107" s="62">
        <f t="shared" ref="BA107" ca="1" si="300">BA105*BA106/1000</f>
        <v>336550.18194669846</v>
      </c>
      <c r="BB107" s="62">
        <f t="shared" ref="BB107" ca="1" si="301">BB105*BB106/1000</f>
        <v>339915.68376616552</v>
      </c>
      <c r="BC107" s="62">
        <f t="shared" ref="BC107" ca="1" si="302">BC105*BC106/1000</f>
        <v>343314.84060382727</v>
      </c>
      <c r="BD107" s="62">
        <f t="shared" ref="BD107" ca="1" si="303">BD105*BD106/1000</f>
        <v>346747.98900986544</v>
      </c>
      <c r="BE107" s="62">
        <f t="shared" ref="BE107" ca="1" si="304">BE105*BE106/1000</f>
        <v>350215.46889996412</v>
      </c>
      <c r="BF107" s="62">
        <f t="shared" ref="BF107" ca="1" si="305">BF105*BF106/1000</f>
        <v>353717.62358896376</v>
      </c>
      <c r="BG107" s="62">
        <f t="shared" ref="BG107" ca="1" si="306">BG105*BG106/1000</f>
        <v>357254.79982485343</v>
      </c>
      <c r="BH107" s="62">
        <f t="shared" ref="BH107" ca="1" si="307">BH105*BH106/1000</f>
        <v>360827.34782310191</v>
      </c>
      <c r="BI107" s="62">
        <f t="shared" ref="BI107" ca="1" si="308">BI105*BI106/1000</f>
        <v>364435.62130133295</v>
      </c>
      <c r="BJ107" s="62">
        <f t="shared" ref="BJ107" ca="1" si="309">BJ105*BJ106/1000</f>
        <v>368079.9775143463</v>
      </c>
    </row>
    <row r="108" spans="2:62" ht="5" hidden="1" customHeight="1" outlineLevel="1" thickBot="1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2:62" ht="13.5" hidden="1" customHeight="1" outlineLevel="1" x14ac:dyDescent="0.25">
      <c r="B109" s="2"/>
      <c r="C109" s="2"/>
      <c r="D109" s="2"/>
      <c r="E109" s="2"/>
      <c r="F109" s="2"/>
      <c r="G109" s="2"/>
    </row>
    <row r="110" spans="2:62" ht="13.5" hidden="1" customHeight="1" outlineLevel="1" thickBot="1" x14ac:dyDescent="0.3"/>
    <row r="111" spans="2:62" ht="18" customHeight="1" collapsed="1" thickTop="1" thickBot="1" x14ac:dyDescent="0.3">
      <c r="B111" s="31" t="s">
        <v>70</v>
      </c>
      <c r="C111" s="31"/>
      <c r="D111" s="31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</row>
    <row r="112" spans="2:62" ht="5" hidden="1" customHeight="1" outlineLevel="1" x14ac:dyDescent="0.25"/>
    <row r="113" spans="2:62" s="24" customFormat="1" ht="13.5" hidden="1" customHeight="1" outlineLevel="1" x14ac:dyDescent="0.25">
      <c r="G113" s="25">
        <f>G$4</f>
        <v>41425</v>
      </c>
      <c r="H113" s="25">
        <f t="shared" ref="H113:BJ113" si="310">H$4</f>
        <v>41455</v>
      </c>
      <c r="I113" s="25">
        <f t="shared" si="310"/>
        <v>41486</v>
      </c>
      <c r="J113" s="25">
        <f t="shared" si="310"/>
        <v>41517</v>
      </c>
      <c r="K113" s="25">
        <f t="shared" si="310"/>
        <v>41547</v>
      </c>
      <c r="L113" s="25">
        <f t="shared" si="310"/>
        <v>41578</v>
      </c>
      <c r="M113" s="25">
        <f t="shared" si="310"/>
        <v>41608</v>
      </c>
      <c r="N113" s="25">
        <f t="shared" si="310"/>
        <v>41639</v>
      </c>
      <c r="O113" s="25">
        <f t="shared" si="310"/>
        <v>41670</v>
      </c>
      <c r="P113" s="25">
        <f t="shared" si="310"/>
        <v>41698</v>
      </c>
      <c r="Q113" s="25">
        <f t="shared" si="310"/>
        <v>41729</v>
      </c>
      <c r="R113" s="25">
        <f t="shared" si="310"/>
        <v>41759</v>
      </c>
      <c r="S113" s="25">
        <f t="shared" si="310"/>
        <v>41790</v>
      </c>
      <c r="T113" s="25">
        <f t="shared" si="310"/>
        <v>41820</v>
      </c>
      <c r="U113" s="25">
        <f t="shared" si="310"/>
        <v>41851</v>
      </c>
      <c r="V113" s="25">
        <f t="shared" si="310"/>
        <v>41882</v>
      </c>
      <c r="W113" s="25">
        <f t="shared" si="310"/>
        <v>41912</v>
      </c>
      <c r="X113" s="25">
        <f t="shared" si="310"/>
        <v>41943</v>
      </c>
      <c r="Y113" s="25">
        <f t="shared" si="310"/>
        <v>41973</v>
      </c>
      <c r="Z113" s="25">
        <f t="shared" si="310"/>
        <v>42004</v>
      </c>
      <c r="AA113" s="25">
        <f t="shared" si="310"/>
        <v>42035</v>
      </c>
      <c r="AB113" s="25">
        <f t="shared" si="310"/>
        <v>42063</v>
      </c>
      <c r="AC113" s="25">
        <f t="shared" si="310"/>
        <v>42094</v>
      </c>
      <c r="AD113" s="25">
        <f t="shared" si="310"/>
        <v>42124</v>
      </c>
      <c r="AE113" s="25">
        <f t="shared" si="310"/>
        <v>42155</v>
      </c>
      <c r="AF113" s="25">
        <f t="shared" si="310"/>
        <v>42185</v>
      </c>
      <c r="AG113" s="25">
        <f t="shared" si="310"/>
        <v>42216</v>
      </c>
      <c r="AH113" s="25">
        <f t="shared" si="310"/>
        <v>42247</v>
      </c>
      <c r="AI113" s="25">
        <f t="shared" si="310"/>
        <v>42277</v>
      </c>
      <c r="AJ113" s="25">
        <f t="shared" si="310"/>
        <v>42308</v>
      </c>
      <c r="AK113" s="25">
        <f t="shared" si="310"/>
        <v>42338</v>
      </c>
      <c r="AL113" s="25">
        <f t="shared" si="310"/>
        <v>42369</v>
      </c>
      <c r="AM113" s="25">
        <f t="shared" si="310"/>
        <v>42400</v>
      </c>
      <c r="AN113" s="25">
        <f t="shared" si="310"/>
        <v>42429</v>
      </c>
      <c r="AO113" s="25">
        <f t="shared" si="310"/>
        <v>42460</v>
      </c>
      <c r="AP113" s="25">
        <f t="shared" si="310"/>
        <v>42490</v>
      </c>
      <c r="AQ113" s="25">
        <f t="shared" si="310"/>
        <v>42521</v>
      </c>
      <c r="AR113" s="25">
        <f t="shared" si="310"/>
        <v>42551</v>
      </c>
      <c r="AS113" s="25">
        <f t="shared" si="310"/>
        <v>42582</v>
      </c>
      <c r="AT113" s="25">
        <f t="shared" si="310"/>
        <v>42613</v>
      </c>
      <c r="AU113" s="25">
        <f t="shared" si="310"/>
        <v>42643</v>
      </c>
      <c r="AV113" s="25">
        <f t="shared" si="310"/>
        <v>42674</v>
      </c>
      <c r="AW113" s="25">
        <f t="shared" si="310"/>
        <v>42704</v>
      </c>
      <c r="AX113" s="25">
        <f t="shared" si="310"/>
        <v>42735</v>
      </c>
      <c r="AY113" s="25">
        <f t="shared" si="310"/>
        <v>42766</v>
      </c>
      <c r="AZ113" s="25">
        <f t="shared" si="310"/>
        <v>42794</v>
      </c>
      <c r="BA113" s="25">
        <f t="shared" si="310"/>
        <v>42825</v>
      </c>
      <c r="BB113" s="25">
        <f t="shared" si="310"/>
        <v>42855</v>
      </c>
      <c r="BC113" s="25">
        <f t="shared" si="310"/>
        <v>42886</v>
      </c>
      <c r="BD113" s="25">
        <f t="shared" si="310"/>
        <v>42916</v>
      </c>
      <c r="BE113" s="25">
        <f t="shared" si="310"/>
        <v>42947</v>
      </c>
      <c r="BF113" s="25">
        <f t="shared" si="310"/>
        <v>42978</v>
      </c>
      <c r="BG113" s="25">
        <f t="shared" si="310"/>
        <v>43008</v>
      </c>
      <c r="BH113" s="25">
        <f t="shared" si="310"/>
        <v>43039</v>
      </c>
      <c r="BI113" s="25">
        <f t="shared" si="310"/>
        <v>43069</v>
      </c>
      <c r="BJ113" s="25">
        <f t="shared" si="310"/>
        <v>43100</v>
      </c>
    </row>
    <row r="114" spans="2:62" s="24" customFormat="1" ht="13.5" hidden="1" customHeight="1" outlineLevel="1" thickBot="1" x14ac:dyDescent="0.3">
      <c r="B114" s="16" t="s">
        <v>8</v>
      </c>
      <c r="C114" s="16"/>
      <c r="D114" s="16"/>
      <c r="E114" s="26"/>
      <c r="F114" s="26"/>
      <c r="G114" s="27">
        <f>G$5</f>
        <v>2013</v>
      </c>
      <c r="H114" s="27">
        <f t="shared" ref="H114:BJ114" si="311">H$5</f>
        <v>2013</v>
      </c>
      <c r="I114" s="27">
        <f t="shared" si="311"/>
        <v>2013</v>
      </c>
      <c r="J114" s="27">
        <f t="shared" si="311"/>
        <v>2013</v>
      </c>
      <c r="K114" s="27">
        <f t="shared" si="311"/>
        <v>2013</v>
      </c>
      <c r="L114" s="27">
        <f t="shared" si="311"/>
        <v>2013</v>
      </c>
      <c r="M114" s="27">
        <f t="shared" si="311"/>
        <v>2013</v>
      </c>
      <c r="N114" s="27">
        <f t="shared" si="311"/>
        <v>2013</v>
      </c>
      <c r="O114" s="27">
        <f t="shared" si="311"/>
        <v>2014</v>
      </c>
      <c r="P114" s="27">
        <f t="shared" si="311"/>
        <v>2014</v>
      </c>
      <c r="Q114" s="27">
        <f t="shared" si="311"/>
        <v>2014</v>
      </c>
      <c r="R114" s="27">
        <f t="shared" si="311"/>
        <v>2014</v>
      </c>
      <c r="S114" s="27">
        <f t="shared" si="311"/>
        <v>2014</v>
      </c>
      <c r="T114" s="27">
        <f t="shared" si="311"/>
        <v>2014</v>
      </c>
      <c r="U114" s="27">
        <f t="shared" si="311"/>
        <v>2014</v>
      </c>
      <c r="V114" s="27">
        <f t="shared" si="311"/>
        <v>2014</v>
      </c>
      <c r="W114" s="27">
        <f t="shared" si="311"/>
        <v>2014</v>
      </c>
      <c r="X114" s="27">
        <f t="shared" si="311"/>
        <v>2014</v>
      </c>
      <c r="Y114" s="27">
        <f t="shared" si="311"/>
        <v>2014</v>
      </c>
      <c r="Z114" s="27">
        <f t="shared" si="311"/>
        <v>2014</v>
      </c>
      <c r="AA114" s="27">
        <f t="shared" si="311"/>
        <v>2015</v>
      </c>
      <c r="AB114" s="27">
        <f t="shared" si="311"/>
        <v>2015</v>
      </c>
      <c r="AC114" s="27">
        <f t="shared" si="311"/>
        <v>2015</v>
      </c>
      <c r="AD114" s="27">
        <f t="shared" si="311"/>
        <v>2015</v>
      </c>
      <c r="AE114" s="27">
        <f t="shared" si="311"/>
        <v>2015</v>
      </c>
      <c r="AF114" s="27">
        <f t="shared" si="311"/>
        <v>2015</v>
      </c>
      <c r="AG114" s="27">
        <f t="shared" si="311"/>
        <v>2015</v>
      </c>
      <c r="AH114" s="27">
        <f t="shared" si="311"/>
        <v>2015</v>
      </c>
      <c r="AI114" s="27">
        <f t="shared" si="311"/>
        <v>2015</v>
      </c>
      <c r="AJ114" s="27">
        <f t="shared" si="311"/>
        <v>2015</v>
      </c>
      <c r="AK114" s="27">
        <f t="shared" si="311"/>
        <v>2015</v>
      </c>
      <c r="AL114" s="27">
        <f t="shared" si="311"/>
        <v>2015</v>
      </c>
      <c r="AM114" s="27">
        <f t="shared" si="311"/>
        <v>2016</v>
      </c>
      <c r="AN114" s="27">
        <f t="shared" si="311"/>
        <v>2016</v>
      </c>
      <c r="AO114" s="27">
        <f t="shared" si="311"/>
        <v>2016</v>
      </c>
      <c r="AP114" s="27">
        <f t="shared" si="311"/>
        <v>2016</v>
      </c>
      <c r="AQ114" s="27">
        <f t="shared" si="311"/>
        <v>2016</v>
      </c>
      <c r="AR114" s="27">
        <f t="shared" si="311"/>
        <v>2016</v>
      </c>
      <c r="AS114" s="27">
        <f t="shared" si="311"/>
        <v>2016</v>
      </c>
      <c r="AT114" s="27">
        <f t="shared" si="311"/>
        <v>2016</v>
      </c>
      <c r="AU114" s="27">
        <f t="shared" si="311"/>
        <v>2016</v>
      </c>
      <c r="AV114" s="27">
        <f t="shared" si="311"/>
        <v>2016</v>
      </c>
      <c r="AW114" s="27">
        <f t="shared" si="311"/>
        <v>2016</v>
      </c>
      <c r="AX114" s="27">
        <f t="shared" si="311"/>
        <v>2016</v>
      </c>
      <c r="AY114" s="27">
        <f t="shared" si="311"/>
        <v>2017</v>
      </c>
      <c r="AZ114" s="27">
        <f t="shared" si="311"/>
        <v>2017</v>
      </c>
      <c r="BA114" s="27">
        <f t="shared" si="311"/>
        <v>2017</v>
      </c>
      <c r="BB114" s="27">
        <f t="shared" si="311"/>
        <v>2017</v>
      </c>
      <c r="BC114" s="27">
        <f t="shared" si="311"/>
        <v>2017</v>
      </c>
      <c r="BD114" s="27">
        <f t="shared" si="311"/>
        <v>2017</v>
      </c>
      <c r="BE114" s="27">
        <f t="shared" si="311"/>
        <v>2017</v>
      </c>
      <c r="BF114" s="27">
        <f t="shared" si="311"/>
        <v>2017</v>
      </c>
      <c r="BG114" s="27">
        <f t="shared" si="311"/>
        <v>2017</v>
      </c>
      <c r="BH114" s="27">
        <f t="shared" si="311"/>
        <v>2017</v>
      </c>
      <c r="BI114" s="27">
        <f t="shared" si="311"/>
        <v>2017</v>
      </c>
      <c r="BJ114" s="27">
        <f t="shared" si="311"/>
        <v>2017</v>
      </c>
    </row>
    <row r="115" spans="2:62" ht="5" hidden="1" customHeight="1" outlineLevel="1" x14ac:dyDescent="0.25"/>
    <row r="116" spans="2:62" ht="13.5" hidden="1" customHeight="1" outlineLevel="1" x14ac:dyDescent="0.25">
      <c r="B116" s="29" t="s">
        <v>74</v>
      </c>
      <c r="C116" s="37"/>
      <c r="D116" s="3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5"/>
    </row>
    <row r="117" spans="2:62" ht="5" hidden="1" customHeight="1" outlineLevel="1" x14ac:dyDescent="0.25"/>
    <row r="118" spans="2:62" ht="13.5" hidden="1" customHeight="1" outlineLevel="1" x14ac:dyDescent="0.25">
      <c r="B118" s="6" t="s">
        <v>73</v>
      </c>
      <c r="G118" s="41">
        <v>0.75600000000000001</v>
      </c>
      <c r="H118" s="52">
        <f>G118</f>
        <v>0.75600000000000001</v>
      </c>
      <c r="I118" s="52">
        <f t="shared" ref="I118:AX118" si="312">H118</f>
        <v>0.75600000000000001</v>
      </c>
      <c r="J118" s="52">
        <f t="shared" si="312"/>
        <v>0.75600000000000001</v>
      </c>
      <c r="K118" s="52">
        <f t="shared" si="312"/>
        <v>0.75600000000000001</v>
      </c>
      <c r="L118" s="52">
        <f t="shared" si="312"/>
        <v>0.75600000000000001</v>
      </c>
      <c r="M118" s="52">
        <f t="shared" si="312"/>
        <v>0.75600000000000001</v>
      </c>
      <c r="N118" s="52">
        <f t="shared" si="312"/>
        <v>0.75600000000000001</v>
      </c>
      <c r="O118" s="52">
        <f t="shared" si="312"/>
        <v>0.75600000000000001</v>
      </c>
      <c r="P118" s="52">
        <f t="shared" si="312"/>
        <v>0.75600000000000001</v>
      </c>
      <c r="Q118" s="52">
        <f t="shared" si="312"/>
        <v>0.75600000000000001</v>
      </c>
      <c r="R118" s="52">
        <f t="shared" si="312"/>
        <v>0.75600000000000001</v>
      </c>
      <c r="S118" s="52">
        <f t="shared" si="312"/>
        <v>0.75600000000000001</v>
      </c>
      <c r="T118" s="52">
        <f t="shared" si="312"/>
        <v>0.75600000000000001</v>
      </c>
      <c r="U118" s="52">
        <f t="shared" si="312"/>
        <v>0.75600000000000001</v>
      </c>
      <c r="V118" s="52">
        <f t="shared" si="312"/>
        <v>0.75600000000000001</v>
      </c>
      <c r="W118" s="52">
        <f t="shared" si="312"/>
        <v>0.75600000000000001</v>
      </c>
      <c r="X118" s="52">
        <f t="shared" si="312"/>
        <v>0.75600000000000001</v>
      </c>
      <c r="Y118" s="52">
        <f t="shared" si="312"/>
        <v>0.75600000000000001</v>
      </c>
      <c r="Z118" s="52">
        <f t="shared" si="312"/>
        <v>0.75600000000000001</v>
      </c>
      <c r="AA118" s="52">
        <f t="shared" si="312"/>
        <v>0.75600000000000001</v>
      </c>
      <c r="AB118" s="52">
        <f t="shared" si="312"/>
        <v>0.75600000000000001</v>
      </c>
      <c r="AC118" s="52">
        <f t="shared" si="312"/>
        <v>0.75600000000000001</v>
      </c>
      <c r="AD118" s="52">
        <f t="shared" si="312"/>
        <v>0.75600000000000001</v>
      </c>
      <c r="AE118" s="52">
        <f t="shared" si="312"/>
        <v>0.75600000000000001</v>
      </c>
      <c r="AF118" s="52">
        <f t="shared" si="312"/>
        <v>0.75600000000000001</v>
      </c>
      <c r="AG118" s="52">
        <f t="shared" si="312"/>
        <v>0.75600000000000001</v>
      </c>
      <c r="AH118" s="52">
        <f t="shared" si="312"/>
        <v>0.75600000000000001</v>
      </c>
      <c r="AI118" s="52">
        <f t="shared" si="312"/>
        <v>0.75600000000000001</v>
      </c>
      <c r="AJ118" s="52">
        <f t="shared" si="312"/>
        <v>0.75600000000000001</v>
      </c>
      <c r="AK118" s="52">
        <f t="shared" si="312"/>
        <v>0.75600000000000001</v>
      </c>
      <c r="AL118" s="52">
        <f t="shared" si="312"/>
        <v>0.75600000000000001</v>
      </c>
      <c r="AM118" s="52">
        <f t="shared" si="312"/>
        <v>0.75600000000000001</v>
      </c>
      <c r="AN118" s="52">
        <f t="shared" si="312"/>
        <v>0.75600000000000001</v>
      </c>
      <c r="AO118" s="52">
        <f t="shared" si="312"/>
        <v>0.75600000000000001</v>
      </c>
      <c r="AP118" s="52">
        <f t="shared" si="312"/>
        <v>0.75600000000000001</v>
      </c>
      <c r="AQ118" s="52">
        <f t="shared" si="312"/>
        <v>0.75600000000000001</v>
      </c>
      <c r="AR118" s="52">
        <f t="shared" si="312"/>
        <v>0.75600000000000001</v>
      </c>
      <c r="AS118" s="52">
        <f t="shared" si="312"/>
        <v>0.75600000000000001</v>
      </c>
      <c r="AT118" s="52">
        <f t="shared" si="312"/>
        <v>0.75600000000000001</v>
      </c>
      <c r="AU118" s="52">
        <f t="shared" si="312"/>
        <v>0.75600000000000001</v>
      </c>
      <c r="AV118" s="52">
        <f t="shared" si="312"/>
        <v>0.75600000000000001</v>
      </c>
      <c r="AW118" s="52">
        <f t="shared" si="312"/>
        <v>0.75600000000000001</v>
      </c>
      <c r="AX118" s="52">
        <f t="shared" si="312"/>
        <v>0.75600000000000001</v>
      </c>
      <c r="AY118" s="52">
        <f t="shared" ref="AY118:BJ118" si="313">AX118</f>
        <v>0.75600000000000001</v>
      </c>
      <c r="AZ118" s="52">
        <f t="shared" si="313"/>
        <v>0.75600000000000001</v>
      </c>
      <c r="BA118" s="52">
        <f t="shared" si="313"/>
        <v>0.75600000000000001</v>
      </c>
      <c r="BB118" s="52">
        <f t="shared" si="313"/>
        <v>0.75600000000000001</v>
      </c>
      <c r="BC118" s="52">
        <f t="shared" si="313"/>
        <v>0.75600000000000001</v>
      </c>
      <c r="BD118" s="52">
        <f t="shared" si="313"/>
        <v>0.75600000000000001</v>
      </c>
      <c r="BE118" s="52">
        <f t="shared" si="313"/>
        <v>0.75600000000000001</v>
      </c>
      <c r="BF118" s="52">
        <f t="shared" si="313"/>
        <v>0.75600000000000001</v>
      </c>
      <c r="BG118" s="52">
        <f t="shared" si="313"/>
        <v>0.75600000000000001</v>
      </c>
      <c r="BH118" s="52">
        <f t="shared" si="313"/>
        <v>0.75600000000000001</v>
      </c>
      <c r="BI118" s="52">
        <f t="shared" si="313"/>
        <v>0.75600000000000001</v>
      </c>
      <c r="BJ118" s="52">
        <f t="shared" si="313"/>
        <v>0.75600000000000001</v>
      </c>
    </row>
    <row r="119" spans="2:62" ht="13.5" hidden="1" customHeight="1" outlineLevel="1" x14ac:dyDescent="0.25">
      <c r="B119" s="6" t="s">
        <v>71</v>
      </c>
      <c r="G119" s="10">
        <f t="shared" ref="G119:AX119" ca="1" si="314">G90</f>
        <v>0.1</v>
      </c>
      <c r="H119" s="10">
        <f t="shared" ca="1" si="314"/>
        <v>1</v>
      </c>
      <c r="I119" s="10">
        <f t="shared" ca="1" si="314"/>
        <v>2</v>
      </c>
      <c r="J119" s="10">
        <f t="shared" ca="1" si="314"/>
        <v>4</v>
      </c>
      <c r="K119" s="10">
        <f t="shared" ca="1" si="314"/>
        <v>10</v>
      </c>
      <c r="L119" s="10">
        <f t="shared" ca="1" si="314"/>
        <v>25</v>
      </c>
      <c r="M119" s="10">
        <f t="shared" ca="1" si="314"/>
        <v>62.5</v>
      </c>
      <c r="N119" s="10">
        <f t="shared" ca="1" si="314"/>
        <v>156.25</v>
      </c>
      <c r="O119" s="10">
        <f t="shared" ca="1" si="314"/>
        <v>312.5</v>
      </c>
      <c r="P119" s="10">
        <f t="shared" ca="1" si="314"/>
        <v>468.75</v>
      </c>
      <c r="Q119" s="10">
        <f t="shared" ca="1" si="314"/>
        <v>703.125</v>
      </c>
      <c r="R119" s="10">
        <f t="shared" ca="1" si="314"/>
        <v>1054.6875</v>
      </c>
      <c r="S119" s="10">
        <f t="shared" ca="1" si="314"/>
        <v>1582.03125</v>
      </c>
      <c r="T119" s="10">
        <f t="shared" ca="1" si="314"/>
        <v>2214.84375</v>
      </c>
      <c r="U119" s="10">
        <f t="shared" ca="1" si="314"/>
        <v>3100.78125</v>
      </c>
      <c r="V119" s="10">
        <f t="shared" ca="1" si="314"/>
        <v>4031.015625</v>
      </c>
      <c r="W119" s="10">
        <f t="shared" ca="1" si="314"/>
        <v>5240.3203125</v>
      </c>
      <c r="X119" s="10">
        <f t="shared" ca="1" si="314"/>
        <v>6288.3843749999996</v>
      </c>
      <c r="Y119" s="10">
        <f t="shared" ca="1" si="314"/>
        <v>7546.0612499999988</v>
      </c>
      <c r="Z119" s="10">
        <f t="shared" ca="1" si="314"/>
        <v>9055.2734999999975</v>
      </c>
      <c r="AA119" s="10">
        <f t="shared" ca="1" si="314"/>
        <v>10866.328199999996</v>
      </c>
      <c r="AB119" s="10">
        <f t="shared" ca="1" si="314"/>
        <v>13039.593839999996</v>
      </c>
      <c r="AC119" s="10">
        <f t="shared" ca="1" si="314"/>
        <v>15647.512607999994</v>
      </c>
      <c r="AD119" s="10">
        <f t="shared" ca="1" si="314"/>
        <v>17212.263868799993</v>
      </c>
      <c r="AE119" s="10">
        <f t="shared" ca="1" si="314"/>
        <v>18933.490255679993</v>
      </c>
      <c r="AF119" s="10">
        <f t="shared" ca="1" si="314"/>
        <v>20826.839281247994</v>
      </c>
      <c r="AG119" s="10">
        <f t="shared" ca="1" si="314"/>
        <v>22909.523209372797</v>
      </c>
      <c r="AH119" s="10">
        <f t="shared" ca="1" si="314"/>
        <v>25200.475530310079</v>
      </c>
      <c r="AI119" s="10">
        <f t="shared" ca="1" si="314"/>
        <v>27720.52308334109</v>
      </c>
      <c r="AJ119" s="10">
        <f t="shared" ca="1" si="314"/>
        <v>29106.549237508145</v>
      </c>
      <c r="AK119" s="10">
        <f t="shared" ca="1" si="314"/>
        <v>30561.876699383552</v>
      </c>
      <c r="AL119" s="10">
        <f t="shared" ca="1" si="314"/>
        <v>32089.970534352731</v>
      </c>
      <c r="AM119" s="10">
        <f t="shared" ca="1" si="314"/>
        <v>33373.569355726839</v>
      </c>
      <c r="AN119" s="10">
        <f t="shared" ca="1" si="314"/>
        <v>34708.51212995591</v>
      </c>
      <c r="AO119" s="10">
        <f t="shared" ca="1" si="314"/>
        <v>36096.852615154145</v>
      </c>
      <c r="AP119" s="10">
        <f t="shared" ca="1" si="314"/>
        <v>37179.758193608766</v>
      </c>
      <c r="AQ119" s="10">
        <f t="shared" ca="1" si="314"/>
        <v>38295.150939417028</v>
      </c>
      <c r="AR119" s="10">
        <f t="shared" ca="1" si="314"/>
        <v>39444.005467599542</v>
      </c>
      <c r="AS119" s="10">
        <f t="shared" ca="1" si="314"/>
        <v>40232.885576951536</v>
      </c>
      <c r="AT119" s="10">
        <f t="shared" ca="1" si="314"/>
        <v>41037.543288490568</v>
      </c>
      <c r="AU119" s="10">
        <f t="shared" ca="1" si="314"/>
        <v>41858.29415426038</v>
      </c>
      <c r="AV119" s="10">
        <f t="shared" ca="1" si="314"/>
        <v>42695.460037345591</v>
      </c>
      <c r="AW119" s="10">
        <f t="shared" ca="1" si="314"/>
        <v>43122.414637719048</v>
      </c>
      <c r="AX119" s="10">
        <f t="shared" ca="1" si="314"/>
        <v>43553.638784096242</v>
      </c>
      <c r="AY119" s="10">
        <f t="shared" ref="AY119:BJ119" ca="1" si="315">AY90</f>
        <v>43989.175171937204</v>
      </c>
      <c r="AZ119" s="10">
        <f t="shared" ca="1" si="315"/>
        <v>44429.066923656574</v>
      </c>
      <c r="BA119" s="10">
        <f t="shared" ca="1" si="315"/>
        <v>44873.357592893139</v>
      </c>
      <c r="BB119" s="10">
        <f t="shared" ca="1" si="315"/>
        <v>45322.091168822073</v>
      </c>
      <c r="BC119" s="10">
        <f t="shared" ca="1" si="315"/>
        <v>45775.312080510295</v>
      </c>
      <c r="BD119" s="10">
        <f t="shared" ca="1" si="315"/>
        <v>46233.065201315396</v>
      </c>
      <c r="BE119" s="10">
        <f t="shared" ca="1" si="315"/>
        <v>46695.395853328548</v>
      </c>
      <c r="BF119" s="10">
        <f t="shared" ca="1" si="315"/>
        <v>47162.34981186183</v>
      </c>
      <c r="BG119" s="10">
        <f t="shared" ca="1" si="315"/>
        <v>47633.973309980451</v>
      </c>
      <c r="BH119" s="10">
        <f t="shared" ca="1" si="315"/>
        <v>48110.313043080256</v>
      </c>
      <c r="BI119" s="10">
        <f t="shared" ca="1" si="315"/>
        <v>48591.416173511061</v>
      </c>
      <c r="BJ119" s="10">
        <f t="shared" ca="1" si="315"/>
        <v>49077.330335246173</v>
      </c>
    </row>
    <row r="120" spans="2:62" ht="13.5" hidden="1" customHeight="1" outlineLevel="1" x14ac:dyDescent="0.25">
      <c r="B120" s="7" t="s">
        <v>72</v>
      </c>
      <c r="C120" s="8"/>
      <c r="D120" s="8"/>
      <c r="E120" s="8"/>
      <c r="F120" s="8"/>
      <c r="G120" s="44">
        <f ca="1">G118*G119</f>
        <v>7.5600000000000001E-2</v>
      </c>
      <c r="H120" s="44">
        <f t="shared" ref="H120:AX120" ca="1" si="316">H118*H119</f>
        <v>0.75600000000000001</v>
      </c>
      <c r="I120" s="44">
        <f t="shared" ca="1" si="316"/>
        <v>1.512</v>
      </c>
      <c r="J120" s="44">
        <f t="shared" ca="1" si="316"/>
        <v>3.024</v>
      </c>
      <c r="K120" s="44">
        <f t="shared" ca="1" si="316"/>
        <v>7.5600000000000005</v>
      </c>
      <c r="L120" s="44">
        <f t="shared" ca="1" si="316"/>
        <v>18.899999999999999</v>
      </c>
      <c r="M120" s="44">
        <f t="shared" ca="1" si="316"/>
        <v>47.25</v>
      </c>
      <c r="N120" s="44">
        <f t="shared" ca="1" si="316"/>
        <v>118.125</v>
      </c>
      <c r="O120" s="44">
        <f t="shared" ca="1" si="316"/>
        <v>236.25</v>
      </c>
      <c r="P120" s="44">
        <f t="shared" ca="1" si="316"/>
        <v>354.375</v>
      </c>
      <c r="Q120" s="44">
        <f t="shared" ca="1" si="316"/>
        <v>531.5625</v>
      </c>
      <c r="R120" s="44">
        <f t="shared" ca="1" si="316"/>
        <v>797.34375</v>
      </c>
      <c r="S120" s="44">
        <f t="shared" ca="1" si="316"/>
        <v>1196.015625</v>
      </c>
      <c r="T120" s="44">
        <f t="shared" ca="1" si="316"/>
        <v>1674.421875</v>
      </c>
      <c r="U120" s="44">
        <f t="shared" ca="1" si="316"/>
        <v>2344.1906250000002</v>
      </c>
      <c r="V120" s="44">
        <f t="shared" ca="1" si="316"/>
        <v>3047.4478125000001</v>
      </c>
      <c r="W120" s="44">
        <f t="shared" ca="1" si="316"/>
        <v>3961.6821562499999</v>
      </c>
      <c r="X120" s="44">
        <f t="shared" ca="1" si="316"/>
        <v>4754.0185874999997</v>
      </c>
      <c r="Y120" s="44">
        <f t="shared" ca="1" si="316"/>
        <v>5704.8223049999988</v>
      </c>
      <c r="Z120" s="44">
        <f t="shared" ca="1" si="316"/>
        <v>6845.7867659999984</v>
      </c>
      <c r="AA120" s="44">
        <f t="shared" ca="1" si="316"/>
        <v>8214.9441191999977</v>
      </c>
      <c r="AB120" s="44">
        <f t="shared" ca="1" si="316"/>
        <v>9857.9329430399976</v>
      </c>
      <c r="AC120" s="44">
        <f t="shared" ca="1" si="316"/>
        <v>11829.519531647995</v>
      </c>
      <c r="AD120" s="44">
        <f t="shared" ca="1" si="316"/>
        <v>13012.471484812795</v>
      </c>
      <c r="AE120" s="44">
        <f t="shared" ca="1" si="316"/>
        <v>14313.718633294075</v>
      </c>
      <c r="AF120" s="44">
        <f t="shared" ca="1" si="316"/>
        <v>15745.090496623483</v>
      </c>
      <c r="AG120" s="44">
        <f t="shared" ca="1" si="316"/>
        <v>17319.599546285834</v>
      </c>
      <c r="AH120" s="44">
        <f t="shared" ca="1" si="316"/>
        <v>19051.55950091442</v>
      </c>
      <c r="AI120" s="44">
        <f t="shared" ca="1" si="316"/>
        <v>20956.715451005864</v>
      </c>
      <c r="AJ120" s="44">
        <f t="shared" ca="1" si="316"/>
        <v>22004.551223556158</v>
      </c>
      <c r="AK120" s="44">
        <f t="shared" ca="1" si="316"/>
        <v>23104.778784733964</v>
      </c>
      <c r="AL120" s="44">
        <f t="shared" ca="1" si="316"/>
        <v>24260.017723970665</v>
      </c>
      <c r="AM120" s="44">
        <f t="shared" ca="1" si="316"/>
        <v>25230.418432929491</v>
      </c>
      <c r="AN120" s="44">
        <f t="shared" ca="1" si="316"/>
        <v>26239.635170246667</v>
      </c>
      <c r="AO120" s="44">
        <f t="shared" ca="1" si="316"/>
        <v>27289.220577056534</v>
      </c>
      <c r="AP120" s="44">
        <f t="shared" ca="1" si="316"/>
        <v>28107.897194368226</v>
      </c>
      <c r="AQ120" s="44">
        <f t="shared" ca="1" si="316"/>
        <v>28951.134110199273</v>
      </c>
      <c r="AR120" s="44">
        <f t="shared" ca="1" si="316"/>
        <v>29819.668133505253</v>
      </c>
      <c r="AS120" s="44">
        <f t="shared" ca="1" si="316"/>
        <v>30416.06149617536</v>
      </c>
      <c r="AT120" s="44">
        <f t="shared" ca="1" si="316"/>
        <v>31024.382726098869</v>
      </c>
      <c r="AU120" s="44">
        <f t="shared" ca="1" si="316"/>
        <v>31644.870380620847</v>
      </c>
      <c r="AV120" s="44">
        <f t="shared" ca="1" si="316"/>
        <v>32277.767788233268</v>
      </c>
      <c r="AW120" s="44">
        <f t="shared" ca="1" si="316"/>
        <v>32600.5454661156</v>
      </c>
      <c r="AX120" s="44">
        <f t="shared" ca="1" si="316"/>
        <v>32926.550920776761</v>
      </c>
      <c r="AY120" s="44">
        <f t="shared" ref="AY120" ca="1" si="317">AY118*AY119</f>
        <v>33255.816429984523</v>
      </c>
      <c r="AZ120" s="44">
        <f t="shared" ref="AZ120" ca="1" si="318">AZ118*AZ119</f>
        <v>33588.374594284367</v>
      </c>
      <c r="BA120" s="44">
        <f t="shared" ref="BA120" ca="1" si="319">BA118*BA119</f>
        <v>33924.258340227214</v>
      </c>
      <c r="BB120" s="44">
        <f t="shared" ref="BB120" ca="1" si="320">BB118*BB119</f>
        <v>34263.500923629486</v>
      </c>
      <c r="BC120" s="44">
        <f t="shared" ref="BC120" ca="1" si="321">BC118*BC119</f>
        <v>34606.135932865785</v>
      </c>
      <c r="BD120" s="44">
        <f t="shared" ref="BD120" ca="1" si="322">BD118*BD119</f>
        <v>34952.19729219444</v>
      </c>
      <c r="BE120" s="44">
        <f t="shared" ref="BE120" ca="1" si="323">BE118*BE119</f>
        <v>35301.719265116379</v>
      </c>
      <c r="BF120" s="44">
        <f t="shared" ref="BF120" ca="1" si="324">BF118*BF119</f>
        <v>35654.736457767547</v>
      </c>
      <c r="BG120" s="44">
        <f t="shared" ref="BG120" ca="1" si="325">BG118*BG119</f>
        <v>36011.28382234522</v>
      </c>
      <c r="BH120" s="44">
        <f t="shared" ref="BH120" ca="1" si="326">BH118*BH119</f>
        <v>36371.396660568673</v>
      </c>
      <c r="BI120" s="44">
        <f t="shared" ref="BI120" ca="1" si="327">BI118*BI119</f>
        <v>36735.110627174363</v>
      </c>
      <c r="BJ120" s="44">
        <f t="shared" ref="BJ120" ca="1" si="328">BJ118*BJ119</f>
        <v>37102.461733446107</v>
      </c>
    </row>
    <row r="121" spans="2:62" ht="13.5" hidden="1" customHeight="1" outlineLevel="1" x14ac:dyDescent="0.25"/>
    <row r="122" spans="2:62" ht="13.5" hidden="1" customHeight="1" outlineLevel="1" x14ac:dyDescent="0.25">
      <c r="B122" s="29" t="s">
        <v>75</v>
      </c>
      <c r="C122" s="37"/>
      <c r="D122" s="3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5"/>
    </row>
    <row r="123" spans="2:62" ht="5" hidden="1" customHeight="1" outlineLevel="1" x14ac:dyDescent="0.25"/>
    <row r="124" spans="2:62" ht="13.5" hidden="1" customHeight="1" outlineLevel="1" x14ac:dyDescent="0.25">
      <c r="B124" s="6" t="s">
        <v>72</v>
      </c>
      <c r="G124" s="52">
        <f ca="1">G120</f>
        <v>7.5600000000000001E-2</v>
      </c>
      <c r="H124" s="52">
        <f t="shared" ref="H124:AX124" ca="1" si="329">H120</f>
        <v>0.75600000000000001</v>
      </c>
      <c r="I124" s="52">
        <f t="shared" ca="1" si="329"/>
        <v>1.512</v>
      </c>
      <c r="J124" s="52">
        <f t="shared" ca="1" si="329"/>
        <v>3.024</v>
      </c>
      <c r="K124" s="52">
        <f t="shared" ca="1" si="329"/>
        <v>7.5600000000000005</v>
      </c>
      <c r="L124" s="52">
        <f t="shared" ca="1" si="329"/>
        <v>18.899999999999999</v>
      </c>
      <c r="M124" s="52">
        <f t="shared" ca="1" si="329"/>
        <v>47.25</v>
      </c>
      <c r="N124" s="52">
        <f t="shared" ca="1" si="329"/>
        <v>118.125</v>
      </c>
      <c r="O124" s="52">
        <f t="shared" ca="1" si="329"/>
        <v>236.25</v>
      </c>
      <c r="P124" s="52">
        <f t="shared" ca="1" si="329"/>
        <v>354.375</v>
      </c>
      <c r="Q124" s="52">
        <f t="shared" ca="1" si="329"/>
        <v>531.5625</v>
      </c>
      <c r="R124" s="52">
        <f t="shared" ca="1" si="329"/>
        <v>797.34375</v>
      </c>
      <c r="S124" s="52">
        <f t="shared" ca="1" si="329"/>
        <v>1196.015625</v>
      </c>
      <c r="T124" s="52">
        <f t="shared" ca="1" si="329"/>
        <v>1674.421875</v>
      </c>
      <c r="U124" s="52">
        <f t="shared" ca="1" si="329"/>
        <v>2344.1906250000002</v>
      </c>
      <c r="V124" s="52">
        <f t="shared" ca="1" si="329"/>
        <v>3047.4478125000001</v>
      </c>
      <c r="W124" s="52">
        <f t="shared" ca="1" si="329"/>
        <v>3961.6821562499999</v>
      </c>
      <c r="X124" s="52">
        <f t="shared" ca="1" si="329"/>
        <v>4754.0185874999997</v>
      </c>
      <c r="Y124" s="52">
        <f t="shared" ca="1" si="329"/>
        <v>5704.8223049999988</v>
      </c>
      <c r="Z124" s="52">
        <f t="shared" ca="1" si="329"/>
        <v>6845.7867659999984</v>
      </c>
      <c r="AA124" s="52">
        <f t="shared" ca="1" si="329"/>
        <v>8214.9441191999977</v>
      </c>
      <c r="AB124" s="52">
        <f t="shared" ca="1" si="329"/>
        <v>9857.9329430399976</v>
      </c>
      <c r="AC124" s="52">
        <f t="shared" ca="1" si="329"/>
        <v>11829.519531647995</v>
      </c>
      <c r="AD124" s="52">
        <f t="shared" ca="1" si="329"/>
        <v>13012.471484812795</v>
      </c>
      <c r="AE124" s="52">
        <f t="shared" ca="1" si="329"/>
        <v>14313.718633294075</v>
      </c>
      <c r="AF124" s="52">
        <f t="shared" ca="1" si="329"/>
        <v>15745.090496623483</v>
      </c>
      <c r="AG124" s="52">
        <f t="shared" ca="1" si="329"/>
        <v>17319.599546285834</v>
      </c>
      <c r="AH124" s="52">
        <f t="shared" ca="1" si="329"/>
        <v>19051.55950091442</v>
      </c>
      <c r="AI124" s="52">
        <f t="shared" ca="1" si="329"/>
        <v>20956.715451005864</v>
      </c>
      <c r="AJ124" s="52">
        <f t="shared" ca="1" si="329"/>
        <v>22004.551223556158</v>
      </c>
      <c r="AK124" s="52">
        <f t="shared" ca="1" si="329"/>
        <v>23104.778784733964</v>
      </c>
      <c r="AL124" s="52">
        <f t="shared" ca="1" si="329"/>
        <v>24260.017723970665</v>
      </c>
      <c r="AM124" s="52">
        <f t="shared" ca="1" si="329"/>
        <v>25230.418432929491</v>
      </c>
      <c r="AN124" s="52">
        <f t="shared" ca="1" si="329"/>
        <v>26239.635170246667</v>
      </c>
      <c r="AO124" s="52">
        <f t="shared" ca="1" si="329"/>
        <v>27289.220577056534</v>
      </c>
      <c r="AP124" s="52">
        <f t="shared" ca="1" si="329"/>
        <v>28107.897194368226</v>
      </c>
      <c r="AQ124" s="52">
        <f t="shared" ca="1" si="329"/>
        <v>28951.134110199273</v>
      </c>
      <c r="AR124" s="52">
        <f t="shared" ca="1" si="329"/>
        <v>29819.668133505253</v>
      </c>
      <c r="AS124" s="52">
        <f t="shared" ca="1" si="329"/>
        <v>30416.06149617536</v>
      </c>
      <c r="AT124" s="52">
        <f t="shared" ca="1" si="329"/>
        <v>31024.382726098869</v>
      </c>
      <c r="AU124" s="52">
        <f t="shared" ca="1" si="329"/>
        <v>31644.870380620847</v>
      </c>
      <c r="AV124" s="52">
        <f t="shared" ca="1" si="329"/>
        <v>32277.767788233268</v>
      </c>
      <c r="AW124" s="52">
        <f t="shared" ca="1" si="329"/>
        <v>32600.5454661156</v>
      </c>
      <c r="AX124" s="52">
        <f t="shared" ca="1" si="329"/>
        <v>32926.550920776761</v>
      </c>
      <c r="AY124" s="52">
        <f t="shared" ref="AY124:BJ124" ca="1" si="330">AY120</f>
        <v>33255.816429984523</v>
      </c>
      <c r="AZ124" s="52">
        <f t="shared" ca="1" si="330"/>
        <v>33588.374594284367</v>
      </c>
      <c r="BA124" s="52">
        <f t="shared" ca="1" si="330"/>
        <v>33924.258340227214</v>
      </c>
      <c r="BB124" s="52">
        <f t="shared" ca="1" si="330"/>
        <v>34263.500923629486</v>
      </c>
      <c r="BC124" s="52">
        <f t="shared" ca="1" si="330"/>
        <v>34606.135932865785</v>
      </c>
      <c r="BD124" s="52">
        <f t="shared" ca="1" si="330"/>
        <v>34952.19729219444</v>
      </c>
      <c r="BE124" s="52">
        <f t="shared" ca="1" si="330"/>
        <v>35301.719265116379</v>
      </c>
      <c r="BF124" s="52">
        <f t="shared" ca="1" si="330"/>
        <v>35654.736457767547</v>
      </c>
      <c r="BG124" s="52">
        <f t="shared" ca="1" si="330"/>
        <v>36011.28382234522</v>
      </c>
      <c r="BH124" s="52">
        <f t="shared" ca="1" si="330"/>
        <v>36371.396660568673</v>
      </c>
      <c r="BI124" s="52">
        <f t="shared" ca="1" si="330"/>
        <v>36735.110627174363</v>
      </c>
      <c r="BJ124" s="52">
        <f t="shared" ca="1" si="330"/>
        <v>37102.461733446107</v>
      </c>
    </row>
    <row r="125" spans="2:62" ht="13.5" hidden="1" customHeight="1" outlineLevel="1" x14ac:dyDescent="0.25">
      <c r="B125" s="6" t="s">
        <v>155</v>
      </c>
      <c r="G125" s="33">
        <f>G411+G419+G427+G435</f>
        <v>0</v>
      </c>
      <c r="H125" s="33">
        <f t="shared" ref="H125:BJ125" si="331">H411+H419+H427+H435</f>
        <v>0</v>
      </c>
      <c r="I125" s="33">
        <f t="shared" si="331"/>
        <v>0</v>
      </c>
      <c r="J125" s="33">
        <f t="shared" si="331"/>
        <v>0</v>
      </c>
      <c r="K125" s="33">
        <f t="shared" si="331"/>
        <v>0</v>
      </c>
      <c r="L125" s="33">
        <f t="shared" si="331"/>
        <v>0</v>
      </c>
      <c r="M125" s="33">
        <f t="shared" si="331"/>
        <v>0</v>
      </c>
      <c r="N125" s="33">
        <f t="shared" si="331"/>
        <v>0</v>
      </c>
      <c r="O125" s="33">
        <f t="shared" si="331"/>
        <v>6.5</v>
      </c>
      <c r="P125" s="33">
        <f t="shared" si="331"/>
        <v>6.5</v>
      </c>
      <c r="Q125" s="33">
        <f t="shared" si="331"/>
        <v>6.5</v>
      </c>
      <c r="R125" s="33">
        <f t="shared" si="331"/>
        <v>6.5</v>
      </c>
      <c r="S125" s="33">
        <f t="shared" si="331"/>
        <v>6.5</v>
      </c>
      <c r="T125" s="33">
        <f t="shared" si="331"/>
        <v>6.5</v>
      </c>
      <c r="U125" s="33">
        <f t="shared" si="331"/>
        <v>6.5</v>
      </c>
      <c r="V125" s="33">
        <f t="shared" si="331"/>
        <v>6.5</v>
      </c>
      <c r="W125" s="33">
        <f t="shared" si="331"/>
        <v>6.5</v>
      </c>
      <c r="X125" s="33">
        <f t="shared" si="331"/>
        <v>6.5</v>
      </c>
      <c r="Y125" s="33">
        <f t="shared" si="331"/>
        <v>6.5</v>
      </c>
      <c r="Z125" s="33">
        <f t="shared" si="331"/>
        <v>6.5</v>
      </c>
      <c r="AA125" s="33">
        <f t="shared" si="331"/>
        <v>7.041666666666667</v>
      </c>
      <c r="AB125" s="33">
        <f t="shared" si="331"/>
        <v>7.041666666666667</v>
      </c>
      <c r="AC125" s="33">
        <f t="shared" si="331"/>
        <v>7.041666666666667</v>
      </c>
      <c r="AD125" s="33">
        <f t="shared" si="331"/>
        <v>7.041666666666667</v>
      </c>
      <c r="AE125" s="33">
        <f t="shared" si="331"/>
        <v>7.041666666666667</v>
      </c>
      <c r="AF125" s="33">
        <f t="shared" si="331"/>
        <v>7.041666666666667</v>
      </c>
      <c r="AG125" s="33">
        <f t="shared" si="331"/>
        <v>7.041666666666667</v>
      </c>
      <c r="AH125" s="33">
        <f t="shared" si="331"/>
        <v>7.041666666666667</v>
      </c>
      <c r="AI125" s="33">
        <f t="shared" si="331"/>
        <v>7.041666666666667</v>
      </c>
      <c r="AJ125" s="33">
        <f t="shared" si="331"/>
        <v>7.041666666666667</v>
      </c>
      <c r="AK125" s="33">
        <f t="shared" si="331"/>
        <v>7.041666666666667</v>
      </c>
      <c r="AL125" s="33">
        <f t="shared" si="331"/>
        <v>7.041666666666667</v>
      </c>
      <c r="AM125" s="33">
        <f t="shared" si="331"/>
        <v>7.5833333333333321</v>
      </c>
      <c r="AN125" s="33">
        <f t="shared" si="331"/>
        <v>7.5833333333333321</v>
      </c>
      <c r="AO125" s="33">
        <f t="shared" si="331"/>
        <v>7.5833333333333321</v>
      </c>
      <c r="AP125" s="33">
        <f t="shared" si="331"/>
        <v>7.5833333333333321</v>
      </c>
      <c r="AQ125" s="33">
        <f t="shared" si="331"/>
        <v>7.5833333333333321</v>
      </c>
      <c r="AR125" s="33">
        <f t="shared" si="331"/>
        <v>7.5833333333333321</v>
      </c>
      <c r="AS125" s="33">
        <f t="shared" si="331"/>
        <v>7.5833333333333321</v>
      </c>
      <c r="AT125" s="33">
        <f t="shared" si="331"/>
        <v>7.5833333333333321</v>
      </c>
      <c r="AU125" s="33">
        <f t="shared" si="331"/>
        <v>7.5833333333333321</v>
      </c>
      <c r="AV125" s="33">
        <f t="shared" si="331"/>
        <v>7.5833333333333321</v>
      </c>
      <c r="AW125" s="33">
        <f t="shared" si="331"/>
        <v>7.5833333333333321</v>
      </c>
      <c r="AX125" s="33">
        <f t="shared" si="331"/>
        <v>7.5833333333333321</v>
      </c>
      <c r="AY125" s="33">
        <f t="shared" si="331"/>
        <v>7.5833333333333321</v>
      </c>
      <c r="AZ125" s="33">
        <f t="shared" si="331"/>
        <v>7.5833333333333321</v>
      </c>
      <c r="BA125" s="33">
        <f t="shared" si="331"/>
        <v>7.5833333333333321</v>
      </c>
      <c r="BB125" s="33">
        <f t="shared" si="331"/>
        <v>7.5833333333333321</v>
      </c>
      <c r="BC125" s="33">
        <f t="shared" si="331"/>
        <v>7.5833333333333321</v>
      </c>
      <c r="BD125" s="33">
        <f t="shared" si="331"/>
        <v>7.5833333333333321</v>
      </c>
      <c r="BE125" s="33">
        <f t="shared" si="331"/>
        <v>7.5833333333333321</v>
      </c>
      <c r="BF125" s="33">
        <f t="shared" si="331"/>
        <v>7.5833333333333321</v>
      </c>
      <c r="BG125" s="33">
        <f t="shared" si="331"/>
        <v>7.5833333333333321</v>
      </c>
      <c r="BH125" s="33">
        <f t="shared" si="331"/>
        <v>7.5833333333333321</v>
      </c>
      <c r="BI125" s="33">
        <f t="shared" si="331"/>
        <v>7.5833333333333321</v>
      </c>
      <c r="BJ125" s="33">
        <f t="shared" si="331"/>
        <v>7.5833333333333321</v>
      </c>
    </row>
    <row r="126" spans="2:62" ht="13.5" hidden="1" customHeight="1" outlineLevel="1" x14ac:dyDescent="0.25">
      <c r="B126" s="6" t="s">
        <v>76</v>
      </c>
      <c r="G126" s="40">
        <v>0</v>
      </c>
      <c r="H126" s="33">
        <f>G126</f>
        <v>0</v>
      </c>
      <c r="I126" s="33">
        <f t="shared" ref="I126:AX126" si="332">H126</f>
        <v>0</v>
      </c>
      <c r="J126" s="33">
        <f t="shared" si="332"/>
        <v>0</v>
      </c>
      <c r="K126" s="33">
        <f t="shared" si="332"/>
        <v>0</v>
      </c>
      <c r="L126" s="33">
        <f t="shared" si="332"/>
        <v>0</v>
      </c>
      <c r="M126" s="33">
        <f t="shared" si="332"/>
        <v>0</v>
      </c>
      <c r="N126" s="33">
        <f t="shared" si="332"/>
        <v>0</v>
      </c>
      <c r="O126" s="33">
        <f t="shared" si="332"/>
        <v>0</v>
      </c>
      <c r="P126" s="33">
        <f t="shared" si="332"/>
        <v>0</v>
      </c>
      <c r="Q126" s="33">
        <f t="shared" si="332"/>
        <v>0</v>
      </c>
      <c r="R126" s="33">
        <f t="shared" si="332"/>
        <v>0</v>
      </c>
      <c r="S126" s="33">
        <f t="shared" si="332"/>
        <v>0</v>
      </c>
      <c r="T126" s="33">
        <f t="shared" si="332"/>
        <v>0</v>
      </c>
      <c r="U126" s="33">
        <f t="shared" si="332"/>
        <v>0</v>
      </c>
      <c r="V126" s="33">
        <f t="shared" si="332"/>
        <v>0</v>
      </c>
      <c r="W126" s="33">
        <f t="shared" si="332"/>
        <v>0</v>
      </c>
      <c r="X126" s="33">
        <f t="shared" si="332"/>
        <v>0</v>
      </c>
      <c r="Y126" s="33">
        <f t="shared" si="332"/>
        <v>0</v>
      </c>
      <c r="Z126" s="33">
        <f t="shared" si="332"/>
        <v>0</v>
      </c>
      <c r="AA126" s="33">
        <f t="shared" si="332"/>
        <v>0</v>
      </c>
      <c r="AB126" s="33">
        <f t="shared" si="332"/>
        <v>0</v>
      </c>
      <c r="AC126" s="33">
        <f t="shared" si="332"/>
        <v>0</v>
      </c>
      <c r="AD126" s="33">
        <f t="shared" si="332"/>
        <v>0</v>
      </c>
      <c r="AE126" s="33">
        <f t="shared" si="332"/>
        <v>0</v>
      </c>
      <c r="AF126" s="33">
        <f t="shared" si="332"/>
        <v>0</v>
      </c>
      <c r="AG126" s="33">
        <f t="shared" si="332"/>
        <v>0</v>
      </c>
      <c r="AH126" s="33">
        <f t="shared" si="332"/>
        <v>0</v>
      </c>
      <c r="AI126" s="33">
        <f t="shared" si="332"/>
        <v>0</v>
      </c>
      <c r="AJ126" s="33">
        <f t="shared" si="332"/>
        <v>0</v>
      </c>
      <c r="AK126" s="33">
        <f t="shared" si="332"/>
        <v>0</v>
      </c>
      <c r="AL126" s="33">
        <f t="shared" si="332"/>
        <v>0</v>
      </c>
      <c r="AM126" s="33">
        <f t="shared" si="332"/>
        <v>0</v>
      </c>
      <c r="AN126" s="33">
        <f t="shared" si="332"/>
        <v>0</v>
      </c>
      <c r="AO126" s="33">
        <f t="shared" si="332"/>
        <v>0</v>
      </c>
      <c r="AP126" s="33">
        <f t="shared" si="332"/>
        <v>0</v>
      </c>
      <c r="AQ126" s="33">
        <f t="shared" si="332"/>
        <v>0</v>
      </c>
      <c r="AR126" s="33">
        <f t="shared" si="332"/>
        <v>0</v>
      </c>
      <c r="AS126" s="33">
        <f t="shared" si="332"/>
        <v>0</v>
      </c>
      <c r="AT126" s="33">
        <f t="shared" si="332"/>
        <v>0</v>
      </c>
      <c r="AU126" s="33">
        <f t="shared" si="332"/>
        <v>0</v>
      </c>
      <c r="AV126" s="33">
        <f t="shared" si="332"/>
        <v>0</v>
      </c>
      <c r="AW126" s="33">
        <f t="shared" si="332"/>
        <v>0</v>
      </c>
      <c r="AX126" s="33">
        <f t="shared" si="332"/>
        <v>0</v>
      </c>
      <c r="AY126" s="33">
        <f t="shared" ref="AY126:BJ126" si="333">AX126</f>
        <v>0</v>
      </c>
      <c r="AZ126" s="33">
        <f t="shared" si="333"/>
        <v>0</v>
      </c>
      <c r="BA126" s="33">
        <f t="shared" si="333"/>
        <v>0</v>
      </c>
      <c r="BB126" s="33">
        <f t="shared" si="333"/>
        <v>0</v>
      </c>
      <c r="BC126" s="33">
        <f t="shared" si="333"/>
        <v>0</v>
      </c>
      <c r="BD126" s="33">
        <f t="shared" si="333"/>
        <v>0</v>
      </c>
      <c r="BE126" s="33">
        <f t="shared" si="333"/>
        <v>0</v>
      </c>
      <c r="BF126" s="33">
        <f t="shared" si="333"/>
        <v>0</v>
      </c>
      <c r="BG126" s="33">
        <f t="shared" si="333"/>
        <v>0</v>
      </c>
      <c r="BH126" s="33">
        <f t="shared" si="333"/>
        <v>0</v>
      </c>
      <c r="BI126" s="33">
        <f t="shared" si="333"/>
        <v>0</v>
      </c>
      <c r="BJ126" s="33">
        <f t="shared" si="333"/>
        <v>0</v>
      </c>
    </row>
    <row r="127" spans="2:62" ht="13.5" hidden="1" customHeight="1" outlineLevel="1" x14ac:dyDescent="0.25">
      <c r="B127" s="6" t="s">
        <v>113</v>
      </c>
      <c r="G127" s="47">
        <f>G460</f>
        <v>0</v>
      </c>
      <c r="H127" s="47">
        <f t="shared" ref="H127:AX127" si="334">H460</f>
        <v>0</v>
      </c>
      <c r="I127" s="47">
        <f t="shared" si="334"/>
        <v>0</v>
      </c>
      <c r="J127" s="47">
        <f t="shared" si="334"/>
        <v>0</v>
      </c>
      <c r="K127" s="47">
        <f t="shared" si="334"/>
        <v>0</v>
      </c>
      <c r="L127" s="47">
        <f t="shared" si="334"/>
        <v>0</v>
      </c>
      <c r="M127" s="47">
        <f t="shared" si="334"/>
        <v>0</v>
      </c>
      <c r="N127" s="47">
        <f t="shared" si="334"/>
        <v>0</v>
      </c>
      <c r="O127" s="47">
        <f t="shared" si="334"/>
        <v>0.6</v>
      </c>
      <c r="P127" s="47">
        <f t="shared" si="334"/>
        <v>0.6</v>
      </c>
      <c r="Q127" s="47">
        <f t="shared" si="334"/>
        <v>0.6</v>
      </c>
      <c r="R127" s="47">
        <f t="shared" si="334"/>
        <v>0.6</v>
      </c>
      <c r="S127" s="47">
        <f t="shared" si="334"/>
        <v>0.6</v>
      </c>
      <c r="T127" s="47">
        <f t="shared" si="334"/>
        <v>0.6</v>
      </c>
      <c r="U127" s="47">
        <f t="shared" si="334"/>
        <v>0.6</v>
      </c>
      <c r="V127" s="47">
        <f t="shared" si="334"/>
        <v>0.6</v>
      </c>
      <c r="W127" s="47">
        <f t="shared" si="334"/>
        <v>0.6</v>
      </c>
      <c r="X127" s="47">
        <f t="shared" si="334"/>
        <v>0.6</v>
      </c>
      <c r="Y127" s="47">
        <f t="shared" si="334"/>
        <v>0.6</v>
      </c>
      <c r="Z127" s="47">
        <f t="shared" si="334"/>
        <v>0.6</v>
      </c>
      <c r="AA127" s="47">
        <f t="shared" si="334"/>
        <v>0.6</v>
      </c>
      <c r="AB127" s="47">
        <f t="shared" si="334"/>
        <v>0.6</v>
      </c>
      <c r="AC127" s="47">
        <f t="shared" si="334"/>
        <v>0.6</v>
      </c>
      <c r="AD127" s="47">
        <f t="shared" si="334"/>
        <v>0.6</v>
      </c>
      <c r="AE127" s="47">
        <f t="shared" si="334"/>
        <v>0.6</v>
      </c>
      <c r="AF127" s="47">
        <f t="shared" si="334"/>
        <v>0.6</v>
      </c>
      <c r="AG127" s="47">
        <f t="shared" si="334"/>
        <v>0.6</v>
      </c>
      <c r="AH127" s="47">
        <f t="shared" si="334"/>
        <v>0.6</v>
      </c>
      <c r="AI127" s="47">
        <f t="shared" si="334"/>
        <v>0.6</v>
      </c>
      <c r="AJ127" s="47">
        <f t="shared" si="334"/>
        <v>0.6</v>
      </c>
      <c r="AK127" s="47">
        <f t="shared" si="334"/>
        <v>0.6</v>
      </c>
      <c r="AL127" s="47">
        <f t="shared" si="334"/>
        <v>0.6</v>
      </c>
      <c r="AM127" s="47">
        <f t="shared" si="334"/>
        <v>0.6</v>
      </c>
      <c r="AN127" s="47">
        <f t="shared" si="334"/>
        <v>0.6</v>
      </c>
      <c r="AO127" s="47">
        <f t="shared" si="334"/>
        <v>0.6</v>
      </c>
      <c r="AP127" s="47">
        <f t="shared" si="334"/>
        <v>0.6</v>
      </c>
      <c r="AQ127" s="47">
        <f t="shared" si="334"/>
        <v>0.6</v>
      </c>
      <c r="AR127" s="47">
        <f t="shared" si="334"/>
        <v>0.6</v>
      </c>
      <c r="AS127" s="47">
        <f t="shared" si="334"/>
        <v>0.6</v>
      </c>
      <c r="AT127" s="47">
        <f t="shared" si="334"/>
        <v>0.6</v>
      </c>
      <c r="AU127" s="47">
        <f t="shared" si="334"/>
        <v>0.6</v>
      </c>
      <c r="AV127" s="47">
        <f t="shared" si="334"/>
        <v>0.6</v>
      </c>
      <c r="AW127" s="47">
        <f t="shared" si="334"/>
        <v>0.6</v>
      </c>
      <c r="AX127" s="47">
        <f t="shared" si="334"/>
        <v>0.6</v>
      </c>
      <c r="AY127" s="47">
        <f t="shared" ref="AY127:BJ127" si="335">AY460</f>
        <v>0.6</v>
      </c>
      <c r="AZ127" s="47">
        <f t="shared" si="335"/>
        <v>0.6</v>
      </c>
      <c r="BA127" s="47">
        <f t="shared" si="335"/>
        <v>0.6</v>
      </c>
      <c r="BB127" s="47">
        <f t="shared" si="335"/>
        <v>0.6</v>
      </c>
      <c r="BC127" s="47">
        <f t="shared" si="335"/>
        <v>0.6</v>
      </c>
      <c r="BD127" s="47">
        <f t="shared" si="335"/>
        <v>0.6</v>
      </c>
      <c r="BE127" s="47">
        <f t="shared" si="335"/>
        <v>0.6</v>
      </c>
      <c r="BF127" s="47">
        <f t="shared" si="335"/>
        <v>0.6</v>
      </c>
      <c r="BG127" s="47">
        <f t="shared" si="335"/>
        <v>0.6</v>
      </c>
      <c r="BH127" s="47">
        <f t="shared" si="335"/>
        <v>0.6</v>
      </c>
      <c r="BI127" s="47">
        <f t="shared" si="335"/>
        <v>0.6</v>
      </c>
      <c r="BJ127" s="47">
        <f t="shared" si="335"/>
        <v>0.6</v>
      </c>
    </row>
    <row r="128" spans="2:62" ht="13.5" hidden="1" customHeight="1" outlineLevel="1" x14ac:dyDescent="0.25">
      <c r="B128" s="6" t="s">
        <v>157</v>
      </c>
      <c r="G128" s="40">
        <v>4</v>
      </c>
      <c r="H128" s="33">
        <f>G128</f>
        <v>4</v>
      </c>
      <c r="I128" s="33">
        <f t="shared" ref="I128:J128" si="336">H128</f>
        <v>4</v>
      </c>
      <c r="J128" s="33">
        <f t="shared" si="336"/>
        <v>4</v>
      </c>
      <c r="K128" s="86">
        <f ca="1">K129-SUM(K124:K127)</f>
        <v>11.19</v>
      </c>
      <c r="L128" s="47">
        <f ca="1">L129-SUM(L124:L127)</f>
        <v>27.6</v>
      </c>
      <c r="M128" s="47">
        <f ca="1">M129-SUM(M124:M127)</f>
        <v>68.0625</v>
      </c>
      <c r="N128" s="47">
        <f t="shared" ref="N128:BJ128" ca="1" si="337">N129-SUM(N124:N127)</f>
        <v>167.8125</v>
      </c>
      <c r="O128" s="47">
        <f t="shared" ca="1" si="337"/>
        <v>323.83749999999998</v>
      </c>
      <c r="P128" s="47">
        <f t="shared" ca="1" si="337"/>
        <v>482.27499999999998</v>
      </c>
      <c r="Q128" s="47">
        <f t="shared" ca="1" si="337"/>
        <v>716.41562499999998</v>
      </c>
      <c r="R128" s="47">
        <f t="shared" ca="1" si="337"/>
        <v>1062.3531250000001</v>
      </c>
      <c r="S128" s="47">
        <f t="shared" ca="1" si="337"/>
        <v>1573.3492187500001</v>
      </c>
      <c r="T128" s="47">
        <f t="shared" ca="1" si="337"/>
        <v>2172.3062499999996</v>
      </c>
      <c r="U128" s="47">
        <f t="shared" ca="1" si="337"/>
        <v>2997.5570312499999</v>
      </c>
      <c r="V128" s="47">
        <f t="shared" ca="1" si="337"/>
        <v>3838.4889062499997</v>
      </c>
      <c r="W128" s="47">
        <f t="shared" ca="1" si="337"/>
        <v>4913.5607734374989</v>
      </c>
      <c r="X128" s="47">
        <f t="shared" ca="1" si="337"/>
        <v>5803.3671624999979</v>
      </c>
      <c r="Y128" s="47">
        <f t="shared" ca="1" si="337"/>
        <v>6852.2696762499972</v>
      </c>
      <c r="Z128" s="47">
        <f t="shared" ca="1" si="337"/>
        <v>8088.3145089999971</v>
      </c>
      <c r="AA128" s="47">
        <f t="shared" ca="1" si="337"/>
        <v>9543.8608211333267</v>
      </c>
      <c r="AB128" s="47">
        <f t="shared" ca="1" si="337"/>
        <v>11258.567411093327</v>
      </c>
      <c r="AC128" s="47">
        <f t="shared" ca="1" si="337"/>
        <v>13277.096537525322</v>
      </c>
      <c r="AD128" s="47">
        <f t="shared" ca="1" si="337"/>
        <v>14347.386399912521</v>
      </c>
      <c r="AE128" s="47">
        <f t="shared" ca="1" si="337"/>
        <v>15498.886852735248</v>
      </c>
      <c r="AF128" s="47">
        <f t="shared" ca="1" si="337"/>
        <v>16737.137115456717</v>
      </c>
      <c r="AG128" s="47">
        <f t="shared" ca="1" si="337"/>
        <v>18067.972145528471</v>
      </c>
      <c r="AH128" s="47">
        <f t="shared" ca="1" si="337"/>
        <v>19497.526393793327</v>
      </c>
      <c r="AI128" s="47">
        <f t="shared" ca="1" si="337"/>
        <v>21032.235353589211</v>
      </c>
      <c r="AJ128" s="47">
        <f t="shared" ca="1" si="337"/>
        <v>21647.630966039382</v>
      </c>
      <c r="AK128" s="47">
        <f t="shared" ca="1" si="337"/>
        <v>22730.394597674687</v>
      </c>
      <c r="AL128" s="47">
        <f t="shared" ca="1" si="337"/>
        <v>23867.296410891759</v>
      </c>
      <c r="AM128" s="47">
        <f t="shared" ca="1" si="337"/>
        <v>24821.752267327429</v>
      </c>
      <c r="AN128" s="47">
        <f t="shared" ca="1" si="337"/>
        <v>25814.949691353861</v>
      </c>
      <c r="AO128" s="47">
        <f t="shared" ca="1" si="337"/>
        <v>26847.87501234133</v>
      </c>
      <c r="AP128" s="47">
        <f t="shared" ca="1" si="337"/>
        <v>27653.556762711585</v>
      </c>
      <c r="AQ128" s="47">
        <f t="shared" ca="1" si="337"/>
        <v>28483.408965592924</v>
      </c>
      <c r="AR128" s="47">
        <f t="shared" ca="1" si="337"/>
        <v>29338.156734560718</v>
      </c>
      <c r="AS128" s="47">
        <f t="shared" ca="1" si="337"/>
        <v>29925.083535918598</v>
      </c>
      <c r="AT128" s="47">
        <f t="shared" ca="1" si="337"/>
        <v>30523.748873303633</v>
      </c>
      <c r="AU128" s="47">
        <f t="shared" ca="1" si="337"/>
        <v>31134.387517436371</v>
      </c>
      <c r="AV128" s="47">
        <f t="shared" ca="1" si="337"/>
        <v>31757.238934451765</v>
      </c>
      <c r="AW128" s="47">
        <f t="shared" ca="1" si="337"/>
        <v>32074.893157129613</v>
      </c>
      <c r="AX128" s="47">
        <f t="shared" ca="1" si="337"/>
        <v>32395.723922034253</v>
      </c>
      <c r="AY128" s="47">
        <f t="shared" ca="1" si="337"/>
        <v>32719.762994587931</v>
      </c>
      <c r="AZ128" s="47">
        <f t="shared" ca="1" si="337"/>
        <v>33047.042457867152</v>
      </c>
      <c r="BA128" s="47">
        <f t="shared" ca="1" si="337"/>
        <v>33377.594715779123</v>
      </c>
      <c r="BB128" s="47">
        <f t="shared" ca="1" si="337"/>
        <v>33711.452496270271</v>
      </c>
      <c r="BC128" s="47">
        <f t="shared" ca="1" si="337"/>
        <v>34048.648854566316</v>
      </c>
      <c r="BD128" s="47">
        <f t="shared" ca="1" si="337"/>
        <v>34389.217176445294</v>
      </c>
      <c r="BE128" s="47">
        <f t="shared" ca="1" si="337"/>
        <v>34733.191181543094</v>
      </c>
      <c r="BF128" s="47">
        <f t="shared" ca="1" si="337"/>
        <v>35080.604926691856</v>
      </c>
      <c r="BG128" s="47">
        <f t="shared" ca="1" si="337"/>
        <v>35431.492809292111</v>
      </c>
      <c r="BH128" s="47">
        <f t="shared" ca="1" si="337"/>
        <v>35785.889570718355</v>
      </c>
      <c r="BI128" s="47">
        <f t="shared" ca="1" si="337"/>
        <v>36143.830299758876</v>
      </c>
      <c r="BJ128" s="47">
        <f t="shared" ca="1" si="337"/>
        <v>36505.350436089808</v>
      </c>
    </row>
    <row r="129" spans="2:62" s="20" customFormat="1" ht="13.5" hidden="1" customHeight="1" outlineLevel="1" x14ac:dyDescent="0.25">
      <c r="B129" s="61" t="s">
        <v>100</v>
      </c>
      <c r="C129" s="61"/>
      <c r="D129" s="61"/>
      <c r="E129" s="61"/>
      <c r="F129" s="61"/>
      <c r="G129" s="62">
        <f ca="1">SUM(G124:OFFSET(G129,-1,0))</f>
        <v>4.0755999999999997</v>
      </c>
      <c r="H129" s="62">
        <f ca="1">SUM(H124:OFFSET(H129,-1,0))</f>
        <v>4.7560000000000002</v>
      </c>
      <c r="I129" s="62">
        <f ca="1">SUM(I124:OFFSET(I129,-1,0))</f>
        <v>5.5120000000000005</v>
      </c>
      <c r="J129" s="62">
        <f ca="1">SUM(J124:OFFSET(J129,-1,0))</f>
        <v>7.024</v>
      </c>
      <c r="K129" s="85">
        <f t="shared" ref="K129:AP129" ca="1" si="338">K44*K15</f>
        <v>18.75</v>
      </c>
      <c r="L129" s="62">
        <f t="shared" ca="1" si="338"/>
        <v>46.5</v>
      </c>
      <c r="M129" s="62">
        <f t="shared" ca="1" si="338"/>
        <v>115.3125</v>
      </c>
      <c r="N129" s="62">
        <f t="shared" ca="1" si="338"/>
        <v>285.9375</v>
      </c>
      <c r="O129" s="62">
        <f t="shared" ca="1" si="338"/>
        <v>567.1875</v>
      </c>
      <c r="P129" s="62">
        <f t="shared" ca="1" si="338"/>
        <v>843.75</v>
      </c>
      <c r="Q129" s="62">
        <f t="shared" ca="1" si="338"/>
        <v>1255.078125</v>
      </c>
      <c r="R129" s="62">
        <f t="shared" ca="1" si="338"/>
        <v>1866.796875</v>
      </c>
      <c r="S129" s="62">
        <f t="shared" ca="1" si="338"/>
        <v>2776.46484375</v>
      </c>
      <c r="T129" s="62">
        <f t="shared" ca="1" si="338"/>
        <v>3853.8281249999995</v>
      </c>
      <c r="U129" s="62">
        <f t="shared" ca="1" si="338"/>
        <v>5348.84765625</v>
      </c>
      <c r="V129" s="62">
        <f t="shared" ca="1" si="338"/>
        <v>6893.0367187499996</v>
      </c>
      <c r="W129" s="62">
        <f t="shared" ca="1" si="338"/>
        <v>8882.3429296874983</v>
      </c>
      <c r="X129" s="62">
        <f t="shared" ca="1" si="338"/>
        <v>10564.485749999998</v>
      </c>
      <c r="Y129" s="62">
        <f t="shared" ca="1" si="338"/>
        <v>12564.191981249996</v>
      </c>
      <c r="Z129" s="62">
        <f t="shared" ca="1" si="338"/>
        <v>14941.201274999996</v>
      </c>
      <c r="AA129" s="62">
        <f t="shared" ca="1" si="338"/>
        <v>17766.446606999991</v>
      </c>
      <c r="AB129" s="62">
        <f t="shared" ca="1" si="338"/>
        <v>21124.142020799991</v>
      </c>
      <c r="AC129" s="62">
        <f t="shared" ca="1" si="338"/>
        <v>25114.257735839983</v>
      </c>
      <c r="AD129" s="62">
        <f t="shared" ca="1" si="338"/>
        <v>27367.499551391982</v>
      </c>
      <c r="AE129" s="62">
        <f t="shared" ca="1" si="338"/>
        <v>29820.247152695989</v>
      </c>
      <c r="AF129" s="62">
        <f t="shared" ca="1" si="338"/>
        <v>32489.869278746864</v>
      </c>
      <c r="AG129" s="62">
        <f t="shared" ca="1" si="338"/>
        <v>35395.213358480971</v>
      </c>
      <c r="AH129" s="62">
        <f t="shared" ca="1" si="338"/>
        <v>38556.727561374413</v>
      </c>
      <c r="AI129" s="62">
        <f t="shared" ca="1" si="338"/>
        <v>41996.592471261742</v>
      </c>
      <c r="AJ129" s="62">
        <f t="shared" ca="1" si="338"/>
        <v>43659.823856262206</v>
      </c>
      <c r="AK129" s="62">
        <f t="shared" ca="1" si="338"/>
        <v>45842.815049075318</v>
      </c>
      <c r="AL129" s="62">
        <f t="shared" ca="1" si="338"/>
        <v>48134.95580152909</v>
      </c>
      <c r="AM129" s="62">
        <f t="shared" ca="1" si="338"/>
        <v>50060.354033590251</v>
      </c>
      <c r="AN129" s="62">
        <f t="shared" ca="1" si="338"/>
        <v>52062.768194933858</v>
      </c>
      <c r="AO129" s="62">
        <f t="shared" ca="1" si="338"/>
        <v>54145.278922731195</v>
      </c>
      <c r="AP129" s="62">
        <f t="shared" ca="1" si="338"/>
        <v>55769.637290413142</v>
      </c>
      <c r="AQ129" s="62">
        <f t="shared" ref="AQ129:BJ129" ca="1" si="339">AQ44*AQ15</f>
        <v>57442.726409125527</v>
      </c>
      <c r="AR129" s="62">
        <f t="shared" ca="1" si="339"/>
        <v>59166.008201399301</v>
      </c>
      <c r="AS129" s="62">
        <f t="shared" ca="1" si="339"/>
        <v>60349.328365427289</v>
      </c>
      <c r="AT129" s="62">
        <f t="shared" ca="1" si="339"/>
        <v>61556.314932735833</v>
      </c>
      <c r="AU129" s="62">
        <f t="shared" ca="1" si="339"/>
        <v>62787.441231390549</v>
      </c>
      <c r="AV129" s="62">
        <f t="shared" ca="1" si="339"/>
        <v>64043.190056018364</v>
      </c>
      <c r="AW129" s="62">
        <f t="shared" ca="1" si="339"/>
        <v>64683.621956578543</v>
      </c>
      <c r="AX129" s="62">
        <f t="shared" ca="1" si="339"/>
        <v>65330.458176144348</v>
      </c>
      <c r="AY129" s="62">
        <f t="shared" ca="1" si="339"/>
        <v>65983.762757905788</v>
      </c>
      <c r="AZ129" s="62">
        <f t="shared" ca="1" si="339"/>
        <v>66643.600385484853</v>
      </c>
      <c r="BA129" s="62">
        <f t="shared" ca="1" si="339"/>
        <v>67310.036389339672</v>
      </c>
      <c r="BB129" s="62">
        <f t="shared" ca="1" si="339"/>
        <v>67983.136753233091</v>
      </c>
      <c r="BC129" s="62">
        <f t="shared" ca="1" si="339"/>
        <v>68662.968120765436</v>
      </c>
      <c r="BD129" s="62">
        <f t="shared" ca="1" si="339"/>
        <v>69349.597801973068</v>
      </c>
      <c r="BE129" s="62">
        <f t="shared" ca="1" si="339"/>
        <v>70043.093779992807</v>
      </c>
      <c r="BF129" s="62">
        <f t="shared" ca="1" si="339"/>
        <v>70743.524717792738</v>
      </c>
      <c r="BG129" s="62">
        <f t="shared" ca="1" si="339"/>
        <v>71450.959964970665</v>
      </c>
      <c r="BH129" s="62">
        <f t="shared" ca="1" si="339"/>
        <v>72165.469564620362</v>
      </c>
      <c r="BI129" s="62">
        <f t="shared" ca="1" si="339"/>
        <v>72887.124260266573</v>
      </c>
      <c r="BJ129" s="62">
        <f t="shared" ca="1" si="339"/>
        <v>73615.995502869249</v>
      </c>
    </row>
    <row r="130" spans="2:62" ht="5" hidden="1" customHeight="1" outlineLevel="1" thickBot="1" x14ac:dyDescent="0.3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2:62" ht="13.5" hidden="1" customHeight="1" outlineLevel="1" x14ac:dyDescent="0.25">
      <c r="B131" s="2"/>
    </row>
    <row r="132" spans="2:62" ht="13.5" hidden="1" customHeight="1" outlineLevel="1" thickBot="1" x14ac:dyDescent="0.3"/>
    <row r="133" spans="2:62" ht="18" customHeight="1" collapsed="1" thickTop="1" thickBot="1" x14ac:dyDescent="0.3">
      <c r="B133" s="31" t="s">
        <v>112</v>
      </c>
      <c r="C133" s="31"/>
      <c r="D133" s="31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</row>
    <row r="134" spans="2:62" ht="5" hidden="1" customHeight="1" outlineLevel="1" x14ac:dyDescent="0.25"/>
    <row r="135" spans="2:62" s="24" customFormat="1" ht="13.5" hidden="1" customHeight="1" outlineLevel="1" x14ac:dyDescent="0.25">
      <c r="G135" s="25">
        <f>G$4</f>
        <v>41425</v>
      </c>
      <c r="H135" s="25">
        <f t="shared" ref="H135:BJ135" si="340">H$4</f>
        <v>41455</v>
      </c>
      <c r="I135" s="25">
        <f t="shared" si="340"/>
        <v>41486</v>
      </c>
      <c r="J135" s="25">
        <f t="shared" si="340"/>
        <v>41517</v>
      </c>
      <c r="K135" s="25">
        <f t="shared" si="340"/>
        <v>41547</v>
      </c>
      <c r="L135" s="25">
        <f t="shared" si="340"/>
        <v>41578</v>
      </c>
      <c r="M135" s="25">
        <f t="shared" si="340"/>
        <v>41608</v>
      </c>
      <c r="N135" s="25">
        <f t="shared" si="340"/>
        <v>41639</v>
      </c>
      <c r="O135" s="25">
        <f t="shared" si="340"/>
        <v>41670</v>
      </c>
      <c r="P135" s="25">
        <f t="shared" si="340"/>
        <v>41698</v>
      </c>
      <c r="Q135" s="25">
        <f t="shared" si="340"/>
        <v>41729</v>
      </c>
      <c r="R135" s="25">
        <f t="shared" si="340"/>
        <v>41759</v>
      </c>
      <c r="S135" s="25">
        <f t="shared" si="340"/>
        <v>41790</v>
      </c>
      <c r="T135" s="25">
        <f t="shared" si="340"/>
        <v>41820</v>
      </c>
      <c r="U135" s="25">
        <f t="shared" si="340"/>
        <v>41851</v>
      </c>
      <c r="V135" s="25">
        <f t="shared" si="340"/>
        <v>41882</v>
      </c>
      <c r="W135" s="25">
        <f t="shared" si="340"/>
        <v>41912</v>
      </c>
      <c r="X135" s="25">
        <f t="shared" si="340"/>
        <v>41943</v>
      </c>
      <c r="Y135" s="25">
        <f t="shared" si="340"/>
        <v>41973</v>
      </c>
      <c r="Z135" s="25">
        <f t="shared" si="340"/>
        <v>42004</v>
      </c>
      <c r="AA135" s="25">
        <f t="shared" si="340"/>
        <v>42035</v>
      </c>
      <c r="AB135" s="25">
        <f t="shared" si="340"/>
        <v>42063</v>
      </c>
      <c r="AC135" s="25">
        <f t="shared" si="340"/>
        <v>42094</v>
      </c>
      <c r="AD135" s="25">
        <f t="shared" si="340"/>
        <v>42124</v>
      </c>
      <c r="AE135" s="25">
        <f t="shared" si="340"/>
        <v>42155</v>
      </c>
      <c r="AF135" s="25">
        <f t="shared" si="340"/>
        <v>42185</v>
      </c>
      <c r="AG135" s="25">
        <f t="shared" si="340"/>
        <v>42216</v>
      </c>
      <c r="AH135" s="25">
        <f t="shared" si="340"/>
        <v>42247</v>
      </c>
      <c r="AI135" s="25">
        <f t="shared" si="340"/>
        <v>42277</v>
      </c>
      <c r="AJ135" s="25">
        <f t="shared" si="340"/>
        <v>42308</v>
      </c>
      <c r="AK135" s="25">
        <f t="shared" si="340"/>
        <v>42338</v>
      </c>
      <c r="AL135" s="25">
        <f t="shared" si="340"/>
        <v>42369</v>
      </c>
      <c r="AM135" s="25">
        <f t="shared" si="340"/>
        <v>42400</v>
      </c>
      <c r="AN135" s="25">
        <f t="shared" si="340"/>
        <v>42429</v>
      </c>
      <c r="AO135" s="25">
        <f t="shared" si="340"/>
        <v>42460</v>
      </c>
      <c r="AP135" s="25">
        <f t="shared" si="340"/>
        <v>42490</v>
      </c>
      <c r="AQ135" s="25">
        <f t="shared" si="340"/>
        <v>42521</v>
      </c>
      <c r="AR135" s="25">
        <f t="shared" si="340"/>
        <v>42551</v>
      </c>
      <c r="AS135" s="25">
        <f t="shared" si="340"/>
        <v>42582</v>
      </c>
      <c r="AT135" s="25">
        <f t="shared" si="340"/>
        <v>42613</v>
      </c>
      <c r="AU135" s="25">
        <f t="shared" si="340"/>
        <v>42643</v>
      </c>
      <c r="AV135" s="25">
        <f t="shared" si="340"/>
        <v>42674</v>
      </c>
      <c r="AW135" s="25">
        <f t="shared" si="340"/>
        <v>42704</v>
      </c>
      <c r="AX135" s="25">
        <f t="shared" si="340"/>
        <v>42735</v>
      </c>
      <c r="AY135" s="25">
        <f t="shared" si="340"/>
        <v>42766</v>
      </c>
      <c r="AZ135" s="25">
        <f t="shared" si="340"/>
        <v>42794</v>
      </c>
      <c r="BA135" s="25">
        <f t="shared" si="340"/>
        <v>42825</v>
      </c>
      <c r="BB135" s="25">
        <f t="shared" si="340"/>
        <v>42855</v>
      </c>
      <c r="BC135" s="25">
        <f t="shared" si="340"/>
        <v>42886</v>
      </c>
      <c r="BD135" s="25">
        <f t="shared" si="340"/>
        <v>42916</v>
      </c>
      <c r="BE135" s="25">
        <f t="shared" si="340"/>
        <v>42947</v>
      </c>
      <c r="BF135" s="25">
        <f t="shared" si="340"/>
        <v>42978</v>
      </c>
      <c r="BG135" s="25">
        <f t="shared" si="340"/>
        <v>43008</v>
      </c>
      <c r="BH135" s="25">
        <f t="shared" si="340"/>
        <v>43039</v>
      </c>
      <c r="BI135" s="25">
        <f t="shared" si="340"/>
        <v>43069</v>
      </c>
      <c r="BJ135" s="25">
        <f t="shared" si="340"/>
        <v>43100</v>
      </c>
    </row>
    <row r="136" spans="2:62" s="24" customFormat="1" ht="13.5" hidden="1" customHeight="1" outlineLevel="1" thickBot="1" x14ac:dyDescent="0.3">
      <c r="B136" s="16" t="s">
        <v>8</v>
      </c>
      <c r="C136" s="16"/>
      <c r="D136" s="16"/>
      <c r="E136" s="26"/>
      <c r="F136" s="26"/>
      <c r="G136" s="27">
        <f>G$5</f>
        <v>2013</v>
      </c>
      <c r="H136" s="27">
        <f t="shared" ref="H136:BJ136" si="341">H$5</f>
        <v>2013</v>
      </c>
      <c r="I136" s="27">
        <f t="shared" si="341"/>
        <v>2013</v>
      </c>
      <c r="J136" s="27">
        <f t="shared" si="341"/>
        <v>2013</v>
      </c>
      <c r="K136" s="27">
        <f t="shared" si="341"/>
        <v>2013</v>
      </c>
      <c r="L136" s="27">
        <f t="shared" si="341"/>
        <v>2013</v>
      </c>
      <c r="M136" s="27">
        <f t="shared" si="341"/>
        <v>2013</v>
      </c>
      <c r="N136" s="27">
        <f t="shared" si="341"/>
        <v>2013</v>
      </c>
      <c r="O136" s="27">
        <f t="shared" si="341"/>
        <v>2014</v>
      </c>
      <c r="P136" s="27">
        <f t="shared" si="341"/>
        <v>2014</v>
      </c>
      <c r="Q136" s="27">
        <f t="shared" si="341"/>
        <v>2014</v>
      </c>
      <c r="R136" s="27">
        <f t="shared" si="341"/>
        <v>2014</v>
      </c>
      <c r="S136" s="27">
        <f t="shared" si="341"/>
        <v>2014</v>
      </c>
      <c r="T136" s="27">
        <f t="shared" si="341"/>
        <v>2014</v>
      </c>
      <c r="U136" s="27">
        <f t="shared" si="341"/>
        <v>2014</v>
      </c>
      <c r="V136" s="27">
        <f t="shared" si="341"/>
        <v>2014</v>
      </c>
      <c r="W136" s="27">
        <f t="shared" si="341"/>
        <v>2014</v>
      </c>
      <c r="X136" s="27">
        <f t="shared" si="341"/>
        <v>2014</v>
      </c>
      <c r="Y136" s="27">
        <f t="shared" si="341"/>
        <v>2014</v>
      </c>
      <c r="Z136" s="27">
        <f t="shared" si="341"/>
        <v>2014</v>
      </c>
      <c r="AA136" s="27">
        <f t="shared" si="341"/>
        <v>2015</v>
      </c>
      <c r="AB136" s="27">
        <f t="shared" si="341"/>
        <v>2015</v>
      </c>
      <c r="AC136" s="27">
        <f t="shared" si="341"/>
        <v>2015</v>
      </c>
      <c r="AD136" s="27">
        <f t="shared" si="341"/>
        <v>2015</v>
      </c>
      <c r="AE136" s="27">
        <f t="shared" si="341"/>
        <v>2015</v>
      </c>
      <c r="AF136" s="27">
        <f t="shared" si="341"/>
        <v>2015</v>
      </c>
      <c r="AG136" s="27">
        <f t="shared" si="341"/>
        <v>2015</v>
      </c>
      <c r="AH136" s="27">
        <f t="shared" si="341"/>
        <v>2015</v>
      </c>
      <c r="AI136" s="27">
        <f t="shared" si="341"/>
        <v>2015</v>
      </c>
      <c r="AJ136" s="27">
        <f t="shared" si="341"/>
        <v>2015</v>
      </c>
      <c r="AK136" s="27">
        <f t="shared" si="341"/>
        <v>2015</v>
      </c>
      <c r="AL136" s="27">
        <f t="shared" si="341"/>
        <v>2015</v>
      </c>
      <c r="AM136" s="27">
        <f t="shared" si="341"/>
        <v>2016</v>
      </c>
      <c r="AN136" s="27">
        <f t="shared" si="341"/>
        <v>2016</v>
      </c>
      <c r="AO136" s="27">
        <f t="shared" si="341"/>
        <v>2016</v>
      </c>
      <c r="AP136" s="27">
        <f t="shared" si="341"/>
        <v>2016</v>
      </c>
      <c r="AQ136" s="27">
        <f t="shared" si="341"/>
        <v>2016</v>
      </c>
      <c r="AR136" s="27">
        <f t="shared" si="341"/>
        <v>2016</v>
      </c>
      <c r="AS136" s="27">
        <f t="shared" si="341"/>
        <v>2016</v>
      </c>
      <c r="AT136" s="27">
        <f t="shared" si="341"/>
        <v>2016</v>
      </c>
      <c r="AU136" s="27">
        <f t="shared" si="341"/>
        <v>2016</v>
      </c>
      <c r="AV136" s="27">
        <f t="shared" si="341"/>
        <v>2016</v>
      </c>
      <c r="AW136" s="27">
        <f t="shared" si="341"/>
        <v>2016</v>
      </c>
      <c r="AX136" s="27">
        <f t="shared" si="341"/>
        <v>2016</v>
      </c>
      <c r="AY136" s="27">
        <f t="shared" si="341"/>
        <v>2017</v>
      </c>
      <c r="AZ136" s="27">
        <f t="shared" si="341"/>
        <v>2017</v>
      </c>
      <c r="BA136" s="27">
        <f t="shared" si="341"/>
        <v>2017</v>
      </c>
      <c r="BB136" s="27">
        <f t="shared" si="341"/>
        <v>2017</v>
      </c>
      <c r="BC136" s="27">
        <f t="shared" si="341"/>
        <v>2017</v>
      </c>
      <c r="BD136" s="27">
        <f t="shared" si="341"/>
        <v>2017</v>
      </c>
      <c r="BE136" s="27">
        <f t="shared" si="341"/>
        <v>2017</v>
      </c>
      <c r="BF136" s="27">
        <f t="shared" si="341"/>
        <v>2017</v>
      </c>
      <c r="BG136" s="27">
        <f t="shared" si="341"/>
        <v>2017</v>
      </c>
      <c r="BH136" s="27">
        <f t="shared" si="341"/>
        <v>2017</v>
      </c>
      <c r="BI136" s="27">
        <f t="shared" si="341"/>
        <v>2017</v>
      </c>
      <c r="BJ136" s="27">
        <f t="shared" si="341"/>
        <v>2017</v>
      </c>
    </row>
    <row r="137" spans="2:62" ht="5" hidden="1" customHeight="1" outlineLevel="1" x14ac:dyDescent="0.25"/>
    <row r="138" spans="2:62" ht="13.5" hidden="1" customHeight="1" outlineLevel="1" x14ac:dyDescent="0.25">
      <c r="B138" s="6" t="s">
        <v>155</v>
      </c>
      <c r="G138" s="52">
        <f>G412+G420+G428+G436</f>
        <v>8.125</v>
      </c>
      <c r="H138" s="52">
        <f t="shared" ref="H138:BJ138" si="342">H412+H420+H428+H436</f>
        <v>16.25</v>
      </c>
      <c r="I138" s="52">
        <f t="shared" si="342"/>
        <v>16.25</v>
      </c>
      <c r="J138" s="52">
        <f t="shared" si="342"/>
        <v>16.25</v>
      </c>
      <c r="K138" s="52">
        <f t="shared" si="342"/>
        <v>16.25</v>
      </c>
      <c r="L138" s="52">
        <f t="shared" si="342"/>
        <v>16.25</v>
      </c>
      <c r="M138" s="52">
        <f t="shared" si="342"/>
        <v>16.25</v>
      </c>
      <c r="N138" s="52">
        <f t="shared" si="342"/>
        <v>16.25</v>
      </c>
      <c r="O138" s="52">
        <f t="shared" si="342"/>
        <v>27.625</v>
      </c>
      <c r="P138" s="52">
        <f t="shared" si="342"/>
        <v>27.625</v>
      </c>
      <c r="Q138" s="52">
        <f t="shared" si="342"/>
        <v>27.625</v>
      </c>
      <c r="R138" s="52">
        <f t="shared" si="342"/>
        <v>36.833333333333336</v>
      </c>
      <c r="S138" s="52">
        <f t="shared" si="342"/>
        <v>36.833333333333336</v>
      </c>
      <c r="T138" s="52">
        <f t="shared" si="342"/>
        <v>36.833333333333336</v>
      </c>
      <c r="U138" s="52">
        <f t="shared" si="342"/>
        <v>36.833333333333336</v>
      </c>
      <c r="V138" s="52">
        <f t="shared" si="342"/>
        <v>36.833333333333336</v>
      </c>
      <c r="W138" s="52">
        <f t="shared" si="342"/>
        <v>36.833333333333336</v>
      </c>
      <c r="X138" s="52">
        <f t="shared" si="342"/>
        <v>36.833333333333336</v>
      </c>
      <c r="Y138" s="52">
        <f t="shared" si="342"/>
        <v>36.833333333333336</v>
      </c>
      <c r="Z138" s="52">
        <f t="shared" si="342"/>
        <v>36.833333333333336</v>
      </c>
      <c r="AA138" s="52">
        <f t="shared" si="342"/>
        <v>54.16666666666665</v>
      </c>
      <c r="AB138" s="52">
        <f t="shared" si="342"/>
        <v>54.16666666666665</v>
      </c>
      <c r="AC138" s="52">
        <f t="shared" si="342"/>
        <v>54.16666666666665</v>
      </c>
      <c r="AD138" s="52">
        <f t="shared" si="342"/>
        <v>54.16666666666665</v>
      </c>
      <c r="AE138" s="52">
        <f t="shared" si="342"/>
        <v>54.16666666666665</v>
      </c>
      <c r="AF138" s="52">
        <f t="shared" si="342"/>
        <v>54.16666666666665</v>
      </c>
      <c r="AG138" s="52">
        <f t="shared" si="342"/>
        <v>54.16666666666665</v>
      </c>
      <c r="AH138" s="52">
        <f t="shared" si="342"/>
        <v>54.16666666666665</v>
      </c>
      <c r="AI138" s="52">
        <f t="shared" si="342"/>
        <v>54.16666666666665</v>
      </c>
      <c r="AJ138" s="52">
        <f t="shared" si="342"/>
        <v>54.16666666666665</v>
      </c>
      <c r="AK138" s="52">
        <f t="shared" si="342"/>
        <v>54.16666666666665</v>
      </c>
      <c r="AL138" s="52">
        <f t="shared" si="342"/>
        <v>54.16666666666665</v>
      </c>
      <c r="AM138" s="52">
        <f t="shared" si="342"/>
        <v>67.708333333333329</v>
      </c>
      <c r="AN138" s="52">
        <f t="shared" si="342"/>
        <v>67.708333333333329</v>
      </c>
      <c r="AO138" s="52">
        <f t="shared" si="342"/>
        <v>67.708333333333329</v>
      </c>
      <c r="AP138" s="52">
        <f t="shared" si="342"/>
        <v>67.708333333333329</v>
      </c>
      <c r="AQ138" s="52">
        <f t="shared" si="342"/>
        <v>67.708333333333329</v>
      </c>
      <c r="AR138" s="52">
        <f t="shared" si="342"/>
        <v>67.708333333333329</v>
      </c>
      <c r="AS138" s="52">
        <f t="shared" si="342"/>
        <v>67.708333333333329</v>
      </c>
      <c r="AT138" s="52">
        <f t="shared" si="342"/>
        <v>67.708333333333329</v>
      </c>
      <c r="AU138" s="52">
        <f t="shared" si="342"/>
        <v>67.708333333333329</v>
      </c>
      <c r="AV138" s="52">
        <f t="shared" si="342"/>
        <v>67.708333333333329</v>
      </c>
      <c r="AW138" s="52">
        <f t="shared" si="342"/>
        <v>67.708333333333329</v>
      </c>
      <c r="AX138" s="52">
        <f t="shared" si="342"/>
        <v>67.708333333333329</v>
      </c>
      <c r="AY138" s="52">
        <f t="shared" si="342"/>
        <v>67.708333333333329</v>
      </c>
      <c r="AZ138" s="52">
        <f t="shared" si="342"/>
        <v>67.708333333333329</v>
      </c>
      <c r="BA138" s="52">
        <f t="shared" si="342"/>
        <v>67.708333333333329</v>
      </c>
      <c r="BB138" s="52">
        <f t="shared" si="342"/>
        <v>67.708333333333329</v>
      </c>
      <c r="BC138" s="52">
        <f t="shared" si="342"/>
        <v>67.708333333333329</v>
      </c>
      <c r="BD138" s="52">
        <f t="shared" si="342"/>
        <v>67.708333333333329</v>
      </c>
      <c r="BE138" s="52">
        <f t="shared" si="342"/>
        <v>67.708333333333329</v>
      </c>
      <c r="BF138" s="52">
        <f t="shared" si="342"/>
        <v>67.708333333333329</v>
      </c>
      <c r="BG138" s="52">
        <f t="shared" si="342"/>
        <v>67.708333333333329</v>
      </c>
      <c r="BH138" s="52">
        <f t="shared" si="342"/>
        <v>67.708333333333329</v>
      </c>
      <c r="BI138" s="52">
        <f t="shared" si="342"/>
        <v>67.708333333333329</v>
      </c>
      <c r="BJ138" s="52">
        <f t="shared" si="342"/>
        <v>67.708333333333329</v>
      </c>
    </row>
    <row r="139" spans="2:62" ht="13.5" hidden="1" customHeight="1" outlineLevel="1" x14ac:dyDescent="0.25">
      <c r="B139" s="6" t="s">
        <v>114</v>
      </c>
      <c r="G139" s="40">
        <v>5</v>
      </c>
      <c r="H139" s="33">
        <f>G139</f>
        <v>5</v>
      </c>
      <c r="I139" s="33">
        <f t="shared" ref="I139:K139" si="343">H139</f>
        <v>5</v>
      </c>
      <c r="J139" s="33">
        <f t="shared" si="343"/>
        <v>5</v>
      </c>
      <c r="K139" s="33">
        <f t="shared" si="343"/>
        <v>5</v>
      </c>
      <c r="L139" s="86">
        <f t="shared" ref="L139:AQ139" ca="1" si="344">L15*K139/K15</f>
        <v>12.5</v>
      </c>
      <c r="M139" s="33">
        <f t="shared" ca="1" si="344"/>
        <v>31.25</v>
      </c>
      <c r="N139" s="33">
        <f t="shared" ca="1" si="344"/>
        <v>78.125</v>
      </c>
      <c r="O139" s="33">
        <f t="shared" ca="1" si="344"/>
        <v>156.25</v>
      </c>
      <c r="P139" s="33">
        <f t="shared" ca="1" si="344"/>
        <v>234.375</v>
      </c>
      <c r="Q139" s="33">
        <f t="shared" ca="1" si="344"/>
        <v>351.5625</v>
      </c>
      <c r="R139" s="33">
        <f t="shared" ca="1" si="344"/>
        <v>527.34375</v>
      </c>
      <c r="S139" s="33">
        <f t="shared" ca="1" si="344"/>
        <v>791.015625</v>
      </c>
      <c r="T139" s="33">
        <f t="shared" ca="1" si="344"/>
        <v>1107.421875</v>
      </c>
      <c r="U139" s="33">
        <f t="shared" ca="1" si="344"/>
        <v>1550.390625</v>
      </c>
      <c r="V139" s="33">
        <f t="shared" ca="1" si="344"/>
        <v>2015.5078125</v>
      </c>
      <c r="W139" s="33">
        <f t="shared" ca="1" si="344"/>
        <v>2620.16015625</v>
      </c>
      <c r="X139" s="33">
        <f t="shared" ca="1" si="344"/>
        <v>3144.1921874999998</v>
      </c>
      <c r="Y139" s="33">
        <f t="shared" ca="1" si="344"/>
        <v>3773.0306249999994</v>
      </c>
      <c r="Z139" s="33">
        <f t="shared" ca="1" si="344"/>
        <v>4527.6367499999997</v>
      </c>
      <c r="AA139" s="33">
        <f t="shared" ca="1" si="344"/>
        <v>5433.1640999999991</v>
      </c>
      <c r="AB139" s="33">
        <f t="shared" ca="1" si="344"/>
        <v>6519.7969199999989</v>
      </c>
      <c r="AC139" s="33">
        <f t="shared" ca="1" si="344"/>
        <v>7823.7563039999968</v>
      </c>
      <c r="AD139" s="33">
        <f t="shared" ca="1" si="344"/>
        <v>8606.1319343999967</v>
      </c>
      <c r="AE139" s="33">
        <f t="shared" ca="1" si="344"/>
        <v>9466.7451278399985</v>
      </c>
      <c r="AF139" s="33">
        <f t="shared" ca="1" si="344"/>
        <v>10413.419640623997</v>
      </c>
      <c r="AG139" s="33">
        <f t="shared" ca="1" si="344"/>
        <v>11454.761604686399</v>
      </c>
      <c r="AH139" s="33">
        <f t="shared" ca="1" si="344"/>
        <v>12600.23776515504</v>
      </c>
      <c r="AI139" s="33">
        <f t="shared" ca="1" si="344"/>
        <v>13860.261541670547</v>
      </c>
      <c r="AJ139" s="33">
        <f t="shared" ca="1" si="344"/>
        <v>14553.274618754074</v>
      </c>
      <c r="AK139" s="33">
        <f t="shared" ca="1" si="344"/>
        <v>15280.938349691778</v>
      </c>
      <c r="AL139" s="33">
        <f t="shared" ca="1" si="344"/>
        <v>16044.985267176367</v>
      </c>
      <c r="AM139" s="33">
        <f t="shared" ca="1" si="344"/>
        <v>16686.784677863419</v>
      </c>
      <c r="AN139" s="33">
        <f t="shared" ca="1" si="344"/>
        <v>17354.256064977959</v>
      </c>
      <c r="AO139" s="33">
        <f t="shared" ca="1" si="344"/>
        <v>18048.426307577072</v>
      </c>
      <c r="AP139" s="33">
        <f t="shared" ca="1" si="344"/>
        <v>18589.879096804387</v>
      </c>
      <c r="AQ139" s="33">
        <f t="shared" ca="1" si="344"/>
        <v>19147.575469708514</v>
      </c>
      <c r="AR139" s="33">
        <f t="shared" ref="AR139:BJ139" ca="1" si="345">AR15*AQ139/AQ15</f>
        <v>19722.002733799774</v>
      </c>
      <c r="AS139" s="33">
        <f t="shared" ca="1" si="345"/>
        <v>20116.442788475772</v>
      </c>
      <c r="AT139" s="33">
        <f t="shared" ca="1" si="345"/>
        <v>20518.771644245287</v>
      </c>
      <c r="AU139" s="33">
        <f t="shared" ca="1" si="345"/>
        <v>20929.147077130194</v>
      </c>
      <c r="AV139" s="33">
        <f t="shared" ca="1" si="345"/>
        <v>21347.730018672799</v>
      </c>
      <c r="AW139" s="33">
        <f t="shared" ca="1" si="345"/>
        <v>21561.207318859528</v>
      </c>
      <c r="AX139" s="33">
        <f t="shared" ca="1" si="345"/>
        <v>21776.819392048128</v>
      </c>
      <c r="AY139" s="33">
        <f t="shared" ca="1" si="345"/>
        <v>21994.587585968609</v>
      </c>
      <c r="AZ139" s="33">
        <f t="shared" ca="1" si="345"/>
        <v>22214.533461828294</v>
      </c>
      <c r="BA139" s="33">
        <f t="shared" ca="1" si="345"/>
        <v>22436.678796446569</v>
      </c>
      <c r="BB139" s="33">
        <f t="shared" ca="1" si="345"/>
        <v>22661.04558441104</v>
      </c>
      <c r="BC139" s="33">
        <f t="shared" ca="1" si="345"/>
        <v>22887.656040255155</v>
      </c>
      <c r="BD139" s="33">
        <f t="shared" ca="1" si="345"/>
        <v>23116.532600657702</v>
      </c>
      <c r="BE139" s="33">
        <f t="shared" ca="1" si="345"/>
        <v>23347.697926664277</v>
      </c>
      <c r="BF139" s="33">
        <f t="shared" ca="1" si="345"/>
        <v>23581.174905930922</v>
      </c>
      <c r="BG139" s="33">
        <f t="shared" ca="1" si="345"/>
        <v>23816.986654990233</v>
      </c>
      <c r="BH139" s="33">
        <f t="shared" ca="1" si="345"/>
        <v>24055.156521540132</v>
      </c>
      <c r="BI139" s="33">
        <f t="shared" ca="1" si="345"/>
        <v>24295.708086755534</v>
      </c>
      <c r="BJ139" s="33">
        <f t="shared" ca="1" si="345"/>
        <v>24538.66516762309</v>
      </c>
    </row>
    <row r="140" spans="2:62" ht="13.5" hidden="1" customHeight="1" outlineLevel="1" x14ac:dyDescent="0.25">
      <c r="B140" s="6" t="s">
        <v>113</v>
      </c>
      <c r="G140" s="47">
        <f>G461</f>
        <v>0.3</v>
      </c>
      <c r="H140" s="47">
        <f t="shared" ref="H140:AX140" si="346">H461</f>
        <v>0.6</v>
      </c>
      <c r="I140" s="47">
        <f t="shared" si="346"/>
        <v>0.6</v>
      </c>
      <c r="J140" s="47">
        <f t="shared" si="346"/>
        <v>0.6</v>
      </c>
      <c r="K140" s="47">
        <f t="shared" si="346"/>
        <v>0.6</v>
      </c>
      <c r="L140" s="47">
        <f t="shared" si="346"/>
        <v>0.6</v>
      </c>
      <c r="M140" s="47">
        <f t="shared" si="346"/>
        <v>0.6</v>
      </c>
      <c r="N140" s="47">
        <f t="shared" si="346"/>
        <v>0.6</v>
      </c>
      <c r="O140" s="47">
        <f t="shared" si="346"/>
        <v>1.7999999999999998</v>
      </c>
      <c r="P140" s="47">
        <f t="shared" si="346"/>
        <v>1.7999999999999998</v>
      </c>
      <c r="Q140" s="47">
        <f t="shared" si="346"/>
        <v>1.7999999999999998</v>
      </c>
      <c r="R140" s="47">
        <f t="shared" si="346"/>
        <v>2.4</v>
      </c>
      <c r="S140" s="47">
        <f t="shared" si="346"/>
        <v>2.4</v>
      </c>
      <c r="T140" s="47">
        <f t="shared" si="346"/>
        <v>2.4</v>
      </c>
      <c r="U140" s="47">
        <f t="shared" si="346"/>
        <v>2.4</v>
      </c>
      <c r="V140" s="47">
        <f t="shared" si="346"/>
        <v>2.4</v>
      </c>
      <c r="W140" s="47">
        <f t="shared" si="346"/>
        <v>2.4</v>
      </c>
      <c r="X140" s="47">
        <f t="shared" si="346"/>
        <v>2.4</v>
      </c>
      <c r="Y140" s="47">
        <f t="shared" si="346"/>
        <v>2.4</v>
      </c>
      <c r="Z140" s="47">
        <f t="shared" si="346"/>
        <v>2.4</v>
      </c>
      <c r="AA140" s="47">
        <f t="shared" si="346"/>
        <v>3</v>
      </c>
      <c r="AB140" s="47">
        <f t="shared" si="346"/>
        <v>3</v>
      </c>
      <c r="AC140" s="47">
        <f t="shared" si="346"/>
        <v>3</v>
      </c>
      <c r="AD140" s="47">
        <f t="shared" si="346"/>
        <v>3</v>
      </c>
      <c r="AE140" s="47">
        <f t="shared" si="346"/>
        <v>3</v>
      </c>
      <c r="AF140" s="47">
        <f t="shared" si="346"/>
        <v>3</v>
      </c>
      <c r="AG140" s="47">
        <f t="shared" si="346"/>
        <v>3</v>
      </c>
      <c r="AH140" s="47">
        <f t="shared" si="346"/>
        <v>3</v>
      </c>
      <c r="AI140" s="47">
        <f t="shared" si="346"/>
        <v>3</v>
      </c>
      <c r="AJ140" s="47">
        <f t="shared" si="346"/>
        <v>3</v>
      </c>
      <c r="AK140" s="47">
        <f t="shared" si="346"/>
        <v>3</v>
      </c>
      <c r="AL140" s="47">
        <f t="shared" si="346"/>
        <v>3</v>
      </c>
      <c r="AM140" s="47">
        <f t="shared" si="346"/>
        <v>3</v>
      </c>
      <c r="AN140" s="47">
        <f t="shared" si="346"/>
        <v>3</v>
      </c>
      <c r="AO140" s="47">
        <f t="shared" si="346"/>
        <v>3</v>
      </c>
      <c r="AP140" s="47">
        <f t="shared" si="346"/>
        <v>3</v>
      </c>
      <c r="AQ140" s="47">
        <f t="shared" si="346"/>
        <v>3</v>
      </c>
      <c r="AR140" s="47">
        <f t="shared" si="346"/>
        <v>3</v>
      </c>
      <c r="AS140" s="47">
        <f t="shared" si="346"/>
        <v>3</v>
      </c>
      <c r="AT140" s="47">
        <f t="shared" si="346"/>
        <v>3</v>
      </c>
      <c r="AU140" s="47">
        <f t="shared" si="346"/>
        <v>3</v>
      </c>
      <c r="AV140" s="47">
        <f t="shared" si="346"/>
        <v>3</v>
      </c>
      <c r="AW140" s="47">
        <f t="shared" si="346"/>
        <v>3</v>
      </c>
      <c r="AX140" s="47">
        <f t="shared" si="346"/>
        <v>3</v>
      </c>
      <c r="AY140" s="47">
        <f t="shared" ref="AY140:BJ140" si="347">AY461</f>
        <v>3</v>
      </c>
      <c r="AZ140" s="47">
        <f t="shared" si="347"/>
        <v>3</v>
      </c>
      <c r="BA140" s="47">
        <f t="shared" si="347"/>
        <v>3</v>
      </c>
      <c r="BB140" s="47">
        <f t="shared" si="347"/>
        <v>3</v>
      </c>
      <c r="BC140" s="47">
        <f t="shared" si="347"/>
        <v>3</v>
      </c>
      <c r="BD140" s="47">
        <f t="shared" si="347"/>
        <v>3</v>
      </c>
      <c r="BE140" s="47">
        <f t="shared" si="347"/>
        <v>3</v>
      </c>
      <c r="BF140" s="47">
        <f t="shared" si="347"/>
        <v>3</v>
      </c>
      <c r="BG140" s="47">
        <f t="shared" si="347"/>
        <v>3</v>
      </c>
      <c r="BH140" s="47">
        <f t="shared" si="347"/>
        <v>3</v>
      </c>
      <c r="BI140" s="47">
        <f t="shared" si="347"/>
        <v>3</v>
      </c>
      <c r="BJ140" s="47">
        <f t="shared" si="347"/>
        <v>3</v>
      </c>
    </row>
    <row r="141" spans="2:62" ht="13.5" hidden="1" customHeight="1" outlineLevel="1" x14ac:dyDescent="0.25">
      <c r="B141" s="6" t="s">
        <v>157</v>
      </c>
      <c r="G141" s="40">
        <v>0</v>
      </c>
      <c r="H141" s="33">
        <f>G141</f>
        <v>0</v>
      </c>
      <c r="I141" s="33">
        <f t="shared" ref="I141:K141" si="348">H141</f>
        <v>0</v>
      </c>
      <c r="J141" s="33">
        <f t="shared" si="348"/>
        <v>0</v>
      </c>
      <c r="K141" s="33">
        <f t="shared" si="348"/>
        <v>0</v>
      </c>
      <c r="L141" s="86">
        <f ca="1">L142-SUM(L138:L140)</f>
        <v>57.837499999999999</v>
      </c>
      <c r="M141" s="33">
        <f t="shared" ref="M141:BJ141" ca="1" si="349">M142-SUM(M138:M140)</f>
        <v>153.46250000000001</v>
      </c>
      <c r="N141" s="33">
        <f t="shared" ca="1" si="349"/>
        <v>373.77499999999998</v>
      </c>
      <c r="O141" s="33">
        <f t="shared" ca="1" si="349"/>
        <v>728.38750000000005</v>
      </c>
      <c r="P141" s="33">
        <f t="shared" ca="1" si="349"/>
        <v>1072.1375</v>
      </c>
      <c r="Q141" s="33">
        <f t="shared" ca="1" si="349"/>
        <v>1570.184375</v>
      </c>
      <c r="R141" s="33">
        <f t="shared" ca="1" si="349"/>
        <v>2281.0791666666664</v>
      </c>
      <c r="S141" s="33">
        <f t="shared" ca="1" si="349"/>
        <v>3322.5830729166664</v>
      </c>
      <c r="T141" s="33">
        <f t="shared" ca="1" si="349"/>
        <v>4501.1963541666655</v>
      </c>
      <c r="U141" s="33">
        <f t="shared" ca="1" si="349"/>
        <v>6084.8096354166655</v>
      </c>
      <c r="V141" s="33">
        <f t="shared" ca="1" si="349"/>
        <v>7619.6963541666646</v>
      </c>
      <c r="W141" s="33">
        <f t="shared" ca="1" si="349"/>
        <v>9524.3512369791642</v>
      </c>
      <c r="X141" s="33">
        <f t="shared" ca="1" si="349"/>
        <v>10965.439322916664</v>
      </c>
      <c r="Y141" s="33">
        <f t="shared" ca="1" si="349"/>
        <v>12600.41926041666</v>
      </c>
      <c r="Z141" s="33">
        <f t="shared" ca="1" si="349"/>
        <v>14449.20426666666</v>
      </c>
      <c r="AA141" s="33">
        <f t="shared" ca="1" si="349"/>
        <v>16513.983838333319</v>
      </c>
      <c r="AB141" s="33">
        <f t="shared" ca="1" si="349"/>
        <v>18850.244401333319</v>
      </c>
      <c r="AC141" s="33">
        <f t="shared" ca="1" si="349"/>
        <v>21458.163169333307</v>
      </c>
      <c r="AD141" s="33">
        <f t="shared" ca="1" si="349"/>
        <v>22318.776362773307</v>
      </c>
      <c r="AE141" s="33">
        <f t="shared" ca="1" si="349"/>
        <v>23136.358896541311</v>
      </c>
      <c r="AF141" s="33">
        <f t="shared" ca="1" si="349"/>
        <v>23893.698506768502</v>
      </c>
      <c r="AG141" s="33">
        <f t="shared" ca="1" si="349"/>
        <v>24570.570783409072</v>
      </c>
      <c r="AH141" s="33">
        <f t="shared" ca="1" si="349"/>
        <v>25143.308863643382</v>
      </c>
      <c r="AI141" s="33">
        <f t="shared" ca="1" si="349"/>
        <v>27663.356416674393</v>
      </c>
      <c r="AJ141" s="33">
        <f t="shared" ca="1" si="349"/>
        <v>29049.382570841444</v>
      </c>
      <c r="AK141" s="33">
        <f t="shared" ca="1" si="349"/>
        <v>30504.710032716852</v>
      </c>
      <c r="AL141" s="33">
        <f t="shared" ca="1" si="349"/>
        <v>32032.803867686027</v>
      </c>
      <c r="AM141" s="33">
        <f t="shared" ca="1" si="349"/>
        <v>33302.861022393467</v>
      </c>
      <c r="AN141" s="33">
        <f t="shared" ca="1" si="349"/>
        <v>34637.803796622538</v>
      </c>
      <c r="AO141" s="33">
        <f t="shared" ca="1" si="349"/>
        <v>36026.144281820758</v>
      </c>
      <c r="AP141" s="33">
        <f t="shared" ca="1" si="349"/>
        <v>37109.049860275394</v>
      </c>
      <c r="AQ141" s="33">
        <f t="shared" ca="1" si="349"/>
        <v>38224.442606083641</v>
      </c>
      <c r="AR141" s="33">
        <f t="shared" ca="1" si="349"/>
        <v>39373.297134266162</v>
      </c>
      <c r="AS141" s="33">
        <f t="shared" ca="1" si="349"/>
        <v>40162.177243618149</v>
      </c>
      <c r="AT141" s="33">
        <f t="shared" ca="1" si="349"/>
        <v>40966.834955157174</v>
      </c>
      <c r="AU141" s="33">
        <f t="shared" ca="1" si="349"/>
        <v>41787.585820926994</v>
      </c>
      <c r="AV141" s="33">
        <f t="shared" ca="1" si="349"/>
        <v>42624.751704012197</v>
      </c>
      <c r="AW141" s="33">
        <f t="shared" ca="1" si="349"/>
        <v>43051.706304385647</v>
      </c>
      <c r="AX141" s="33">
        <f t="shared" ca="1" si="349"/>
        <v>43482.930450762855</v>
      </c>
      <c r="AY141" s="33">
        <f t="shared" ca="1" si="349"/>
        <v>43918.466838603817</v>
      </c>
      <c r="AZ141" s="33">
        <f t="shared" ca="1" si="349"/>
        <v>44358.358590323187</v>
      </c>
      <c r="BA141" s="33">
        <f t="shared" ca="1" si="349"/>
        <v>44802.649259559737</v>
      </c>
      <c r="BB141" s="33">
        <f t="shared" ca="1" si="349"/>
        <v>45251.382835488679</v>
      </c>
      <c r="BC141" s="33">
        <f t="shared" ca="1" si="349"/>
        <v>45704.603747176923</v>
      </c>
      <c r="BD141" s="33">
        <f t="shared" ca="1" si="349"/>
        <v>46162.356867982002</v>
      </c>
      <c r="BE141" s="33">
        <f t="shared" ca="1" si="349"/>
        <v>46624.687519995154</v>
      </c>
      <c r="BF141" s="33">
        <f t="shared" ca="1" si="349"/>
        <v>47091.641478528443</v>
      </c>
      <c r="BG141" s="33">
        <f t="shared" ca="1" si="349"/>
        <v>47563.264976647071</v>
      </c>
      <c r="BH141" s="33">
        <f t="shared" ca="1" si="349"/>
        <v>48039.604709746869</v>
      </c>
      <c r="BI141" s="33">
        <f t="shared" ca="1" si="349"/>
        <v>48520.707840177667</v>
      </c>
      <c r="BJ141" s="33">
        <f t="shared" ca="1" si="349"/>
        <v>49006.62200191278</v>
      </c>
    </row>
    <row r="142" spans="2:62" s="20" customFormat="1" ht="13.5" hidden="1" customHeight="1" outlineLevel="1" x14ac:dyDescent="0.25">
      <c r="B142" s="61" t="s">
        <v>116</v>
      </c>
      <c r="C142" s="61"/>
      <c r="D142" s="61"/>
      <c r="E142" s="61"/>
      <c r="F142" s="61"/>
      <c r="G142" s="62">
        <f ca="1">SUM(G138,OFFSET(G142,-1,0))</f>
        <v>8.125</v>
      </c>
      <c r="H142" s="62">
        <f ca="1">SUM(H138,OFFSET(H142,-1,0))</f>
        <v>16.25</v>
      </c>
      <c r="I142" s="62">
        <f ca="1">SUM(I138,OFFSET(I142,-1,0))</f>
        <v>16.25</v>
      </c>
      <c r="J142" s="62">
        <f ca="1">SUM(J138,OFFSET(J142,-1,0))</f>
        <v>16.25</v>
      </c>
      <c r="K142" s="62">
        <f ca="1">SUM(K138,OFFSET(K142,-1,0))</f>
        <v>16.25</v>
      </c>
      <c r="L142" s="85">
        <f t="shared" ref="L142:AQ142" ca="1" si="350">L45*L15</f>
        <v>87.1875</v>
      </c>
      <c r="M142" s="62">
        <f t="shared" ca="1" si="350"/>
        <v>201.5625</v>
      </c>
      <c r="N142" s="62">
        <f t="shared" ca="1" si="350"/>
        <v>468.75</v>
      </c>
      <c r="O142" s="62">
        <f t="shared" ca="1" si="350"/>
        <v>914.0625</v>
      </c>
      <c r="P142" s="62">
        <f t="shared" ca="1" si="350"/>
        <v>1335.9375</v>
      </c>
      <c r="Q142" s="62">
        <f t="shared" ca="1" si="350"/>
        <v>1951.171875</v>
      </c>
      <c r="R142" s="62">
        <f t="shared" ca="1" si="350"/>
        <v>2847.65625</v>
      </c>
      <c r="S142" s="62">
        <f t="shared" ca="1" si="350"/>
        <v>4152.83203125</v>
      </c>
      <c r="T142" s="62">
        <f t="shared" ca="1" si="350"/>
        <v>5647.8515624999991</v>
      </c>
      <c r="U142" s="62">
        <f t="shared" ca="1" si="350"/>
        <v>7674.4335937499991</v>
      </c>
      <c r="V142" s="62">
        <f t="shared" ca="1" si="350"/>
        <v>9674.4374999999982</v>
      </c>
      <c r="W142" s="62">
        <f t="shared" ca="1" si="350"/>
        <v>12183.744726562498</v>
      </c>
      <c r="X142" s="62">
        <f t="shared" ca="1" si="350"/>
        <v>14148.864843749996</v>
      </c>
      <c r="Y142" s="62">
        <f t="shared" ca="1" si="350"/>
        <v>16412.683218749993</v>
      </c>
      <c r="Z142" s="62">
        <f t="shared" ca="1" si="350"/>
        <v>19016.074349999992</v>
      </c>
      <c r="AA142" s="62">
        <f t="shared" ca="1" si="350"/>
        <v>22004.314604999985</v>
      </c>
      <c r="AB142" s="62">
        <f t="shared" ca="1" si="350"/>
        <v>25427.207987999984</v>
      </c>
      <c r="AC142" s="62">
        <f t="shared" ca="1" si="350"/>
        <v>29339.08613999997</v>
      </c>
      <c r="AD142" s="62">
        <f t="shared" ca="1" si="350"/>
        <v>30982.074963839968</v>
      </c>
      <c r="AE142" s="62">
        <f t="shared" ca="1" si="350"/>
        <v>32660.270691047976</v>
      </c>
      <c r="AF142" s="62">
        <f t="shared" ca="1" si="350"/>
        <v>34364.284814059167</v>
      </c>
      <c r="AG142" s="62">
        <f t="shared" ca="1" si="350"/>
        <v>36082.499054762135</v>
      </c>
      <c r="AH142" s="62">
        <f t="shared" ca="1" si="350"/>
        <v>37800.713295465088</v>
      </c>
      <c r="AI142" s="62">
        <f t="shared" ca="1" si="350"/>
        <v>41580.784625011605</v>
      </c>
      <c r="AJ142" s="62">
        <f t="shared" ca="1" si="350"/>
        <v>43659.823856262185</v>
      </c>
      <c r="AK142" s="62">
        <f t="shared" ca="1" si="350"/>
        <v>45842.815049075296</v>
      </c>
      <c r="AL142" s="62">
        <f t="shared" ca="1" si="350"/>
        <v>48134.95580152906</v>
      </c>
      <c r="AM142" s="62">
        <f t="shared" ca="1" si="350"/>
        <v>50060.354033590222</v>
      </c>
      <c r="AN142" s="62">
        <f t="shared" ca="1" si="350"/>
        <v>52062.768194933829</v>
      </c>
      <c r="AO142" s="62">
        <f t="shared" ca="1" si="350"/>
        <v>54145.278922731166</v>
      </c>
      <c r="AP142" s="62">
        <f t="shared" ca="1" si="350"/>
        <v>55769.637290413113</v>
      </c>
      <c r="AQ142" s="62">
        <f t="shared" ca="1" si="350"/>
        <v>57442.726409125491</v>
      </c>
      <c r="AR142" s="62">
        <f t="shared" ref="AR142:BJ142" ca="1" si="351">AR45*AR15</f>
        <v>59166.008201399272</v>
      </c>
      <c r="AS142" s="62">
        <f t="shared" ca="1" si="351"/>
        <v>60349.328365427253</v>
      </c>
      <c r="AT142" s="62">
        <f t="shared" ca="1" si="351"/>
        <v>61556.314932735797</v>
      </c>
      <c r="AU142" s="62">
        <f t="shared" ca="1" si="351"/>
        <v>62787.44123139052</v>
      </c>
      <c r="AV142" s="62">
        <f t="shared" ca="1" si="351"/>
        <v>64043.190056018328</v>
      </c>
      <c r="AW142" s="62">
        <f t="shared" ca="1" si="351"/>
        <v>64683.621956578507</v>
      </c>
      <c r="AX142" s="62">
        <f t="shared" ca="1" si="351"/>
        <v>65330.458176144311</v>
      </c>
      <c r="AY142" s="62">
        <f t="shared" ca="1" si="351"/>
        <v>65983.762757905759</v>
      </c>
      <c r="AZ142" s="62">
        <f t="shared" ca="1" si="351"/>
        <v>66643.60038548481</v>
      </c>
      <c r="BA142" s="62">
        <f t="shared" ca="1" si="351"/>
        <v>67310.036389339642</v>
      </c>
      <c r="BB142" s="62">
        <f t="shared" ca="1" si="351"/>
        <v>67983.136753233048</v>
      </c>
      <c r="BC142" s="62">
        <f t="shared" ca="1" si="351"/>
        <v>68662.968120765407</v>
      </c>
      <c r="BD142" s="62">
        <f t="shared" ca="1" si="351"/>
        <v>69349.597801973039</v>
      </c>
      <c r="BE142" s="62">
        <f t="shared" ca="1" si="351"/>
        <v>70043.093779992763</v>
      </c>
      <c r="BF142" s="62">
        <f t="shared" ca="1" si="351"/>
        <v>70743.524717792694</v>
      </c>
      <c r="BG142" s="62">
        <f t="shared" ca="1" si="351"/>
        <v>71450.959964970636</v>
      </c>
      <c r="BH142" s="62">
        <f t="shared" ca="1" si="351"/>
        <v>72165.469564620333</v>
      </c>
      <c r="BI142" s="62">
        <f t="shared" ca="1" si="351"/>
        <v>72887.12426026653</v>
      </c>
      <c r="BJ142" s="62">
        <f t="shared" ca="1" si="351"/>
        <v>73615.995502869206</v>
      </c>
    </row>
    <row r="143" spans="2:62" ht="5" hidden="1" customHeight="1" outlineLevel="1" thickBot="1" x14ac:dyDescent="0.3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2:62" ht="13.5" hidden="1" customHeight="1" outlineLevel="1" x14ac:dyDescent="0.25"/>
    <row r="145" spans="2:62" ht="13.5" hidden="1" customHeight="1" outlineLevel="1" thickBot="1" x14ac:dyDescent="0.3"/>
    <row r="146" spans="2:62" ht="18" customHeight="1" collapsed="1" thickTop="1" thickBot="1" x14ac:dyDescent="0.3">
      <c r="B146" s="31" t="s">
        <v>117</v>
      </c>
      <c r="C146" s="31"/>
      <c r="D146" s="31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</row>
    <row r="147" spans="2:62" ht="5" hidden="1" customHeight="1" outlineLevel="1" x14ac:dyDescent="0.25"/>
    <row r="148" spans="2:62" s="24" customFormat="1" ht="13.5" hidden="1" customHeight="1" outlineLevel="1" x14ac:dyDescent="0.25">
      <c r="G148" s="25">
        <f>G$4</f>
        <v>41425</v>
      </c>
      <c r="H148" s="25">
        <f t="shared" ref="H148:BJ148" si="352">H$4</f>
        <v>41455</v>
      </c>
      <c r="I148" s="25">
        <f t="shared" si="352"/>
        <v>41486</v>
      </c>
      <c r="J148" s="25">
        <f t="shared" si="352"/>
        <v>41517</v>
      </c>
      <c r="K148" s="25">
        <f t="shared" si="352"/>
        <v>41547</v>
      </c>
      <c r="L148" s="25">
        <f t="shared" si="352"/>
        <v>41578</v>
      </c>
      <c r="M148" s="25">
        <f t="shared" si="352"/>
        <v>41608</v>
      </c>
      <c r="N148" s="25">
        <f t="shared" si="352"/>
        <v>41639</v>
      </c>
      <c r="O148" s="25">
        <f t="shared" si="352"/>
        <v>41670</v>
      </c>
      <c r="P148" s="25">
        <f t="shared" si="352"/>
        <v>41698</v>
      </c>
      <c r="Q148" s="25">
        <f t="shared" si="352"/>
        <v>41729</v>
      </c>
      <c r="R148" s="25">
        <f t="shared" si="352"/>
        <v>41759</v>
      </c>
      <c r="S148" s="25">
        <f t="shared" si="352"/>
        <v>41790</v>
      </c>
      <c r="T148" s="25">
        <f t="shared" si="352"/>
        <v>41820</v>
      </c>
      <c r="U148" s="25">
        <f t="shared" si="352"/>
        <v>41851</v>
      </c>
      <c r="V148" s="25">
        <f t="shared" si="352"/>
        <v>41882</v>
      </c>
      <c r="W148" s="25">
        <f t="shared" si="352"/>
        <v>41912</v>
      </c>
      <c r="X148" s="25">
        <f t="shared" si="352"/>
        <v>41943</v>
      </c>
      <c r="Y148" s="25">
        <f t="shared" si="352"/>
        <v>41973</v>
      </c>
      <c r="Z148" s="25">
        <f t="shared" si="352"/>
        <v>42004</v>
      </c>
      <c r="AA148" s="25">
        <f t="shared" si="352"/>
        <v>42035</v>
      </c>
      <c r="AB148" s="25">
        <f t="shared" si="352"/>
        <v>42063</v>
      </c>
      <c r="AC148" s="25">
        <f t="shared" si="352"/>
        <v>42094</v>
      </c>
      <c r="AD148" s="25">
        <f t="shared" si="352"/>
        <v>42124</v>
      </c>
      <c r="AE148" s="25">
        <f t="shared" si="352"/>
        <v>42155</v>
      </c>
      <c r="AF148" s="25">
        <f t="shared" si="352"/>
        <v>42185</v>
      </c>
      <c r="AG148" s="25">
        <f t="shared" si="352"/>
        <v>42216</v>
      </c>
      <c r="AH148" s="25">
        <f t="shared" si="352"/>
        <v>42247</v>
      </c>
      <c r="AI148" s="25">
        <f t="shared" si="352"/>
        <v>42277</v>
      </c>
      <c r="AJ148" s="25">
        <f t="shared" si="352"/>
        <v>42308</v>
      </c>
      <c r="AK148" s="25">
        <f t="shared" si="352"/>
        <v>42338</v>
      </c>
      <c r="AL148" s="25">
        <f t="shared" si="352"/>
        <v>42369</v>
      </c>
      <c r="AM148" s="25">
        <f t="shared" si="352"/>
        <v>42400</v>
      </c>
      <c r="AN148" s="25">
        <f t="shared" si="352"/>
        <v>42429</v>
      </c>
      <c r="AO148" s="25">
        <f t="shared" si="352"/>
        <v>42460</v>
      </c>
      <c r="AP148" s="25">
        <f t="shared" si="352"/>
        <v>42490</v>
      </c>
      <c r="AQ148" s="25">
        <f t="shared" si="352"/>
        <v>42521</v>
      </c>
      <c r="AR148" s="25">
        <f t="shared" si="352"/>
        <v>42551</v>
      </c>
      <c r="AS148" s="25">
        <f t="shared" si="352"/>
        <v>42582</v>
      </c>
      <c r="AT148" s="25">
        <f t="shared" si="352"/>
        <v>42613</v>
      </c>
      <c r="AU148" s="25">
        <f t="shared" si="352"/>
        <v>42643</v>
      </c>
      <c r="AV148" s="25">
        <f t="shared" si="352"/>
        <v>42674</v>
      </c>
      <c r="AW148" s="25">
        <f t="shared" si="352"/>
        <v>42704</v>
      </c>
      <c r="AX148" s="25">
        <f t="shared" si="352"/>
        <v>42735</v>
      </c>
      <c r="AY148" s="25">
        <f t="shared" si="352"/>
        <v>42766</v>
      </c>
      <c r="AZ148" s="25">
        <f t="shared" si="352"/>
        <v>42794</v>
      </c>
      <c r="BA148" s="25">
        <f t="shared" si="352"/>
        <v>42825</v>
      </c>
      <c r="BB148" s="25">
        <f t="shared" si="352"/>
        <v>42855</v>
      </c>
      <c r="BC148" s="25">
        <f t="shared" si="352"/>
        <v>42886</v>
      </c>
      <c r="BD148" s="25">
        <f t="shared" si="352"/>
        <v>42916</v>
      </c>
      <c r="BE148" s="25">
        <f t="shared" si="352"/>
        <v>42947</v>
      </c>
      <c r="BF148" s="25">
        <f t="shared" si="352"/>
        <v>42978</v>
      </c>
      <c r="BG148" s="25">
        <f t="shared" si="352"/>
        <v>43008</v>
      </c>
      <c r="BH148" s="25">
        <f t="shared" si="352"/>
        <v>43039</v>
      </c>
      <c r="BI148" s="25">
        <f t="shared" si="352"/>
        <v>43069</v>
      </c>
      <c r="BJ148" s="25">
        <f t="shared" si="352"/>
        <v>43100</v>
      </c>
    </row>
    <row r="149" spans="2:62" s="24" customFormat="1" ht="13.5" hidden="1" customHeight="1" outlineLevel="1" thickBot="1" x14ac:dyDescent="0.3">
      <c r="B149" s="16" t="s">
        <v>8</v>
      </c>
      <c r="C149" s="16"/>
      <c r="D149" s="16"/>
      <c r="E149" s="26"/>
      <c r="F149" s="26"/>
      <c r="G149" s="27">
        <f>G$5</f>
        <v>2013</v>
      </c>
      <c r="H149" s="27">
        <f t="shared" ref="H149:BJ149" si="353">H$5</f>
        <v>2013</v>
      </c>
      <c r="I149" s="27">
        <f t="shared" si="353"/>
        <v>2013</v>
      </c>
      <c r="J149" s="27">
        <f t="shared" si="353"/>
        <v>2013</v>
      </c>
      <c r="K149" s="27">
        <f t="shared" si="353"/>
        <v>2013</v>
      </c>
      <c r="L149" s="27">
        <f t="shared" si="353"/>
        <v>2013</v>
      </c>
      <c r="M149" s="27">
        <f t="shared" si="353"/>
        <v>2013</v>
      </c>
      <c r="N149" s="27">
        <f t="shared" si="353"/>
        <v>2013</v>
      </c>
      <c r="O149" s="27">
        <f t="shared" si="353"/>
        <v>2014</v>
      </c>
      <c r="P149" s="27">
        <f t="shared" si="353"/>
        <v>2014</v>
      </c>
      <c r="Q149" s="27">
        <f t="shared" si="353"/>
        <v>2014</v>
      </c>
      <c r="R149" s="27">
        <f t="shared" si="353"/>
        <v>2014</v>
      </c>
      <c r="S149" s="27">
        <f t="shared" si="353"/>
        <v>2014</v>
      </c>
      <c r="T149" s="27">
        <f t="shared" si="353"/>
        <v>2014</v>
      </c>
      <c r="U149" s="27">
        <f t="shared" si="353"/>
        <v>2014</v>
      </c>
      <c r="V149" s="27">
        <f t="shared" si="353"/>
        <v>2014</v>
      </c>
      <c r="W149" s="27">
        <f t="shared" si="353"/>
        <v>2014</v>
      </c>
      <c r="X149" s="27">
        <f t="shared" si="353"/>
        <v>2014</v>
      </c>
      <c r="Y149" s="27">
        <f t="shared" si="353"/>
        <v>2014</v>
      </c>
      <c r="Z149" s="27">
        <f t="shared" si="353"/>
        <v>2014</v>
      </c>
      <c r="AA149" s="27">
        <f t="shared" si="353"/>
        <v>2015</v>
      </c>
      <c r="AB149" s="27">
        <f t="shared" si="353"/>
        <v>2015</v>
      </c>
      <c r="AC149" s="27">
        <f t="shared" si="353"/>
        <v>2015</v>
      </c>
      <c r="AD149" s="27">
        <f t="shared" si="353"/>
        <v>2015</v>
      </c>
      <c r="AE149" s="27">
        <f t="shared" si="353"/>
        <v>2015</v>
      </c>
      <c r="AF149" s="27">
        <f t="shared" si="353"/>
        <v>2015</v>
      </c>
      <c r="AG149" s="27">
        <f t="shared" si="353"/>
        <v>2015</v>
      </c>
      <c r="AH149" s="27">
        <f t="shared" si="353"/>
        <v>2015</v>
      </c>
      <c r="AI149" s="27">
        <f t="shared" si="353"/>
        <v>2015</v>
      </c>
      <c r="AJ149" s="27">
        <f t="shared" si="353"/>
        <v>2015</v>
      </c>
      <c r="AK149" s="27">
        <f t="shared" si="353"/>
        <v>2015</v>
      </c>
      <c r="AL149" s="27">
        <f t="shared" si="353"/>
        <v>2015</v>
      </c>
      <c r="AM149" s="27">
        <f t="shared" si="353"/>
        <v>2016</v>
      </c>
      <c r="AN149" s="27">
        <f t="shared" si="353"/>
        <v>2016</v>
      </c>
      <c r="AO149" s="27">
        <f t="shared" si="353"/>
        <v>2016</v>
      </c>
      <c r="AP149" s="27">
        <f t="shared" si="353"/>
        <v>2016</v>
      </c>
      <c r="AQ149" s="27">
        <f t="shared" si="353"/>
        <v>2016</v>
      </c>
      <c r="AR149" s="27">
        <f t="shared" si="353"/>
        <v>2016</v>
      </c>
      <c r="AS149" s="27">
        <f t="shared" si="353"/>
        <v>2016</v>
      </c>
      <c r="AT149" s="27">
        <f t="shared" si="353"/>
        <v>2016</v>
      </c>
      <c r="AU149" s="27">
        <f t="shared" si="353"/>
        <v>2016</v>
      </c>
      <c r="AV149" s="27">
        <f t="shared" si="353"/>
        <v>2016</v>
      </c>
      <c r="AW149" s="27">
        <f t="shared" si="353"/>
        <v>2016</v>
      </c>
      <c r="AX149" s="27">
        <f t="shared" si="353"/>
        <v>2016</v>
      </c>
      <c r="AY149" s="27">
        <f t="shared" si="353"/>
        <v>2017</v>
      </c>
      <c r="AZ149" s="27">
        <f t="shared" si="353"/>
        <v>2017</v>
      </c>
      <c r="BA149" s="27">
        <f t="shared" si="353"/>
        <v>2017</v>
      </c>
      <c r="BB149" s="27">
        <f t="shared" si="353"/>
        <v>2017</v>
      </c>
      <c r="BC149" s="27">
        <f t="shared" si="353"/>
        <v>2017</v>
      </c>
      <c r="BD149" s="27">
        <f t="shared" si="353"/>
        <v>2017</v>
      </c>
      <c r="BE149" s="27">
        <f t="shared" si="353"/>
        <v>2017</v>
      </c>
      <c r="BF149" s="27">
        <f t="shared" si="353"/>
        <v>2017</v>
      </c>
      <c r="BG149" s="27">
        <f t="shared" si="353"/>
        <v>2017</v>
      </c>
      <c r="BH149" s="27">
        <f t="shared" si="353"/>
        <v>2017</v>
      </c>
      <c r="BI149" s="27">
        <f t="shared" si="353"/>
        <v>2017</v>
      </c>
      <c r="BJ149" s="27">
        <f t="shared" si="353"/>
        <v>2017</v>
      </c>
    </row>
    <row r="150" spans="2:62" ht="5" hidden="1" customHeight="1" outlineLevel="1" x14ac:dyDescent="0.25"/>
    <row r="151" spans="2:62" ht="13.5" hidden="1" customHeight="1" outlineLevel="1" x14ac:dyDescent="0.25">
      <c r="B151" s="6" t="s">
        <v>155</v>
      </c>
      <c r="G151" s="52">
        <f>G413+G421+G429+G437</f>
        <v>0</v>
      </c>
      <c r="H151" s="52">
        <f t="shared" ref="H151:BJ151" si="354">H413+H421+H429+H437</f>
        <v>8.125</v>
      </c>
      <c r="I151" s="52">
        <f t="shared" si="354"/>
        <v>8.125</v>
      </c>
      <c r="J151" s="52">
        <f t="shared" si="354"/>
        <v>8.125</v>
      </c>
      <c r="K151" s="52">
        <f>K413+K421+K429+K437</f>
        <v>8.125</v>
      </c>
      <c r="L151" s="52">
        <f t="shared" si="354"/>
        <v>18.958333333333329</v>
      </c>
      <c r="M151" s="52">
        <f t="shared" si="354"/>
        <v>18.958333333333329</v>
      </c>
      <c r="N151" s="52">
        <f t="shared" si="354"/>
        <v>18.958333333333329</v>
      </c>
      <c r="O151" s="52">
        <f t="shared" si="354"/>
        <v>19.5</v>
      </c>
      <c r="P151" s="52">
        <f t="shared" si="354"/>
        <v>19.5</v>
      </c>
      <c r="Q151" s="52">
        <f t="shared" si="354"/>
        <v>19.5</v>
      </c>
      <c r="R151" s="52">
        <f t="shared" si="354"/>
        <v>19.5</v>
      </c>
      <c r="S151" s="52">
        <f t="shared" si="354"/>
        <v>19.5</v>
      </c>
      <c r="T151" s="52">
        <f>T413+T421+T429+T437</f>
        <v>19.5</v>
      </c>
      <c r="U151" s="52">
        <f t="shared" si="354"/>
        <v>19.5</v>
      </c>
      <c r="V151" s="52">
        <f t="shared" si="354"/>
        <v>19.5</v>
      </c>
      <c r="W151" s="52">
        <f t="shared" si="354"/>
        <v>19.5</v>
      </c>
      <c r="X151" s="52">
        <f t="shared" si="354"/>
        <v>19.5</v>
      </c>
      <c r="Y151" s="52">
        <f t="shared" si="354"/>
        <v>19.5</v>
      </c>
      <c r="Z151" s="52">
        <f t="shared" si="354"/>
        <v>22.208333333333329</v>
      </c>
      <c r="AA151" s="52">
        <f t="shared" si="354"/>
        <v>23.291666666666668</v>
      </c>
      <c r="AB151" s="52">
        <f t="shared" si="354"/>
        <v>23.291666666666668</v>
      </c>
      <c r="AC151" s="52">
        <f t="shared" si="354"/>
        <v>23.291666666666668</v>
      </c>
      <c r="AD151" s="52">
        <f t="shared" si="354"/>
        <v>23.291666666666668</v>
      </c>
      <c r="AE151" s="52">
        <f t="shared" si="354"/>
        <v>23.291666666666668</v>
      </c>
      <c r="AF151" s="52">
        <f t="shared" si="354"/>
        <v>23.291666666666668</v>
      </c>
      <c r="AG151" s="52">
        <f t="shared" si="354"/>
        <v>23.291666666666668</v>
      </c>
      <c r="AH151" s="52">
        <f t="shared" si="354"/>
        <v>23.291666666666668</v>
      </c>
      <c r="AI151" s="52">
        <f t="shared" si="354"/>
        <v>23.291666666666668</v>
      </c>
      <c r="AJ151" s="52">
        <f t="shared" si="354"/>
        <v>23.291666666666668</v>
      </c>
      <c r="AK151" s="52">
        <f t="shared" si="354"/>
        <v>23.291666666666668</v>
      </c>
      <c r="AL151" s="52">
        <f t="shared" si="354"/>
        <v>23.291666666666668</v>
      </c>
      <c r="AM151" s="52">
        <f t="shared" si="354"/>
        <v>27.625</v>
      </c>
      <c r="AN151" s="52">
        <f t="shared" si="354"/>
        <v>27.625</v>
      </c>
      <c r="AO151" s="52">
        <f t="shared" si="354"/>
        <v>27.625</v>
      </c>
      <c r="AP151" s="52">
        <f t="shared" si="354"/>
        <v>27.625</v>
      </c>
      <c r="AQ151" s="52">
        <f t="shared" si="354"/>
        <v>27.625</v>
      </c>
      <c r="AR151" s="52">
        <f t="shared" si="354"/>
        <v>27.625</v>
      </c>
      <c r="AS151" s="52">
        <f t="shared" si="354"/>
        <v>27.625</v>
      </c>
      <c r="AT151" s="52">
        <f t="shared" si="354"/>
        <v>27.625</v>
      </c>
      <c r="AU151" s="52">
        <f t="shared" si="354"/>
        <v>27.625</v>
      </c>
      <c r="AV151" s="52">
        <f t="shared" si="354"/>
        <v>27.625</v>
      </c>
      <c r="AW151" s="52">
        <f t="shared" si="354"/>
        <v>27.625</v>
      </c>
      <c r="AX151" s="52">
        <f t="shared" si="354"/>
        <v>27.625</v>
      </c>
      <c r="AY151" s="52">
        <f t="shared" si="354"/>
        <v>27.625</v>
      </c>
      <c r="AZ151" s="52">
        <f t="shared" si="354"/>
        <v>27.625</v>
      </c>
      <c r="BA151" s="52">
        <f t="shared" si="354"/>
        <v>27.625</v>
      </c>
      <c r="BB151" s="52">
        <f t="shared" si="354"/>
        <v>27.625</v>
      </c>
      <c r="BC151" s="52">
        <f t="shared" si="354"/>
        <v>27.625</v>
      </c>
      <c r="BD151" s="52">
        <f t="shared" si="354"/>
        <v>27.625</v>
      </c>
      <c r="BE151" s="52">
        <f t="shared" si="354"/>
        <v>27.625</v>
      </c>
      <c r="BF151" s="52">
        <f t="shared" si="354"/>
        <v>27.625</v>
      </c>
      <c r="BG151" s="52">
        <f t="shared" si="354"/>
        <v>27.625</v>
      </c>
      <c r="BH151" s="52">
        <f t="shared" si="354"/>
        <v>27.625</v>
      </c>
      <c r="BI151" s="52">
        <f t="shared" si="354"/>
        <v>27.625</v>
      </c>
      <c r="BJ151" s="52">
        <f t="shared" si="354"/>
        <v>27.625</v>
      </c>
    </row>
    <row r="152" spans="2:62" ht="13.5" hidden="1" customHeight="1" outlineLevel="1" x14ac:dyDescent="0.25">
      <c r="B152" s="6" t="s">
        <v>132</v>
      </c>
      <c r="G152" s="40">
        <v>1</v>
      </c>
      <c r="H152" s="40">
        <f>G152+0.5</f>
        <v>1.5</v>
      </c>
      <c r="I152" s="40">
        <v>1.5</v>
      </c>
      <c r="J152" s="40">
        <f t="shared" ref="J152:K152" si="355">I152+0.5</f>
        <v>2</v>
      </c>
      <c r="K152" s="40">
        <f t="shared" si="355"/>
        <v>2.5</v>
      </c>
      <c r="L152" s="47">
        <f t="shared" ref="L152:AQ152" ca="1" si="356">L15*K152/K15</f>
        <v>6.25</v>
      </c>
      <c r="M152" s="47">
        <f t="shared" ca="1" si="356"/>
        <v>15.625</v>
      </c>
      <c r="N152" s="47">
        <f t="shared" ca="1" si="356"/>
        <v>39.0625</v>
      </c>
      <c r="O152" s="47">
        <f t="shared" ca="1" si="356"/>
        <v>78.125</v>
      </c>
      <c r="P152" s="47">
        <f t="shared" ca="1" si="356"/>
        <v>117.1875</v>
      </c>
      <c r="Q152" s="47">
        <f t="shared" ca="1" si="356"/>
        <v>175.78125</v>
      </c>
      <c r="R152" s="47">
        <f t="shared" ca="1" si="356"/>
        <v>263.671875</v>
      </c>
      <c r="S152" s="47">
        <f t="shared" ca="1" si="356"/>
        <v>395.5078125</v>
      </c>
      <c r="T152" s="47">
        <f t="shared" ca="1" si="356"/>
        <v>553.7109375</v>
      </c>
      <c r="U152" s="47">
        <f t="shared" ca="1" si="356"/>
        <v>775.1953125</v>
      </c>
      <c r="V152" s="47">
        <f t="shared" ca="1" si="356"/>
        <v>1007.75390625</v>
      </c>
      <c r="W152" s="47">
        <f t="shared" ca="1" si="356"/>
        <v>1310.080078125</v>
      </c>
      <c r="X152" s="47">
        <f t="shared" ca="1" si="356"/>
        <v>1572.0960937499999</v>
      </c>
      <c r="Y152" s="47">
        <f t="shared" ca="1" si="356"/>
        <v>1886.5153124999997</v>
      </c>
      <c r="Z152" s="47">
        <f t="shared" ca="1" si="356"/>
        <v>2263.8183749999998</v>
      </c>
      <c r="AA152" s="47">
        <f t="shared" ca="1" si="356"/>
        <v>2716.5820499999995</v>
      </c>
      <c r="AB152" s="47">
        <f t="shared" ca="1" si="356"/>
        <v>3259.8984599999994</v>
      </c>
      <c r="AC152" s="47">
        <f t="shared" ca="1" si="356"/>
        <v>3911.8781519999984</v>
      </c>
      <c r="AD152" s="47">
        <f t="shared" ca="1" si="356"/>
        <v>4303.0659671999983</v>
      </c>
      <c r="AE152" s="47">
        <f t="shared" ca="1" si="356"/>
        <v>4733.3725639199993</v>
      </c>
      <c r="AF152" s="47">
        <f t="shared" ca="1" si="356"/>
        <v>5206.7098203119986</v>
      </c>
      <c r="AG152" s="47">
        <f t="shared" ca="1" si="356"/>
        <v>5727.3808023431993</v>
      </c>
      <c r="AH152" s="47">
        <f t="shared" ca="1" si="356"/>
        <v>6300.1188825775198</v>
      </c>
      <c r="AI152" s="47">
        <f t="shared" ca="1" si="356"/>
        <v>6930.1307708352733</v>
      </c>
      <c r="AJ152" s="47">
        <f t="shared" ca="1" si="356"/>
        <v>7276.6373093770371</v>
      </c>
      <c r="AK152" s="47">
        <f t="shared" ca="1" si="356"/>
        <v>7640.469174845889</v>
      </c>
      <c r="AL152" s="47">
        <f t="shared" ca="1" si="356"/>
        <v>8022.4926335881837</v>
      </c>
      <c r="AM152" s="47">
        <f t="shared" ca="1" si="356"/>
        <v>8343.3923389317097</v>
      </c>
      <c r="AN152" s="47">
        <f t="shared" ca="1" si="356"/>
        <v>8677.1280324889794</v>
      </c>
      <c r="AO152" s="47">
        <f t="shared" ca="1" si="356"/>
        <v>9024.2131537885361</v>
      </c>
      <c r="AP152" s="47">
        <f t="shared" ca="1" si="356"/>
        <v>9294.9395484021934</v>
      </c>
      <c r="AQ152" s="47">
        <f t="shared" ca="1" si="356"/>
        <v>9573.787734854257</v>
      </c>
      <c r="AR152" s="47">
        <f t="shared" ref="AR152:BJ152" ca="1" si="357">AR15*AQ152/AQ15</f>
        <v>9861.0013668998872</v>
      </c>
      <c r="AS152" s="47">
        <f t="shared" ca="1" si="357"/>
        <v>10058.221394237886</v>
      </c>
      <c r="AT152" s="47">
        <f t="shared" ca="1" si="357"/>
        <v>10259.385822122644</v>
      </c>
      <c r="AU152" s="47">
        <f t="shared" ca="1" si="357"/>
        <v>10464.573538565097</v>
      </c>
      <c r="AV152" s="47">
        <f t="shared" ca="1" si="357"/>
        <v>10673.865009336399</v>
      </c>
      <c r="AW152" s="47">
        <f t="shared" ca="1" si="357"/>
        <v>10780.603659429764</v>
      </c>
      <c r="AX152" s="47">
        <f t="shared" ca="1" si="357"/>
        <v>10888.409696024064</v>
      </c>
      <c r="AY152" s="47">
        <f t="shared" ca="1" si="357"/>
        <v>10997.293792984305</v>
      </c>
      <c r="AZ152" s="47">
        <f t="shared" ca="1" si="357"/>
        <v>11107.266730914147</v>
      </c>
      <c r="BA152" s="47">
        <f t="shared" ca="1" si="357"/>
        <v>11218.339398223285</v>
      </c>
      <c r="BB152" s="47">
        <f t="shared" ca="1" si="357"/>
        <v>11330.52279220552</v>
      </c>
      <c r="BC152" s="47">
        <f t="shared" ca="1" si="357"/>
        <v>11443.828020127577</v>
      </c>
      <c r="BD152" s="47">
        <f t="shared" ca="1" si="357"/>
        <v>11558.266300328851</v>
      </c>
      <c r="BE152" s="47">
        <f t="shared" ca="1" si="357"/>
        <v>11673.848963332139</v>
      </c>
      <c r="BF152" s="47">
        <f t="shared" ca="1" si="357"/>
        <v>11790.587452965461</v>
      </c>
      <c r="BG152" s="47">
        <f t="shared" ca="1" si="357"/>
        <v>11908.493327495116</v>
      </c>
      <c r="BH152" s="47">
        <f t="shared" ca="1" si="357"/>
        <v>12027.578260770066</v>
      </c>
      <c r="BI152" s="47">
        <f t="shared" ca="1" si="357"/>
        <v>12147.854043377767</v>
      </c>
      <c r="BJ152" s="47">
        <f t="shared" ca="1" si="357"/>
        <v>12269.332583811545</v>
      </c>
    </row>
    <row r="153" spans="2:62" ht="13.5" hidden="1" customHeight="1" outlineLevel="1" x14ac:dyDescent="0.25">
      <c r="B153" s="6" t="s">
        <v>114</v>
      </c>
      <c r="G153" s="40">
        <v>2</v>
      </c>
      <c r="H153" s="40">
        <f>G153+0.5</f>
        <v>2.5</v>
      </c>
      <c r="I153" s="40">
        <v>2.5</v>
      </c>
      <c r="J153" s="40">
        <v>2.5</v>
      </c>
      <c r="K153" s="40">
        <v>2.5</v>
      </c>
      <c r="L153" s="40">
        <f t="shared" ref="L153:N153" si="358">K153+0.5</f>
        <v>3</v>
      </c>
      <c r="M153" s="40">
        <f t="shared" si="358"/>
        <v>3.5</v>
      </c>
      <c r="N153" s="40">
        <f t="shared" si="358"/>
        <v>4</v>
      </c>
      <c r="O153" s="33">
        <f t="shared" ref="O153:BJ153" ca="1" si="359">O15*N153/N15</f>
        <v>8</v>
      </c>
      <c r="P153" s="33">
        <f t="shared" ca="1" si="359"/>
        <v>12</v>
      </c>
      <c r="Q153" s="33">
        <f t="shared" ca="1" si="359"/>
        <v>18</v>
      </c>
      <c r="R153" s="33">
        <f t="shared" ca="1" si="359"/>
        <v>27</v>
      </c>
      <c r="S153" s="33">
        <f t="shared" ca="1" si="359"/>
        <v>40.5</v>
      </c>
      <c r="T153" s="33">
        <f t="shared" ca="1" si="359"/>
        <v>56.7</v>
      </c>
      <c r="U153" s="33">
        <f t="shared" ca="1" si="359"/>
        <v>79.38</v>
      </c>
      <c r="V153" s="33">
        <f t="shared" ca="1" si="359"/>
        <v>103.194</v>
      </c>
      <c r="W153" s="33">
        <f t="shared" ca="1" si="359"/>
        <v>134.15219999999999</v>
      </c>
      <c r="X153" s="33">
        <f t="shared" ca="1" si="359"/>
        <v>160.98264</v>
      </c>
      <c r="Y153" s="33">
        <f t="shared" ca="1" si="359"/>
        <v>193.17916799999998</v>
      </c>
      <c r="Z153" s="33">
        <f t="shared" ca="1" si="359"/>
        <v>231.81500159999999</v>
      </c>
      <c r="AA153" s="33">
        <f t="shared" ca="1" si="359"/>
        <v>278.17800191999993</v>
      </c>
      <c r="AB153" s="33">
        <f t="shared" ca="1" si="359"/>
        <v>333.81360230399991</v>
      </c>
      <c r="AC153" s="33">
        <f t="shared" ca="1" si="359"/>
        <v>400.57632276479978</v>
      </c>
      <c r="AD153" s="33">
        <f t="shared" ca="1" si="359"/>
        <v>440.63395504127982</v>
      </c>
      <c r="AE153" s="33">
        <f t="shared" ca="1" si="359"/>
        <v>484.69735054540797</v>
      </c>
      <c r="AF153" s="33">
        <f t="shared" ca="1" si="359"/>
        <v>533.16708559994879</v>
      </c>
      <c r="AG153" s="33">
        <f t="shared" ca="1" si="359"/>
        <v>586.48379415994384</v>
      </c>
      <c r="AH153" s="33">
        <f t="shared" ca="1" si="359"/>
        <v>645.13217357593828</v>
      </c>
      <c r="AI153" s="33">
        <f t="shared" ca="1" si="359"/>
        <v>709.64539093353221</v>
      </c>
      <c r="AJ153" s="33">
        <f t="shared" ca="1" si="359"/>
        <v>745.12766048020887</v>
      </c>
      <c r="AK153" s="33">
        <f t="shared" ca="1" si="359"/>
        <v>782.38404350421933</v>
      </c>
      <c r="AL153" s="33">
        <f t="shared" ca="1" si="359"/>
        <v>821.50324567943039</v>
      </c>
      <c r="AM153" s="33">
        <f t="shared" ca="1" si="359"/>
        <v>854.36337550660755</v>
      </c>
      <c r="AN153" s="33">
        <f t="shared" ca="1" si="359"/>
        <v>888.53791052687188</v>
      </c>
      <c r="AO153" s="33">
        <f t="shared" ca="1" si="359"/>
        <v>924.07942694794644</v>
      </c>
      <c r="AP153" s="33">
        <f t="shared" ca="1" si="359"/>
        <v>951.80180975638507</v>
      </c>
      <c r="AQ153" s="33">
        <f t="shared" ca="1" si="359"/>
        <v>980.35586404907644</v>
      </c>
      <c r="AR153" s="33">
        <f t="shared" ca="1" si="359"/>
        <v>1009.7665399705489</v>
      </c>
      <c r="AS153" s="33">
        <f t="shared" ca="1" si="359"/>
        <v>1029.9618707699599</v>
      </c>
      <c r="AT153" s="33">
        <f t="shared" ca="1" si="359"/>
        <v>1050.561108185359</v>
      </c>
      <c r="AU153" s="33">
        <f t="shared" ca="1" si="359"/>
        <v>1071.5723303490663</v>
      </c>
      <c r="AV153" s="33">
        <f t="shared" ca="1" si="359"/>
        <v>1093.0037769560477</v>
      </c>
      <c r="AW153" s="33">
        <f t="shared" ca="1" si="359"/>
        <v>1103.933814725608</v>
      </c>
      <c r="AX153" s="33">
        <f t="shared" ca="1" si="359"/>
        <v>1114.9731528728644</v>
      </c>
      <c r="AY153" s="33">
        <f t="shared" ca="1" si="359"/>
        <v>1126.122884401593</v>
      </c>
      <c r="AZ153" s="33">
        <f t="shared" ca="1" si="359"/>
        <v>1137.3841132456089</v>
      </c>
      <c r="BA153" s="33">
        <f t="shared" ca="1" si="359"/>
        <v>1148.7579543780646</v>
      </c>
      <c r="BB153" s="33">
        <f t="shared" ca="1" si="359"/>
        <v>1160.2455339218454</v>
      </c>
      <c r="BC153" s="33">
        <f t="shared" ca="1" si="359"/>
        <v>1171.8479892610642</v>
      </c>
      <c r="BD153" s="33">
        <f t="shared" ca="1" si="359"/>
        <v>1183.5664691536747</v>
      </c>
      <c r="BE153" s="33">
        <f t="shared" ca="1" si="359"/>
        <v>1195.4021338452114</v>
      </c>
      <c r="BF153" s="33">
        <f t="shared" ca="1" si="359"/>
        <v>1207.3561551836635</v>
      </c>
      <c r="BG153" s="33">
        <f t="shared" ca="1" si="359"/>
        <v>1219.4297167355003</v>
      </c>
      <c r="BH153" s="33">
        <f t="shared" ca="1" si="359"/>
        <v>1231.6240139028553</v>
      </c>
      <c r="BI153" s="33">
        <f t="shared" ca="1" si="359"/>
        <v>1243.9402540418839</v>
      </c>
      <c r="BJ153" s="33">
        <f t="shared" ca="1" si="359"/>
        <v>1256.3796565823029</v>
      </c>
    </row>
    <row r="154" spans="2:62" ht="13.5" hidden="1" customHeight="1" outlineLevel="1" x14ac:dyDescent="0.25">
      <c r="B154" s="6" t="s">
        <v>113</v>
      </c>
      <c r="G154" s="47">
        <f>G462</f>
        <v>0</v>
      </c>
      <c r="H154" s="47">
        <f t="shared" ref="H154:AX154" si="360">H462</f>
        <v>0.3</v>
      </c>
      <c r="I154" s="47">
        <f t="shared" si="360"/>
        <v>0.3</v>
      </c>
      <c r="J154" s="47">
        <f t="shared" si="360"/>
        <v>0.3</v>
      </c>
      <c r="K154" s="47">
        <f t="shared" si="360"/>
        <v>0.3</v>
      </c>
      <c r="L154" s="47">
        <f t="shared" si="360"/>
        <v>0.6</v>
      </c>
      <c r="M154" s="47">
        <f t="shared" si="360"/>
        <v>0.6</v>
      </c>
      <c r="N154" s="47">
        <f t="shared" si="360"/>
        <v>0.6</v>
      </c>
      <c r="O154" s="47">
        <f t="shared" si="360"/>
        <v>1.2</v>
      </c>
      <c r="P154" s="47">
        <f t="shared" si="360"/>
        <v>1.2</v>
      </c>
      <c r="Q154" s="47">
        <f t="shared" si="360"/>
        <v>1.2</v>
      </c>
      <c r="R154" s="47">
        <f t="shared" si="360"/>
        <v>1.2</v>
      </c>
      <c r="S154" s="47">
        <f t="shared" si="360"/>
        <v>1.2</v>
      </c>
      <c r="T154" s="47">
        <f t="shared" si="360"/>
        <v>1.2</v>
      </c>
      <c r="U154" s="47">
        <f t="shared" si="360"/>
        <v>1.2</v>
      </c>
      <c r="V154" s="47">
        <f t="shared" si="360"/>
        <v>1.2</v>
      </c>
      <c r="W154" s="47">
        <f t="shared" si="360"/>
        <v>1.2</v>
      </c>
      <c r="X154" s="47">
        <f t="shared" si="360"/>
        <v>1.2</v>
      </c>
      <c r="Y154" s="47">
        <f t="shared" si="360"/>
        <v>1.2</v>
      </c>
      <c r="Z154" s="47">
        <f t="shared" si="360"/>
        <v>1.2</v>
      </c>
      <c r="AA154" s="47">
        <f t="shared" si="360"/>
        <v>1.2</v>
      </c>
      <c r="AB154" s="47">
        <f t="shared" si="360"/>
        <v>1.2</v>
      </c>
      <c r="AC154" s="47">
        <f t="shared" si="360"/>
        <v>1.2</v>
      </c>
      <c r="AD154" s="47">
        <f t="shared" si="360"/>
        <v>1.2</v>
      </c>
      <c r="AE154" s="47">
        <f t="shared" si="360"/>
        <v>1.2</v>
      </c>
      <c r="AF154" s="47">
        <f t="shared" si="360"/>
        <v>1.2</v>
      </c>
      <c r="AG154" s="47">
        <f t="shared" si="360"/>
        <v>1.2</v>
      </c>
      <c r="AH154" s="47">
        <f t="shared" si="360"/>
        <v>1.2</v>
      </c>
      <c r="AI154" s="47">
        <f t="shared" si="360"/>
        <v>1.2</v>
      </c>
      <c r="AJ154" s="47">
        <f t="shared" si="360"/>
        <v>1.2</v>
      </c>
      <c r="AK154" s="47">
        <f t="shared" si="360"/>
        <v>1.2</v>
      </c>
      <c r="AL154" s="47">
        <f t="shared" si="360"/>
        <v>1.2</v>
      </c>
      <c r="AM154" s="47">
        <f t="shared" si="360"/>
        <v>1.2</v>
      </c>
      <c r="AN154" s="47">
        <f t="shared" si="360"/>
        <v>1.2</v>
      </c>
      <c r="AO154" s="47">
        <f t="shared" si="360"/>
        <v>1.2</v>
      </c>
      <c r="AP154" s="47">
        <f t="shared" si="360"/>
        <v>1.2</v>
      </c>
      <c r="AQ154" s="47">
        <f t="shared" si="360"/>
        <v>1.2</v>
      </c>
      <c r="AR154" s="47">
        <f t="shared" si="360"/>
        <v>1.2</v>
      </c>
      <c r="AS154" s="47">
        <f t="shared" si="360"/>
        <v>1.2</v>
      </c>
      <c r="AT154" s="47">
        <f t="shared" si="360"/>
        <v>1.2</v>
      </c>
      <c r="AU154" s="47">
        <f t="shared" si="360"/>
        <v>1.2</v>
      </c>
      <c r="AV154" s="47">
        <f t="shared" si="360"/>
        <v>1.2</v>
      </c>
      <c r="AW154" s="47">
        <f t="shared" si="360"/>
        <v>1.2</v>
      </c>
      <c r="AX154" s="47">
        <f t="shared" si="360"/>
        <v>1.2</v>
      </c>
      <c r="AY154" s="47">
        <f t="shared" ref="AY154:BJ154" si="361">AY462</f>
        <v>1.2</v>
      </c>
      <c r="AZ154" s="47">
        <f t="shared" si="361"/>
        <v>1.2</v>
      </c>
      <c r="BA154" s="47">
        <f t="shared" si="361"/>
        <v>1.2</v>
      </c>
      <c r="BB154" s="47">
        <f t="shared" si="361"/>
        <v>1.2</v>
      </c>
      <c r="BC154" s="47">
        <f t="shared" si="361"/>
        <v>1.2</v>
      </c>
      <c r="BD154" s="47">
        <f t="shared" si="361"/>
        <v>1.2</v>
      </c>
      <c r="BE154" s="47">
        <f t="shared" si="361"/>
        <v>1.2</v>
      </c>
      <c r="BF154" s="47">
        <f t="shared" si="361"/>
        <v>1.2</v>
      </c>
      <c r="BG154" s="47">
        <f t="shared" si="361"/>
        <v>1.2</v>
      </c>
      <c r="BH154" s="47">
        <f t="shared" si="361"/>
        <v>1.2</v>
      </c>
      <c r="BI154" s="47">
        <f t="shared" si="361"/>
        <v>1.2</v>
      </c>
      <c r="BJ154" s="47">
        <f t="shared" si="361"/>
        <v>1.2</v>
      </c>
    </row>
    <row r="155" spans="2:62" ht="13.5" hidden="1" customHeight="1" outlineLevel="1" x14ac:dyDescent="0.25">
      <c r="B155" s="6" t="s">
        <v>157</v>
      </c>
      <c r="G155" s="40">
        <v>0</v>
      </c>
      <c r="H155" s="33">
        <f>G155</f>
        <v>0</v>
      </c>
      <c r="I155" s="33">
        <f t="shared" ref="I155:J155" si="362">H155</f>
        <v>0</v>
      </c>
      <c r="J155" s="33">
        <f t="shared" si="362"/>
        <v>0</v>
      </c>
      <c r="K155" s="86">
        <f ca="1">K156-SUM(K151:K154)</f>
        <v>16.574999999999999</v>
      </c>
      <c r="L155" s="47">
        <f ca="1">L156-SUM(L151:L154)</f>
        <v>64.941666666666663</v>
      </c>
      <c r="M155" s="47">
        <f t="shared" ref="M155:BJ155" ca="1" si="363">M156-SUM(M151:M154)</f>
        <v>172.25416666666666</v>
      </c>
      <c r="N155" s="47">
        <f t="shared" ca="1" si="363"/>
        <v>406.12916666666666</v>
      </c>
      <c r="O155" s="47">
        <f t="shared" ca="1" si="363"/>
        <v>783.8</v>
      </c>
      <c r="P155" s="47">
        <f t="shared" ca="1" si="363"/>
        <v>1115.7375</v>
      </c>
      <c r="Q155" s="47">
        <f t="shared" ca="1" si="363"/>
        <v>1578.4874999999997</v>
      </c>
      <c r="R155" s="47">
        <f t="shared" ca="1" si="363"/>
        <v>2219.8781249999997</v>
      </c>
      <c r="S155" s="47">
        <f t="shared" ca="1" si="363"/>
        <v>3102.8624999999993</v>
      </c>
      <c r="T155" s="47">
        <f t="shared" ca="1" si="363"/>
        <v>4020.0609374999981</v>
      </c>
      <c r="U155" s="47">
        <f t="shared" ca="1" si="363"/>
        <v>5171.2481249999973</v>
      </c>
      <c r="V155" s="47">
        <f t="shared" ca="1" si="363"/>
        <v>6124.180218749997</v>
      </c>
      <c r="W155" s="47">
        <f t="shared" ca="1" si="363"/>
        <v>7181.5962374999972</v>
      </c>
      <c r="X155" s="47">
        <f t="shared" ca="1" si="363"/>
        <v>7678.7978287499973</v>
      </c>
      <c r="Y155" s="47">
        <f t="shared" ca="1" si="363"/>
        <v>8652.7428007499948</v>
      </c>
      <c r="Z155" s="47">
        <f t="shared" ca="1" si="363"/>
        <v>9705.5775150666577</v>
      </c>
      <c r="AA155" s="47">
        <f t="shared" ca="1" si="363"/>
        <v>11650.291351413323</v>
      </c>
      <c r="AB155" s="47">
        <f t="shared" ca="1" si="363"/>
        <v>13985.247955029319</v>
      </c>
      <c r="AC155" s="47">
        <f t="shared" ca="1" si="363"/>
        <v>16787.195879368515</v>
      </c>
      <c r="AD155" s="47">
        <f t="shared" ca="1" si="363"/>
        <v>18468.364633972036</v>
      </c>
      <c r="AE155" s="47">
        <f t="shared" ca="1" si="363"/>
        <v>20317.65026403591</v>
      </c>
      <c r="AF155" s="47">
        <f t="shared" ca="1" si="363"/>
        <v>22351.864457106167</v>
      </c>
      <c r="AG155" s="47">
        <f t="shared" ca="1" si="363"/>
        <v>24589.500069483453</v>
      </c>
      <c r="AH155" s="47">
        <f t="shared" ca="1" si="363"/>
        <v>27050.899243098465</v>
      </c>
      <c r="AI155" s="47">
        <f t="shared" ca="1" si="363"/>
        <v>29758.438334074981</v>
      </c>
      <c r="AJ155" s="47">
        <f t="shared" ca="1" si="363"/>
        <v>31247.584834112065</v>
      </c>
      <c r="AK155" s="47">
        <f t="shared" ca="1" si="363"/>
        <v>32811.188659150997</v>
      </c>
      <c r="AL155" s="47">
        <f t="shared" ca="1" si="363"/>
        <v>34452.972675441888</v>
      </c>
      <c r="AM155" s="47">
        <f t="shared" ca="1" si="363"/>
        <v>35827.737915792895</v>
      </c>
      <c r="AN155" s="47">
        <f t="shared" ca="1" si="363"/>
        <v>37262.000432424611</v>
      </c>
      <c r="AO155" s="47">
        <f t="shared" ca="1" si="363"/>
        <v>38753.633449721579</v>
      </c>
      <c r="AP155" s="47">
        <f t="shared" ca="1" si="363"/>
        <v>39917.107203213236</v>
      </c>
      <c r="AQ155" s="47">
        <f t="shared" ca="1" si="363"/>
        <v>41115.485169309628</v>
      </c>
      <c r="AR155" s="47">
        <f t="shared" ca="1" si="363"/>
        <v>42349.814474388921</v>
      </c>
      <c r="AS155" s="47">
        <f t="shared" ca="1" si="363"/>
        <v>43197.387263876699</v>
      </c>
      <c r="AT155" s="47">
        <f t="shared" ca="1" si="363"/>
        <v>44061.911509154233</v>
      </c>
      <c r="AU155" s="47">
        <f t="shared" ca="1" si="363"/>
        <v>44943.726239337317</v>
      </c>
      <c r="AV155" s="47">
        <f t="shared" ca="1" si="363"/>
        <v>45843.177264124068</v>
      </c>
      <c r="AW155" s="47">
        <f t="shared" ca="1" si="363"/>
        <v>46301.897286765306</v>
      </c>
      <c r="AX155" s="47">
        <f t="shared" ca="1" si="363"/>
        <v>46765.204509632968</v>
      </c>
      <c r="AY155" s="47">
        <f t="shared" ca="1" si="363"/>
        <v>47233.144804729294</v>
      </c>
      <c r="AZ155" s="47">
        <f t="shared" ca="1" si="363"/>
        <v>47705.76450277659</v>
      </c>
      <c r="BA155" s="47">
        <f t="shared" ca="1" si="363"/>
        <v>48183.110397804339</v>
      </c>
      <c r="BB155" s="47">
        <f t="shared" ca="1" si="363"/>
        <v>48665.229751782397</v>
      </c>
      <c r="BC155" s="47">
        <f t="shared" ca="1" si="363"/>
        <v>49152.170299300233</v>
      </c>
      <c r="BD155" s="47">
        <f t="shared" ca="1" si="363"/>
        <v>49643.980252293222</v>
      </c>
      <c r="BE155" s="47">
        <f t="shared" ca="1" si="363"/>
        <v>50140.708304816158</v>
      </c>
      <c r="BF155" s="47">
        <f t="shared" ca="1" si="363"/>
        <v>50642.403637864321</v>
      </c>
      <c r="BG155" s="47">
        <f t="shared" ca="1" si="363"/>
        <v>51149.115924242964</v>
      </c>
      <c r="BH155" s="47">
        <f t="shared" ca="1" si="363"/>
        <v>51660.895333485387</v>
      </c>
      <c r="BI155" s="47">
        <f t="shared" ca="1" si="363"/>
        <v>52177.792536820249</v>
      </c>
      <c r="BJ155" s="47">
        <f t="shared" ca="1" si="363"/>
        <v>52699.858712188448</v>
      </c>
    </row>
    <row r="156" spans="2:62" s="20" customFormat="1" ht="13.5" hidden="1" customHeight="1" outlineLevel="1" x14ac:dyDescent="0.25">
      <c r="B156" s="61" t="s">
        <v>133</v>
      </c>
      <c r="C156" s="61"/>
      <c r="D156" s="61"/>
      <c r="E156" s="61"/>
      <c r="F156" s="61"/>
      <c r="G156" s="62">
        <f ca="1">SUM(G151,OFFSET(G156,-1,0))</f>
        <v>0</v>
      </c>
      <c r="H156" s="62">
        <f ca="1">SUM(H151,OFFSET(H156,-1,0))</f>
        <v>8.125</v>
      </c>
      <c r="I156" s="62">
        <f ca="1">SUM(I151,OFFSET(I156,-1,0))</f>
        <v>8.125</v>
      </c>
      <c r="J156" s="62">
        <f ca="1">SUM(J151,OFFSET(J156,-1,0))</f>
        <v>8.125</v>
      </c>
      <c r="K156" s="85">
        <f t="shared" ref="K156:AP156" ca="1" si="364">K46*K15</f>
        <v>30</v>
      </c>
      <c r="L156" s="62">
        <f t="shared" ca="1" si="364"/>
        <v>93.75</v>
      </c>
      <c r="M156" s="62">
        <f t="shared" ca="1" si="364"/>
        <v>210.9375</v>
      </c>
      <c r="N156" s="62">
        <f t="shared" ca="1" si="364"/>
        <v>468.75</v>
      </c>
      <c r="O156" s="62">
        <f t="shared" ca="1" si="364"/>
        <v>890.625</v>
      </c>
      <c r="P156" s="62">
        <f t="shared" ca="1" si="364"/>
        <v>1265.625</v>
      </c>
      <c r="Q156" s="62">
        <f t="shared" ca="1" si="364"/>
        <v>1792.9687499999998</v>
      </c>
      <c r="R156" s="62">
        <f t="shared" ca="1" si="364"/>
        <v>2531.2499999999995</v>
      </c>
      <c r="S156" s="62">
        <f t="shared" ca="1" si="364"/>
        <v>3559.5703124999991</v>
      </c>
      <c r="T156" s="62">
        <f t="shared" ca="1" si="364"/>
        <v>4651.1718749999982</v>
      </c>
      <c r="U156" s="62">
        <f t="shared" ca="1" si="364"/>
        <v>6046.5234374999973</v>
      </c>
      <c r="V156" s="62">
        <f t="shared" ca="1" si="364"/>
        <v>7255.8281249999973</v>
      </c>
      <c r="W156" s="62">
        <f t="shared" ca="1" si="364"/>
        <v>8646.5285156249975</v>
      </c>
      <c r="X156" s="62">
        <f t="shared" ca="1" si="364"/>
        <v>9432.5765624999967</v>
      </c>
      <c r="Y156" s="62">
        <f t="shared" ca="1" si="364"/>
        <v>10753.137281249994</v>
      </c>
      <c r="Z156" s="62">
        <f t="shared" ca="1" si="364"/>
        <v>12224.619224999991</v>
      </c>
      <c r="AA156" s="62">
        <f t="shared" ca="1" si="364"/>
        <v>14669.543069999989</v>
      </c>
      <c r="AB156" s="62">
        <f t="shared" ca="1" si="364"/>
        <v>17603.451683999985</v>
      </c>
      <c r="AC156" s="62">
        <f t="shared" ca="1" si="364"/>
        <v>21124.14202079998</v>
      </c>
      <c r="AD156" s="62">
        <f t="shared" ca="1" si="364"/>
        <v>23236.556222879979</v>
      </c>
      <c r="AE156" s="62">
        <f t="shared" ca="1" si="364"/>
        <v>25560.211845167985</v>
      </c>
      <c r="AF156" s="62">
        <f t="shared" ca="1" si="364"/>
        <v>28116.233029684779</v>
      </c>
      <c r="AG156" s="62">
        <f t="shared" ca="1" si="364"/>
        <v>30927.856332653264</v>
      </c>
      <c r="AH156" s="62">
        <f t="shared" ca="1" si="364"/>
        <v>34020.641965918592</v>
      </c>
      <c r="AI156" s="62">
        <f t="shared" ca="1" si="364"/>
        <v>37422.706162510454</v>
      </c>
      <c r="AJ156" s="62">
        <f t="shared" ca="1" si="364"/>
        <v>39293.841470635976</v>
      </c>
      <c r="AK156" s="62">
        <f t="shared" ca="1" si="364"/>
        <v>41258.533544167774</v>
      </c>
      <c r="AL156" s="62">
        <f t="shared" ca="1" si="364"/>
        <v>43321.460221376168</v>
      </c>
      <c r="AM156" s="62">
        <f t="shared" ca="1" si="364"/>
        <v>45054.31863023121</v>
      </c>
      <c r="AN156" s="62">
        <f t="shared" ca="1" si="364"/>
        <v>46856.491375440462</v>
      </c>
      <c r="AO156" s="62">
        <f t="shared" ca="1" si="364"/>
        <v>48730.751030458065</v>
      </c>
      <c r="AP156" s="62">
        <f t="shared" ca="1" si="364"/>
        <v>50192.673561371812</v>
      </c>
      <c r="AQ156" s="62">
        <f t="shared" ref="AQ156:BJ156" ca="1" si="365">AQ46*AQ15</f>
        <v>51698.453768212959</v>
      </c>
      <c r="AR156" s="62">
        <f t="shared" ca="1" si="365"/>
        <v>53249.407381259356</v>
      </c>
      <c r="AS156" s="62">
        <f t="shared" ca="1" si="365"/>
        <v>54314.395528884546</v>
      </c>
      <c r="AT156" s="62">
        <f t="shared" ca="1" si="365"/>
        <v>55400.683439462235</v>
      </c>
      <c r="AU156" s="62">
        <f t="shared" ca="1" si="365"/>
        <v>56508.697108251479</v>
      </c>
      <c r="AV156" s="62">
        <f t="shared" ca="1" si="365"/>
        <v>57638.871050416514</v>
      </c>
      <c r="AW156" s="62">
        <f t="shared" ca="1" si="365"/>
        <v>58215.259760920679</v>
      </c>
      <c r="AX156" s="62">
        <f t="shared" ca="1" si="365"/>
        <v>58797.412358529895</v>
      </c>
      <c r="AY156" s="62">
        <f t="shared" ca="1" si="365"/>
        <v>59385.386482115195</v>
      </c>
      <c r="AZ156" s="62">
        <f t="shared" ca="1" si="365"/>
        <v>59979.240346936349</v>
      </c>
      <c r="BA156" s="62">
        <f t="shared" ca="1" si="365"/>
        <v>60579.032750405691</v>
      </c>
      <c r="BB156" s="62">
        <f t="shared" ca="1" si="365"/>
        <v>61184.823077909765</v>
      </c>
      <c r="BC156" s="62">
        <f t="shared" ca="1" si="365"/>
        <v>61796.671308688878</v>
      </c>
      <c r="BD156" s="62">
        <f t="shared" ca="1" si="365"/>
        <v>62414.638021775747</v>
      </c>
      <c r="BE156" s="62">
        <f t="shared" ca="1" si="365"/>
        <v>63038.784401993507</v>
      </c>
      <c r="BF156" s="62">
        <f t="shared" ca="1" si="365"/>
        <v>63669.172246013448</v>
      </c>
      <c r="BG156" s="62">
        <f t="shared" ca="1" si="365"/>
        <v>64305.863968473583</v>
      </c>
      <c r="BH156" s="62">
        <f t="shared" ca="1" si="365"/>
        <v>64948.922608158311</v>
      </c>
      <c r="BI156" s="62">
        <f t="shared" ca="1" si="365"/>
        <v>65598.411834239902</v>
      </c>
      <c r="BJ156" s="62">
        <f t="shared" ca="1" si="365"/>
        <v>66254.395952582301</v>
      </c>
    </row>
    <row r="157" spans="2:62" ht="5" hidden="1" customHeight="1" outlineLevel="1" thickBot="1" x14ac:dyDescent="0.3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spans="2:62" ht="13.5" hidden="1" customHeight="1" outlineLevel="1" x14ac:dyDescent="0.25"/>
    <row r="159" spans="2:62" ht="13.5" hidden="1" customHeight="1" outlineLevel="1" thickBot="1" x14ac:dyDescent="0.3"/>
    <row r="160" spans="2:62" ht="18" customHeight="1" collapsed="1" thickTop="1" thickBot="1" x14ac:dyDescent="0.3">
      <c r="B160" s="31" t="s">
        <v>61</v>
      </c>
      <c r="C160" s="31"/>
      <c r="D160" s="31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</row>
    <row r="161" spans="2:62" ht="5" hidden="1" customHeight="1" outlineLevel="1" x14ac:dyDescent="0.25"/>
    <row r="162" spans="2:62" s="24" customFormat="1" ht="13.5" hidden="1" customHeight="1" outlineLevel="1" x14ac:dyDescent="0.25">
      <c r="G162" s="25">
        <f>G$4</f>
        <v>41425</v>
      </c>
      <c r="H162" s="25">
        <f t="shared" ref="H162:BJ162" si="366">H$4</f>
        <v>41455</v>
      </c>
      <c r="I162" s="25">
        <f t="shared" si="366"/>
        <v>41486</v>
      </c>
      <c r="J162" s="25">
        <f t="shared" si="366"/>
        <v>41517</v>
      </c>
      <c r="K162" s="25">
        <f t="shared" si="366"/>
        <v>41547</v>
      </c>
      <c r="L162" s="25">
        <f t="shared" si="366"/>
        <v>41578</v>
      </c>
      <c r="M162" s="25">
        <f t="shared" si="366"/>
        <v>41608</v>
      </c>
      <c r="N162" s="25">
        <f t="shared" si="366"/>
        <v>41639</v>
      </c>
      <c r="O162" s="25">
        <f t="shared" si="366"/>
        <v>41670</v>
      </c>
      <c r="P162" s="25">
        <f t="shared" si="366"/>
        <v>41698</v>
      </c>
      <c r="Q162" s="25">
        <f t="shared" si="366"/>
        <v>41729</v>
      </c>
      <c r="R162" s="25">
        <f t="shared" si="366"/>
        <v>41759</v>
      </c>
      <c r="S162" s="25">
        <f t="shared" si="366"/>
        <v>41790</v>
      </c>
      <c r="T162" s="25">
        <f t="shared" si="366"/>
        <v>41820</v>
      </c>
      <c r="U162" s="25">
        <f t="shared" si="366"/>
        <v>41851</v>
      </c>
      <c r="V162" s="25">
        <f t="shared" si="366"/>
        <v>41882</v>
      </c>
      <c r="W162" s="25">
        <f t="shared" si="366"/>
        <v>41912</v>
      </c>
      <c r="X162" s="25">
        <f t="shared" si="366"/>
        <v>41943</v>
      </c>
      <c r="Y162" s="25">
        <f t="shared" si="366"/>
        <v>41973</v>
      </c>
      <c r="Z162" s="25">
        <f t="shared" si="366"/>
        <v>42004</v>
      </c>
      <c r="AA162" s="25">
        <f t="shared" si="366"/>
        <v>42035</v>
      </c>
      <c r="AB162" s="25">
        <f t="shared" si="366"/>
        <v>42063</v>
      </c>
      <c r="AC162" s="25">
        <f t="shared" si="366"/>
        <v>42094</v>
      </c>
      <c r="AD162" s="25">
        <f t="shared" si="366"/>
        <v>42124</v>
      </c>
      <c r="AE162" s="25">
        <f t="shared" si="366"/>
        <v>42155</v>
      </c>
      <c r="AF162" s="25">
        <f t="shared" si="366"/>
        <v>42185</v>
      </c>
      <c r="AG162" s="25">
        <f t="shared" si="366"/>
        <v>42216</v>
      </c>
      <c r="AH162" s="25">
        <f t="shared" si="366"/>
        <v>42247</v>
      </c>
      <c r="AI162" s="25">
        <f t="shared" si="366"/>
        <v>42277</v>
      </c>
      <c r="AJ162" s="25">
        <f t="shared" si="366"/>
        <v>42308</v>
      </c>
      <c r="AK162" s="25">
        <f t="shared" si="366"/>
        <v>42338</v>
      </c>
      <c r="AL162" s="25">
        <f t="shared" si="366"/>
        <v>42369</v>
      </c>
      <c r="AM162" s="25">
        <f t="shared" si="366"/>
        <v>42400</v>
      </c>
      <c r="AN162" s="25">
        <f t="shared" si="366"/>
        <v>42429</v>
      </c>
      <c r="AO162" s="25">
        <f t="shared" si="366"/>
        <v>42460</v>
      </c>
      <c r="AP162" s="25">
        <f t="shared" si="366"/>
        <v>42490</v>
      </c>
      <c r="AQ162" s="25">
        <f t="shared" si="366"/>
        <v>42521</v>
      </c>
      <c r="AR162" s="25">
        <f t="shared" si="366"/>
        <v>42551</v>
      </c>
      <c r="AS162" s="25">
        <f t="shared" si="366"/>
        <v>42582</v>
      </c>
      <c r="AT162" s="25">
        <f t="shared" si="366"/>
        <v>42613</v>
      </c>
      <c r="AU162" s="25">
        <f t="shared" si="366"/>
        <v>42643</v>
      </c>
      <c r="AV162" s="25">
        <f t="shared" si="366"/>
        <v>42674</v>
      </c>
      <c r="AW162" s="25">
        <f t="shared" si="366"/>
        <v>42704</v>
      </c>
      <c r="AX162" s="25">
        <f t="shared" si="366"/>
        <v>42735</v>
      </c>
      <c r="AY162" s="25">
        <f t="shared" si="366"/>
        <v>42766</v>
      </c>
      <c r="AZ162" s="25">
        <f t="shared" si="366"/>
        <v>42794</v>
      </c>
      <c r="BA162" s="25">
        <f t="shared" si="366"/>
        <v>42825</v>
      </c>
      <c r="BB162" s="25">
        <f t="shared" si="366"/>
        <v>42855</v>
      </c>
      <c r="BC162" s="25">
        <f t="shared" si="366"/>
        <v>42886</v>
      </c>
      <c r="BD162" s="25">
        <f t="shared" si="366"/>
        <v>42916</v>
      </c>
      <c r="BE162" s="25">
        <f t="shared" si="366"/>
        <v>42947</v>
      </c>
      <c r="BF162" s="25">
        <f t="shared" si="366"/>
        <v>42978</v>
      </c>
      <c r="BG162" s="25">
        <f t="shared" si="366"/>
        <v>43008</v>
      </c>
      <c r="BH162" s="25">
        <f t="shared" si="366"/>
        <v>43039</v>
      </c>
      <c r="BI162" s="25">
        <f t="shared" si="366"/>
        <v>43069</v>
      </c>
      <c r="BJ162" s="25">
        <f t="shared" si="366"/>
        <v>43100</v>
      </c>
    </row>
    <row r="163" spans="2:62" s="24" customFormat="1" ht="13.5" hidden="1" customHeight="1" outlineLevel="1" thickBot="1" x14ac:dyDescent="0.3">
      <c r="B163" s="16" t="s">
        <v>8</v>
      </c>
      <c r="C163" s="16"/>
      <c r="D163" s="16"/>
      <c r="E163" s="26"/>
      <c r="F163" s="26"/>
      <c r="G163" s="27">
        <f>G$5</f>
        <v>2013</v>
      </c>
      <c r="H163" s="27">
        <f t="shared" ref="H163:BJ163" si="367">H$5</f>
        <v>2013</v>
      </c>
      <c r="I163" s="27">
        <f t="shared" si="367"/>
        <v>2013</v>
      </c>
      <c r="J163" s="27">
        <f t="shared" si="367"/>
        <v>2013</v>
      </c>
      <c r="K163" s="27">
        <f t="shared" si="367"/>
        <v>2013</v>
      </c>
      <c r="L163" s="27">
        <f t="shared" si="367"/>
        <v>2013</v>
      </c>
      <c r="M163" s="27">
        <f t="shared" si="367"/>
        <v>2013</v>
      </c>
      <c r="N163" s="27">
        <f t="shared" si="367"/>
        <v>2013</v>
      </c>
      <c r="O163" s="27">
        <f t="shared" si="367"/>
        <v>2014</v>
      </c>
      <c r="P163" s="27">
        <f t="shared" si="367"/>
        <v>2014</v>
      </c>
      <c r="Q163" s="27">
        <f t="shared" si="367"/>
        <v>2014</v>
      </c>
      <c r="R163" s="27">
        <f t="shared" si="367"/>
        <v>2014</v>
      </c>
      <c r="S163" s="27">
        <f t="shared" si="367"/>
        <v>2014</v>
      </c>
      <c r="T163" s="27">
        <f t="shared" si="367"/>
        <v>2014</v>
      </c>
      <c r="U163" s="27">
        <f t="shared" si="367"/>
        <v>2014</v>
      </c>
      <c r="V163" s="27">
        <f t="shared" si="367"/>
        <v>2014</v>
      </c>
      <c r="W163" s="27">
        <f t="shared" si="367"/>
        <v>2014</v>
      </c>
      <c r="X163" s="27">
        <f t="shared" si="367"/>
        <v>2014</v>
      </c>
      <c r="Y163" s="27">
        <f t="shared" si="367"/>
        <v>2014</v>
      </c>
      <c r="Z163" s="27">
        <f t="shared" si="367"/>
        <v>2014</v>
      </c>
      <c r="AA163" s="27">
        <f t="shared" si="367"/>
        <v>2015</v>
      </c>
      <c r="AB163" s="27">
        <f t="shared" si="367"/>
        <v>2015</v>
      </c>
      <c r="AC163" s="27">
        <f t="shared" si="367"/>
        <v>2015</v>
      </c>
      <c r="AD163" s="27">
        <f t="shared" si="367"/>
        <v>2015</v>
      </c>
      <c r="AE163" s="27">
        <f t="shared" si="367"/>
        <v>2015</v>
      </c>
      <c r="AF163" s="27">
        <f t="shared" si="367"/>
        <v>2015</v>
      </c>
      <c r="AG163" s="27">
        <f t="shared" si="367"/>
        <v>2015</v>
      </c>
      <c r="AH163" s="27">
        <f t="shared" si="367"/>
        <v>2015</v>
      </c>
      <c r="AI163" s="27">
        <f t="shared" si="367"/>
        <v>2015</v>
      </c>
      <c r="AJ163" s="27">
        <f t="shared" si="367"/>
        <v>2015</v>
      </c>
      <c r="AK163" s="27">
        <f t="shared" si="367"/>
        <v>2015</v>
      </c>
      <c r="AL163" s="27">
        <f t="shared" si="367"/>
        <v>2015</v>
      </c>
      <c r="AM163" s="27">
        <f t="shared" si="367"/>
        <v>2016</v>
      </c>
      <c r="AN163" s="27">
        <f t="shared" si="367"/>
        <v>2016</v>
      </c>
      <c r="AO163" s="27">
        <f t="shared" si="367"/>
        <v>2016</v>
      </c>
      <c r="AP163" s="27">
        <f t="shared" si="367"/>
        <v>2016</v>
      </c>
      <c r="AQ163" s="27">
        <f t="shared" si="367"/>
        <v>2016</v>
      </c>
      <c r="AR163" s="27">
        <f t="shared" si="367"/>
        <v>2016</v>
      </c>
      <c r="AS163" s="27">
        <f t="shared" si="367"/>
        <v>2016</v>
      </c>
      <c r="AT163" s="27">
        <f t="shared" si="367"/>
        <v>2016</v>
      </c>
      <c r="AU163" s="27">
        <f t="shared" si="367"/>
        <v>2016</v>
      </c>
      <c r="AV163" s="27">
        <f t="shared" si="367"/>
        <v>2016</v>
      </c>
      <c r="AW163" s="27">
        <f t="shared" si="367"/>
        <v>2016</v>
      </c>
      <c r="AX163" s="27">
        <f t="shared" si="367"/>
        <v>2016</v>
      </c>
      <c r="AY163" s="27">
        <f t="shared" si="367"/>
        <v>2017</v>
      </c>
      <c r="AZ163" s="27">
        <f t="shared" si="367"/>
        <v>2017</v>
      </c>
      <c r="BA163" s="27">
        <f t="shared" si="367"/>
        <v>2017</v>
      </c>
      <c r="BB163" s="27">
        <f t="shared" si="367"/>
        <v>2017</v>
      </c>
      <c r="BC163" s="27">
        <f t="shared" si="367"/>
        <v>2017</v>
      </c>
      <c r="BD163" s="27">
        <f t="shared" si="367"/>
        <v>2017</v>
      </c>
      <c r="BE163" s="27">
        <f t="shared" si="367"/>
        <v>2017</v>
      </c>
      <c r="BF163" s="27">
        <f t="shared" si="367"/>
        <v>2017</v>
      </c>
      <c r="BG163" s="27">
        <f t="shared" si="367"/>
        <v>2017</v>
      </c>
      <c r="BH163" s="27">
        <f t="shared" si="367"/>
        <v>2017</v>
      </c>
      <c r="BI163" s="27">
        <f t="shared" si="367"/>
        <v>2017</v>
      </c>
      <c r="BJ163" s="27">
        <f t="shared" si="367"/>
        <v>2017</v>
      </c>
    </row>
    <row r="164" spans="2:62" ht="5" hidden="1" customHeight="1" outlineLevel="1" x14ac:dyDescent="0.25"/>
    <row r="165" spans="2:62" s="6" customFormat="1" ht="13.5" hidden="1" customHeight="1" outlineLevel="1" x14ac:dyDescent="0.25">
      <c r="B165" s="6" t="s">
        <v>155</v>
      </c>
      <c r="C165" s="13"/>
      <c r="D165" s="13"/>
      <c r="E165" s="13"/>
      <c r="F165" s="13"/>
      <c r="G165" s="56">
        <f>G414+G422+G430+G438</f>
        <v>21.666666666666668</v>
      </c>
      <c r="H165" s="56">
        <f t="shared" ref="H165:BJ165" si="368">H414+H422+H430+H438</f>
        <v>21.666666666666668</v>
      </c>
      <c r="I165" s="56">
        <f t="shared" si="368"/>
        <v>21.666666666666668</v>
      </c>
      <c r="J165" s="56">
        <f t="shared" si="368"/>
        <v>21.666666666666668</v>
      </c>
      <c r="K165" s="56">
        <f t="shared" si="368"/>
        <v>21.666666666666668</v>
      </c>
      <c r="L165" s="56">
        <f t="shared" si="368"/>
        <v>21.666666666666668</v>
      </c>
      <c r="M165" s="56">
        <f t="shared" si="368"/>
        <v>21.666666666666668</v>
      </c>
      <c r="N165" s="56">
        <f t="shared" si="368"/>
        <v>21.666666666666668</v>
      </c>
      <c r="O165" s="56">
        <f t="shared" si="368"/>
        <v>59.583333333333336</v>
      </c>
      <c r="P165" s="56">
        <f t="shared" si="368"/>
        <v>59.583333333333336</v>
      </c>
      <c r="Q165" s="56">
        <f t="shared" si="368"/>
        <v>59.583333333333336</v>
      </c>
      <c r="R165" s="56">
        <f t="shared" si="368"/>
        <v>59.583333333333336</v>
      </c>
      <c r="S165" s="56">
        <f t="shared" si="368"/>
        <v>59.583333333333336</v>
      </c>
      <c r="T165" s="56">
        <f t="shared" si="368"/>
        <v>59.583333333333336</v>
      </c>
      <c r="U165" s="56">
        <f t="shared" si="368"/>
        <v>97.499999999999986</v>
      </c>
      <c r="V165" s="56">
        <f t="shared" si="368"/>
        <v>97.499999999999986</v>
      </c>
      <c r="W165" s="56">
        <f t="shared" si="368"/>
        <v>97.499999999999986</v>
      </c>
      <c r="X165" s="56">
        <f t="shared" si="368"/>
        <v>97.499999999999986</v>
      </c>
      <c r="Y165" s="56">
        <f t="shared" si="368"/>
        <v>97.499999999999986</v>
      </c>
      <c r="Z165" s="56">
        <f t="shared" si="368"/>
        <v>97.499999999999986</v>
      </c>
      <c r="AA165" s="56">
        <f t="shared" si="368"/>
        <v>137.04166666666666</v>
      </c>
      <c r="AB165" s="56">
        <f t="shared" si="368"/>
        <v>137.04166666666666</v>
      </c>
      <c r="AC165" s="56">
        <f t="shared" si="368"/>
        <v>137.04166666666666</v>
      </c>
      <c r="AD165" s="56">
        <f t="shared" si="368"/>
        <v>137.04166666666666</v>
      </c>
      <c r="AE165" s="56">
        <f t="shared" si="368"/>
        <v>137.04166666666666</v>
      </c>
      <c r="AF165" s="56">
        <f t="shared" si="368"/>
        <v>137.04166666666666</v>
      </c>
      <c r="AG165" s="56">
        <f t="shared" si="368"/>
        <v>137.04166666666666</v>
      </c>
      <c r="AH165" s="56">
        <f t="shared" si="368"/>
        <v>137.04166666666666</v>
      </c>
      <c r="AI165" s="56">
        <f t="shared" si="368"/>
        <v>137.04166666666666</v>
      </c>
      <c r="AJ165" s="56">
        <f t="shared" si="368"/>
        <v>137.04166666666666</v>
      </c>
      <c r="AK165" s="56">
        <f t="shared" si="368"/>
        <v>137.04166666666666</v>
      </c>
      <c r="AL165" s="56">
        <f t="shared" si="368"/>
        <v>137.04166666666666</v>
      </c>
      <c r="AM165" s="56">
        <f t="shared" si="368"/>
        <v>147.33333333333331</v>
      </c>
      <c r="AN165" s="56">
        <f t="shared" si="368"/>
        <v>147.33333333333331</v>
      </c>
      <c r="AO165" s="56">
        <f t="shared" si="368"/>
        <v>147.33333333333331</v>
      </c>
      <c r="AP165" s="56">
        <f t="shared" si="368"/>
        <v>147.33333333333331</v>
      </c>
      <c r="AQ165" s="56">
        <f t="shared" si="368"/>
        <v>147.33333333333331</v>
      </c>
      <c r="AR165" s="56">
        <f t="shared" si="368"/>
        <v>147.33333333333331</v>
      </c>
      <c r="AS165" s="56">
        <f t="shared" si="368"/>
        <v>147.33333333333331</v>
      </c>
      <c r="AT165" s="56">
        <f t="shared" si="368"/>
        <v>147.33333333333331</v>
      </c>
      <c r="AU165" s="56">
        <f t="shared" si="368"/>
        <v>147.33333333333331</v>
      </c>
      <c r="AV165" s="56">
        <f t="shared" si="368"/>
        <v>147.33333333333331</v>
      </c>
      <c r="AW165" s="56">
        <f t="shared" si="368"/>
        <v>147.33333333333331</v>
      </c>
      <c r="AX165" s="56">
        <f t="shared" si="368"/>
        <v>147.33333333333331</v>
      </c>
      <c r="AY165" s="56">
        <f t="shared" si="368"/>
        <v>158.16666666666663</v>
      </c>
      <c r="AZ165" s="56">
        <f t="shared" si="368"/>
        <v>160.87499999999997</v>
      </c>
      <c r="BA165" s="56">
        <f t="shared" si="368"/>
        <v>160.87499999999997</v>
      </c>
      <c r="BB165" s="56">
        <f t="shared" si="368"/>
        <v>160.87499999999997</v>
      </c>
      <c r="BC165" s="56">
        <f t="shared" si="368"/>
        <v>160.87499999999997</v>
      </c>
      <c r="BD165" s="56">
        <f t="shared" si="368"/>
        <v>160.87499999999997</v>
      </c>
      <c r="BE165" s="56">
        <f t="shared" si="368"/>
        <v>160.87499999999997</v>
      </c>
      <c r="BF165" s="56">
        <f t="shared" si="368"/>
        <v>160.87499999999997</v>
      </c>
      <c r="BG165" s="56">
        <f t="shared" si="368"/>
        <v>160.87499999999997</v>
      </c>
      <c r="BH165" s="56">
        <f t="shared" si="368"/>
        <v>160.87499999999997</v>
      </c>
      <c r="BI165" s="56">
        <f t="shared" si="368"/>
        <v>160.87499999999997</v>
      </c>
      <c r="BJ165" s="56">
        <f t="shared" si="368"/>
        <v>160.87499999999997</v>
      </c>
    </row>
    <row r="166" spans="2:62" s="6" customFormat="1" ht="13.5" hidden="1" customHeight="1" outlineLevel="1" x14ac:dyDescent="0.25">
      <c r="B166" s="13" t="s">
        <v>115</v>
      </c>
      <c r="C166" s="13"/>
      <c r="D166" s="13"/>
      <c r="E166" s="13"/>
      <c r="F166" s="13"/>
      <c r="G166" s="40">
        <v>2</v>
      </c>
      <c r="H166" s="40">
        <v>5</v>
      </c>
      <c r="I166" s="33">
        <f t="shared" ref="I166:L166" si="369">H166</f>
        <v>5</v>
      </c>
      <c r="J166" s="33">
        <f t="shared" si="369"/>
        <v>5</v>
      </c>
      <c r="K166" s="33">
        <f t="shared" si="369"/>
        <v>5</v>
      </c>
      <c r="L166" s="33">
        <f t="shared" si="369"/>
        <v>5</v>
      </c>
      <c r="M166" s="86">
        <f t="shared" ref="M166:AR166" ca="1" si="370">M15*L166/L15</f>
        <v>12.5</v>
      </c>
      <c r="N166" s="33">
        <f t="shared" ca="1" si="370"/>
        <v>31.25</v>
      </c>
      <c r="O166" s="33">
        <f t="shared" ca="1" si="370"/>
        <v>62.5</v>
      </c>
      <c r="P166" s="33">
        <f t="shared" ca="1" si="370"/>
        <v>93.75</v>
      </c>
      <c r="Q166" s="33">
        <f t="shared" ca="1" si="370"/>
        <v>140.625</v>
      </c>
      <c r="R166" s="33">
        <f t="shared" ca="1" si="370"/>
        <v>210.9375</v>
      </c>
      <c r="S166" s="33">
        <f t="shared" ca="1" si="370"/>
        <v>316.40625</v>
      </c>
      <c r="T166" s="33">
        <f t="shared" ca="1" si="370"/>
        <v>442.96875</v>
      </c>
      <c r="U166" s="33">
        <f t="shared" ca="1" si="370"/>
        <v>620.15625</v>
      </c>
      <c r="V166" s="33">
        <f t="shared" ca="1" si="370"/>
        <v>806.203125</v>
      </c>
      <c r="W166" s="33">
        <f t="shared" ca="1" si="370"/>
        <v>1048.0640625000001</v>
      </c>
      <c r="X166" s="33">
        <f t="shared" ca="1" si="370"/>
        <v>1257.6768750000001</v>
      </c>
      <c r="Y166" s="33">
        <f t="shared" ca="1" si="370"/>
        <v>1509.2122499999998</v>
      </c>
      <c r="Z166" s="33">
        <f t="shared" ca="1" si="370"/>
        <v>1811.0546999999997</v>
      </c>
      <c r="AA166" s="33">
        <f t="shared" ca="1" si="370"/>
        <v>2173.2656399999992</v>
      </c>
      <c r="AB166" s="33">
        <f t="shared" ca="1" si="370"/>
        <v>2607.9187679999991</v>
      </c>
      <c r="AC166" s="33">
        <f t="shared" ca="1" si="370"/>
        <v>3129.5025215999981</v>
      </c>
      <c r="AD166" s="33">
        <f t="shared" ca="1" si="370"/>
        <v>3442.4527737599983</v>
      </c>
      <c r="AE166" s="33">
        <f t="shared" ca="1" si="370"/>
        <v>3786.6980511359993</v>
      </c>
      <c r="AF166" s="33">
        <f t="shared" ca="1" si="370"/>
        <v>4165.3678562495988</v>
      </c>
      <c r="AG166" s="33">
        <f t="shared" ca="1" si="370"/>
        <v>4581.9046418745593</v>
      </c>
      <c r="AH166" s="33">
        <f t="shared" ca="1" si="370"/>
        <v>5040.0951060620155</v>
      </c>
      <c r="AI166" s="33">
        <f t="shared" ca="1" si="370"/>
        <v>5544.1046166682172</v>
      </c>
      <c r="AJ166" s="33">
        <f t="shared" ca="1" si="370"/>
        <v>5821.3098475016277</v>
      </c>
      <c r="AK166" s="33">
        <f t="shared" ca="1" si="370"/>
        <v>6112.3753398767085</v>
      </c>
      <c r="AL166" s="33">
        <f t="shared" ca="1" si="370"/>
        <v>6417.9941068705448</v>
      </c>
      <c r="AM166" s="33">
        <f t="shared" ca="1" si="370"/>
        <v>6674.7138711453663</v>
      </c>
      <c r="AN166" s="33">
        <f t="shared" ca="1" si="370"/>
        <v>6941.7024259911814</v>
      </c>
      <c r="AO166" s="33">
        <f t="shared" ca="1" si="370"/>
        <v>7219.3705230308269</v>
      </c>
      <c r="AP166" s="33">
        <f t="shared" ca="1" si="370"/>
        <v>7435.9516387217536</v>
      </c>
      <c r="AQ166" s="33">
        <f t="shared" ca="1" si="370"/>
        <v>7659.0301878834043</v>
      </c>
      <c r="AR166" s="33">
        <f t="shared" ca="1" si="370"/>
        <v>7888.8010935199081</v>
      </c>
      <c r="AS166" s="33">
        <f t="shared" ref="AS166:BJ166" ca="1" si="371">AS15*AR166/AR15</f>
        <v>8046.5771153903061</v>
      </c>
      <c r="AT166" s="33">
        <f t="shared" ca="1" si="371"/>
        <v>8207.5086576981121</v>
      </c>
      <c r="AU166" s="33">
        <f t="shared" ca="1" si="371"/>
        <v>8371.658830852075</v>
      </c>
      <c r="AV166" s="33">
        <f t="shared" ca="1" si="371"/>
        <v>8539.0920074691167</v>
      </c>
      <c r="AW166" s="33">
        <f t="shared" ca="1" si="371"/>
        <v>8624.4829275438078</v>
      </c>
      <c r="AX166" s="33">
        <f t="shared" ca="1" si="371"/>
        <v>8710.7277568192476</v>
      </c>
      <c r="AY166" s="33">
        <f t="shared" ca="1" si="371"/>
        <v>8797.835034387439</v>
      </c>
      <c r="AZ166" s="33">
        <f t="shared" ca="1" si="371"/>
        <v>8885.8133847313129</v>
      </c>
      <c r="BA166" s="33">
        <f t="shared" ca="1" si="371"/>
        <v>8974.6715185786234</v>
      </c>
      <c r="BB166" s="33">
        <f t="shared" ca="1" si="371"/>
        <v>9064.4182337644124</v>
      </c>
      <c r="BC166" s="33">
        <f t="shared" ca="1" si="371"/>
        <v>9155.0624161020587</v>
      </c>
      <c r="BD166" s="33">
        <f t="shared" ca="1" si="371"/>
        <v>9246.613040263077</v>
      </c>
      <c r="BE166" s="33">
        <f t="shared" ca="1" si="371"/>
        <v>9339.0791706657092</v>
      </c>
      <c r="BF166" s="33">
        <f t="shared" ca="1" si="371"/>
        <v>9432.4699623723664</v>
      </c>
      <c r="BG166" s="33">
        <f t="shared" ca="1" si="371"/>
        <v>9526.7946619960912</v>
      </c>
      <c r="BH166" s="33">
        <f t="shared" ca="1" si="371"/>
        <v>9622.0626086160519</v>
      </c>
      <c r="BI166" s="33">
        <f t="shared" ca="1" si="371"/>
        <v>9718.2832347022122</v>
      </c>
      <c r="BJ166" s="33">
        <f t="shared" ca="1" si="371"/>
        <v>9815.466067049234</v>
      </c>
    </row>
    <row r="167" spans="2:62" s="6" customFormat="1" ht="13.5" hidden="1" customHeight="1" outlineLevel="1" x14ac:dyDescent="0.25">
      <c r="B167" s="13" t="s">
        <v>113</v>
      </c>
      <c r="C167" s="13"/>
      <c r="D167" s="13"/>
      <c r="E167" s="13"/>
      <c r="F167" s="13"/>
      <c r="G167" s="47">
        <f>G463</f>
        <v>0.3</v>
      </c>
      <c r="H167" s="47">
        <f t="shared" ref="H167:AX167" si="372">H463</f>
        <v>0.3</v>
      </c>
      <c r="I167" s="47">
        <f t="shared" si="372"/>
        <v>0.3</v>
      </c>
      <c r="J167" s="47">
        <f t="shared" si="372"/>
        <v>0.3</v>
      </c>
      <c r="K167" s="47">
        <f t="shared" si="372"/>
        <v>0.3</v>
      </c>
      <c r="L167" s="47">
        <f t="shared" si="372"/>
        <v>0.3</v>
      </c>
      <c r="M167" s="47">
        <f t="shared" si="372"/>
        <v>0.3</v>
      </c>
      <c r="N167" s="47">
        <f t="shared" si="372"/>
        <v>0.3</v>
      </c>
      <c r="O167" s="47">
        <f t="shared" si="372"/>
        <v>1.7999999999999998</v>
      </c>
      <c r="P167" s="47">
        <f t="shared" si="372"/>
        <v>1.7999999999999998</v>
      </c>
      <c r="Q167" s="47">
        <f t="shared" si="372"/>
        <v>1.7999999999999998</v>
      </c>
      <c r="R167" s="47">
        <f t="shared" si="372"/>
        <v>1.8</v>
      </c>
      <c r="S167" s="47">
        <f t="shared" si="372"/>
        <v>1.8</v>
      </c>
      <c r="T167" s="47">
        <f t="shared" si="372"/>
        <v>1.8</v>
      </c>
      <c r="U167" s="47">
        <f t="shared" si="372"/>
        <v>3</v>
      </c>
      <c r="V167" s="47">
        <f t="shared" si="372"/>
        <v>3</v>
      </c>
      <c r="W167" s="47">
        <f t="shared" si="372"/>
        <v>3</v>
      </c>
      <c r="X167" s="47">
        <f t="shared" si="372"/>
        <v>3</v>
      </c>
      <c r="Y167" s="47">
        <f t="shared" si="372"/>
        <v>3</v>
      </c>
      <c r="Z167" s="47">
        <f t="shared" si="372"/>
        <v>3</v>
      </c>
      <c r="AA167" s="47">
        <f t="shared" si="372"/>
        <v>4.2</v>
      </c>
      <c r="AB167" s="47">
        <f t="shared" si="372"/>
        <v>4.2</v>
      </c>
      <c r="AC167" s="47">
        <f t="shared" si="372"/>
        <v>4.2</v>
      </c>
      <c r="AD167" s="47">
        <f t="shared" si="372"/>
        <v>4.2</v>
      </c>
      <c r="AE167" s="47">
        <f t="shared" si="372"/>
        <v>4.2</v>
      </c>
      <c r="AF167" s="47">
        <f t="shared" si="372"/>
        <v>4.2</v>
      </c>
      <c r="AG167" s="47">
        <f t="shared" si="372"/>
        <v>4.2</v>
      </c>
      <c r="AH167" s="47">
        <f t="shared" si="372"/>
        <v>4.2</v>
      </c>
      <c r="AI167" s="47">
        <f t="shared" si="372"/>
        <v>4.2</v>
      </c>
      <c r="AJ167" s="47">
        <f t="shared" si="372"/>
        <v>4.2</v>
      </c>
      <c r="AK167" s="47">
        <f t="shared" si="372"/>
        <v>4.2</v>
      </c>
      <c r="AL167" s="47">
        <f t="shared" si="372"/>
        <v>4.2</v>
      </c>
      <c r="AM167" s="47">
        <f t="shared" si="372"/>
        <v>4.2</v>
      </c>
      <c r="AN167" s="47">
        <f t="shared" si="372"/>
        <v>4.2</v>
      </c>
      <c r="AO167" s="47">
        <f t="shared" si="372"/>
        <v>4.2</v>
      </c>
      <c r="AP167" s="47">
        <f t="shared" si="372"/>
        <v>4.2</v>
      </c>
      <c r="AQ167" s="47">
        <f t="shared" si="372"/>
        <v>4.2</v>
      </c>
      <c r="AR167" s="47">
        <f t="shared" si="372"/>
        <v>4.2</v>
      </c>
      <c r="AS167" s="47">
        <f t="shared" si="372"/>
        <v>4.2</v>
      </c>
      <c r="AT167" s="47">
        <f t="shared" si="372"/>
        <v>4.2</v>
      </c>
      <c r="AU167" s="47">
        <f t="shared" si="372"/>
        <v>4.2</v>
      </c>
      <c r="AV167" s="47">
        <f t="shared" si="372"/>
        <v>4.2</v>
      </c>
      <c r="AW167" s="47">
        <f t="shared" si="372"/>
        <v>4.2</v>
      </c>
      <c r="AX167" s="47">
        <f t="shared" si="372"/>
        <v>4.2</v>
      </c>
      <c r="AY167" s="47">
        <f t="shared" ref="AY167:BJ167" si="373">AY463</f>
        <v>4.2</v>
      </c>
      <c r="AZ167" s="47">
        <f t="shared" si="373"/>
        <v>4.2</v>
      </c>
      <c r="BA167" s="47">
        <f t="shared" si="373"/>
        <v>4.2</v>
      </c>
      <c r="BB167" s="47">
        <f t="shared" si="373"/>
        <v>4.2</v>
      </c>
      <c r="BC167" s="47">
        <f t="shared" si="373"/>
        <v>4.2</v>
      </c>
      <c r="BD167" s="47">
        <f t="shared" si="373"/>
        <v>4.2</v>
      </c>
      <c r="BE167" s="47">
        <f t="shared" si="373"/>
        <v>4.2</v>
      </c>
      <c r="BF167" s="47">
        <f t="shared" si="373"/>
        <v>4.2</v>
      </c>
      <c r="BG167" s="47">
        <f t="shared" si="373"/>
        <v>4.2</v>
      </c>
      <c r="BH167" s="47">
        <f t="shared" si="373"/>
        <v>4.2</v>
      </c>
      <c r="BI167" s="47">
        <f t="shared" si="373"/>
        <v>4.2</v>
      </c>
      <c r="BJ167" s="47">
        <f t="shared" si="373"/>
        <v>4.2</v>
      </c>
    </row>
    <row r="168" spans="2:62" s="6" customFormat="1" ht="13.5" hidden="1" customHeight="1" outlineLevel="1" x14ac:dyDescent="0.25">
      <c r="B168" s="6" t="s">
        <v>157</v>
      </c>
      <c r="C168" s="13"/>
      <c r="D168" s="13"/>
      <c r="E168" s="13"/>
      <c r="F168" s="13"/>
      <c r="G168" s="40">
        <v>0</v>
      </c>
      <c r="H168" s="33">
        <f>G168</f>
        <v>0</v>
      </c>
      <c r="I168" s="33">
        <f t="shared" ref="I168:L168" si="374">H168</f>
        <v>0</v>
      </c>
      <c r="J168" s="33">
        <f t="shared" si="374"/>
        <v>0</v>
      </c>
      <c r="K168" s="33">
        <f t="shared" si="374"/>
        <v>0</v>
      </c>
      <c r="L168" s="33">
        <f t="shared" si="374"/>
        <v>0</v>
      </c>
      <c r="M168" s="86">
        <f ca="1">M169-SUM(M165:M167)</f>
        <v>176.47083333333333</v>
      </c>
      <c r="N168" s="47">
        <f ca="1">N169-SUM(N165:N167)</f>
        <v>450.6895833333333</v>
      </c>
      <c r="O168" s="47">
        <f t="shared" ref="O168:BJ168" ca="1" si="375">O169-SUM(O165:O167)</f>
        <v>837.05416666666656</v>
      </c>
      <c r="P168" s="47">
        <f t="shared" ca="1" si="375"/>
        <v>1145.6479166666666</v>
      </c>
      <c r="Q168" s="47">
        <f t="shared" ca="1" si="375"/>
        <v>1643.6947916666663</v>
      </c>
      <c r="R168" s="47">
        <f t="shared" ca="1" si="375"/>
        <v>2338.0307291666663</v>
      </c>
      <c r="S168" s="47">
        <f t="shared" ca="1" si="375"/>
        <v>3300.4330729166659</v>
      </c>
      <c r="T168" s="47">
        <f t="shared" ca="1" si="375"/>
        <v>4312.9330729166659</v>
      </c>
      <c r="U168" s="47">
        <f t="shared" ca="1" si="375"/>
        <v>5558.4257812499982</v>
      </c>
      <c r="V168" s="47">
        <f t="shared" ca="1" si="375"/>
        <v>6651.4511718749973</v>
      </c>
      <c r="W168" s="47">
        <f t="shared" ca="1" si="375"/>
        <v>7890.9884765624975</v>
      </c>
      <c r="X168" s="47">
        <f t="shared" ca="1" si="375"/>
        <v>8546.0285156249956</v>
      </c>
      <c r="Y168" s="47">
        <f t="shared" ca="1" si="375"/>
        <v>9709.3796249999941</v>
      </c>
      <c r="Z168" s="47">
        <f t="shared" ca="1" si="375"/>
        <v>10992.210037499994</v>
      </c>
      <c r="AA168" s="47">
        <f t="shared" ca="1" si="375"/>
        <v>12355.035763333322</v>
      </c>
      <c r="AB168" s="47">
        <f t="shared" ca="1" si="375"/>
        <v>13876.321711333323</v>
      </c>
      <c r="AC168" s="47">
        <f t="shared" ca="1" si="375"/>
        <v>16679.834386933315</v>
      </c>
      <c r="AD168" s="47">
        <f t="shared" ca="1" si="375"/>
        <v>18361.941992293312</v>
      </c>
      <c r="AE168" s="47">
        <f t="shared" ca="1" si="375"/>
        <v>20212.260358189316</v>
      </c>
      <c r="AF168" s="47">
        <f t="shared" ca="1" si="375"/>
        <v>22247.610560674912</v>
      </c>
      <c r="AG168" s="47">
        <f t="shared" ca="1" si="375"/>
        <v>24486.495783409078</v>
      </c>
      <c r="AH168" s="47">
        <f t="shared" ca="1" si="375"/>
        <v>26949.269528416651</v>
      </c>
      <c r="AI168" s="47">
        <f t="shared" ca="1" si="375"/>
        <v>29658.320647924986</v>
      </c>
      <c r="AJ168" s="47">
        <f t="shared" ca="1" si="375"/>
        <v>31148.298763654569</v>
      </c>
      <c r="AK168" s="47">
        <f t="shared" ca="1" si="375"/>
        <v>32712.775785170634</v>
      </c>
      <c r="AL168" s="47">
        <f t="shared" ca="1" si="375"/>
        <v>34355.476657762498</v>
      </c>
      <c r="AM168" s="47">
        <f t="shared" ca="1" si="375"/>
        <v>35725.053724072997</v>
      </c>
      <c r="AN168" s="47">
        <f t="shared" ca="1" si="375"/>
        <v>37160.11720636925</v>
      </c>
      <c r="AO168" s="47">
        <f t="shared" ca="1" si="375"/>
        <v>38652.583227957344</v>
      </c>
      <c r="AP168" s="47">
        <f t="shared" ca="1" si="375"/>
        <v>39816.706724796066</v>
      </c>
      <c r="AQ168" s="47">
        <f t="shared" ca="1" si="375"/>
        <v>41015.753926539939</v>
      </c>
      <c r="AR168" s="47">
        <f t="shared" ca="1" si="375"/>
        <v>42250.772544336156</v>
      </c>
      <c r="AS168" s="47">
        <f t="shared" ca="1" si="375"/>
        <v>43098.818661889542</v>
      </c>
      <c r="AT168" s="47">
        <f t="shared" ca="1" si="375"/>
        <v>43963.825701793998</v>
      </c>
      <c r="AU168" s="47">
        <f t="shared" ca="1" si="375"/>
        <v>44846.132882496546</v>
      </c>
      <c r="AV168" s="47">
        <f t="shared" ca="1" si="375"/>
        <v>45746.086206813139</v>
      </c>
      <c r="AW168" s="47">
        <f t="shared" ca="1" si="375"/>
        <v>46205.0624022146</v>
      </c>
      <c r="AX168" s="47">
        <f t="shared" ca="1" si="375"/>
        <v>46668.628359570095</v>
      </c>
      <c r="AY168" s="47">
        <f t="shared" ca="1" si="375"/>
        <v>47125.996643165796</v>
      </c>
      <c r="AZ168" s="47">
        <f t="shared" ca="1" si="375"/>
        <v>47596.171942930792</v>
      </c>
      <c r="BA168" s="47">
        <f t="shared" ca="1" si="375"/>
        <v>48073.784412360081</v>
      </c>
      <c r="BB168" s="47">
        <f t="shared" ca="1" si="375"/>
        <v>48556.173006483688</v>
      </c>
      <c r="BC168" s="47">
        <f t="shared" ca="1" si="375"/>
        <v>49043.385486548541</v>
      </c>
      <c r="BD168" s="47">
        <f t="shared" ca="1" si="375"/>
        <v>49535.470091414012</v>
      </c>
      <c r="BE168" s="47">
        <f t="shared" ca="1" si="375"/>
        <v>50032.47554232816</v>
      </c>
      <c r="BF168" s="47">
        <f t="shared" ca="1" si="375"/>
        <v>50534.451047751434</v>
      </c>
      <c r="BG168" s="47">
        <f t="shared" ca="1" si="375"/>
        <v>51041.446308228959</v>
      </c>
      <c r="BH168" s="47">
        <f t="shared" ca="1" si="375"/>
        <v>51553.511521311237</v>
      </c>
      <c r="BI168" s="47">
        <f t="shared" ca="1" si="375"/>
        <v>52070.697386524349</v>
      </c>
      <c r="BJ168" s="47">
        <f t="shared" ca="1" si="375"/>
        <v>52593.0551103896</v>
      </c>
    </row>
    <row r="169" spans="2:62" s="20" customFormat="1" ht="13.5" hidden="1" customHeight="1" outlineLevel="1" x14ac:dyDescent="0.25">
      <c r="B169" s="61" t="s">
        <v>69</v>
      </c>
      <c r="C169" s="61"/>
      <c r="D169" s="61"/>
      <c r="E169" s="61"/>
      <c r="F169" s="61"/>
      <c r="G169" s="62">
        <f ca="1">SUM(G165:OFFSET(G169,-1,0))</f>
        <v>23.966666666666669</v>
      </c>
      <c r="H169" s="62">
        <f ca="1">SUM(H165:OFFSET(H169,-1,0))</f>
        <v>26.966666666666669</v>
      </c>
      <c r="I169" s="62">
        <f ca="1">SUM(I165:OFFSET(I169,-1,0))</f>
        <v>26.966666666666669</v>
      </c>
      <c r="J169" s="62">
        <f ca="1">SUM(J165:OFFSET(J169,-1,0))</f>
        <v>26.966666666666669</v>
      </c>
      <c r="K169" s="62">
        <f ca="1">SUM(K165:OFFSET(K169,-1,0))</f>
        <v>26.966666666666669</v>
      </c>
      <c r="L169" s="62">
        <f ca="1">SUM(L165:OFFSET(L169,-1,0))</f>
        <v>26.966666666666669</v>
      </c>
      <c r="M169" s="85">
        <f t="shared" ref="M169:AR169" ca="1" si="376">M47*M15</f>
        <v>210.9375</v>
      </c>
      <c r="N169" s="62">
        <f t="shared" ca="1" si="376"/>
        <v>503.90625</v>
      </c>
      <c r="O169" s="62">
        <f t="shared" ca="1" si="376"/>
        <v>960.93749999999989</v>
      </c>
      <c r="P169" s="62">
        <f t="shared" ca="1" si="376"/>
        <v>1300.78125</v>
      </c>
      <c r="Q169" s="62">
        <f t="shared" ca="1" si="376"/>
        <v>1845.7031249999998</v>
      </c>
      <c r="R169" s="62">
        <f t="shared" ca="1" si="376"/>
        <v>2610.3515624999995</v>
      </c>
      <c r="S169" s="62">
        <f t="shared" ca="1" si="376"/>
        <v>3678.2226562499991</v>
      </c>
      <c r="T169" s="62">
        <f t="shared" ca="1" si="376"/>
        <v>4817.2851562499991</v>
      </c>
      <c r="U169" s="62">
        <f t="shared" ca="1" si="376"/>
        <v>6279.0820312499982</v>
      </c>
      <c r="V169" s="62">
        <f t="shared" ca="1" si="376"/>
        <v>7558.1542968749973</v>
      </c>
      <c r="W169" s="62">
        <f t="shared" ca="1" si="376"/>
        <v>9039.5525390624971</v>
      </c>
      <c r="X169" s="62">
        <f t="shared" ca="1" si="376"/>
        <v>9904.2053906249967</v>
      </c>
      <c r="Y169" s="62">
        <f t="shared" ca="1" si="376"/>
        <v>11319.091874999995</v>
      </c>
      <c r="Z169" s="62">
        <f t="shared" ca="1" si="376"/>
        <v>12903.764737499992</v>
      </c>
      <c r="AA169" s="62">
        <f t="shared" ca="1" si="376"/>
        <v>14669.543069999989</v>
      </c>
      <c r="AB169" s="62">
        <f t="shared" ca="1" si="376"/>
        <v>16625.482145999988</v>
      </c>
      <c r="AC169" s="62">
        <f t="shared" ca="1" si="376"/>
        <v>19950.578575199979</v>
      </c>
      <c r="AD169" s="62">
        <f t="shared" ca="1" si="376"/>
        <v>21945.636432719977</v>
      </c>
      <c r="AE169" s="62">
        <f t="shared" ca="1" si="376"/>
        <v>24140.200075991983</v>
      </c>
      <c r="AF169" s="62">
        <f t="shared" ca="1" si="376"/>
        <v>26554.220083591179</v>
      </c>
      <c r="AG169" s="62">
        <f t="shared" ca="1" si="376"/>
        <v>29209.642091950303</v>
      </c>
      <c r="AH169" s="62">
        <f t="shared" ca="1" si="376"/>
        <v>32130.606301145333</v>
      </c>
      <c r="AI169" s="62">
        <f t="shared" ca="1" si="376"/>
        <v>35343.666931259868</v>
      </c>
      <c r="AJ169" s="62">
        <f t="shared" ca="1" si="376"/>
        <v>37110.850277822865</v>
      </c>
      <c r="AK169" s="62">
        <f t="shared" ca="1" si="376"/>
        <v>38966.39279171401</v>
      </c>
      <c r="AL169" s="62">
        <f t="shared" ca="1" si="376"/>
        <v>40914.712431299711</v>
      </c>
      <c r="AM169" s="62">
        <f t="shared" ca="1" si="376"/>
        <v>42551.300928551696</v>
      </c>
      <c r="AN169" s="62">
        <f t="shared" ca="1" si="376"/>
        <v>44253.352965693761</v>
      </c>
      <c r="AO169" s="62">
        <f t="shared" ca="1" si="376"/>
        <v>46023.487084321503</v>
      </c>
      <c r="AP169" s="62">
        <f t="shared" ca="1" si="376"/>
        <v>47404.19169685115</v>
      </c>
      <c r="AQ169" s="62">
        <f t="shared" ca="1" si="376"/>
        <v>48826.317447756679</v>
      </c>
      <c r="AR169" s="62">
        <f t="shared" ca="1" si="376"/>
        <v>50291.106971189394</v>
      </c>
      <c r="AS169" s="62">
        <f t="shared" ref="AS169:BJ169" ca="1" si="377">AS47*AS15</f>
        <v>51296.929110613179</v>
      </c>
      <c r="AT169" s="62">
        <f t="shared" ca="1" si="377"/>
        <v>52322.867692825443</v>
      </c>
      <c r="AU169" s="62">
        <f t="shared" ca="1" si="377"/>
        <v>53369.325046681952</v>
      </c>
      <c r="AV169" s="62">
        <f t="shared" ca="1" si="377"/>
        <v>54436.711547615589</v>
      </c>
      <c r="AW169" s="62">
        <f t="shared" ca="1" si="377"/>
        <v>54981.078663091743</v>
      </c>
      <c r="AX169" s="62">
        <f t="shared" ca="1" si="377"/>
        <v>55530.889449722679</v>
      </c>
      <c r="AY169" s="62">
        <f t="shared" ca="1" si="377"/>
        <v>56086.198344219905</v>
      </c>
      <c r="AZ169" s="62">
        <f t="shared" ca="1" si="377"/>
        <v>56647.060327662104</v>
      </c>
      <c r="BA169" s="62">
        <f t="shared" ca="1" si="377"/>
        <v>57213.530930938708</v>
      </c>
      <c r="BB169" s="62">
        <f t="shared" ca="1" si="377"/>
        <v>57785.666240248102</v>
      </c>
      <c r="BC169" s="62">
        <f t="shared" ca="1" si="377"/>
        <v>58363.522902650599</v>
      </c>
      <c r="BD169" s="62">
        <f t="shared" ca="1" si="377"/>
        <v>58947.15813167709</v>
      </c>
      <c r="BE169" s="62">
        <f t="shared" ca="1" si="377"/>
        <v>59536.629712993868</v>
      </c>
      <c r="BF169" s="62">
        <f t="shared" ca="1" si="377"/>
        <v>60131.996010123803</v>
      </c>
      <c r="BG169" s="62">
        <f t="shared" ca="1" si="377"/>
        <v>60733.315970225049</v>
      </c>
      <c r="BH169" s="62">
        <f t="shared" ca="1" si="377"/>
        <v>61340.649129927289</v>
      </c>
      <c r="BI169" s="62">
        <f t="shared" ca="1" si="377"/>
        <v>61954.055621226566</v>
      </c>
      <c r="BJ169" s="62">
        <f t="shared" ca="1" si="377"/>
        <v>62573.596177438834</v>
      </c>
    </row>
    <row r="170" spans="2:62" ht="5" hidden="1" customHeight="1" outlineLevel="1" thickBot="1" x14ac:dyDescent="0.3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2:62" ht="13.5" hidden="1" customHeight="1" outlineLevel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2:62" ht="13.5" hidden="1" customHeight="1" outlineLevel="1" thickBot="1" x14ac:dyDescent="0.3"/>
    <row r="173" spans="2:62" ht="18" customHeight="1" collapsed="1" thickTop="1" thickBot="1" x14ac:dyDescent="0.3">
      <c r="B173" s="31" t="s">
        <v>159</v>
      </c>
      <c r="C173" s="31"/>
      <c r="D173" s="31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</row>
    <row r="174" spans="2:62" ht="5" hidden="1" customHeight="1" outlineLevel="1" x14ac:dyDescent="0.25"/>
    <row r="175" spans="2:62" s="24" customFormat="1" ht="13.5" hidden="1" customHeight="1" outlineLevel="1" x14ac:dyDescent="0.25">
      <c r="G175" s="25">
        <f>G$4</f>
        <v>41425</v>
      </c>
      <c r="H175" s="25">
        <f t="shared" ref="H175:BJ175" si="378">H$4</f>
        <v>41455</v>
      </c>
      <c r="I175" s="25">
        <f t="shared" si="378"/>
        <v>41486</v>
      </c>
      <c r="J175" s="25">
        <f t="shared" si="378"/>
        <v>41517</v>
      </c>
      <c r="K175" s="25">
        <f t="shared" si="378"/>
        <v>41547</v>
      </c>
      <c r="L175" s="25">
        <f t="shared" si="378"/>
        <v>41578</v>
      </c>
      <c r="M175" s="25">
        <f t="shared" si="378"/>
        <v>41608</v>
      </c>
      <c r="N175" s="25">
        <f t="shared" si="378"/>
        <v>41639</v>
      </c>
      <c r="O175" s="25">
        <f t="shared" si="378"/>
        <v>41670</v>
      </c>
      <c r="P175" s="25">
        <f t="shared" si="378"/>
        <v>41698</v>
      </c>
      <c r="Q175" s="25">
        <f t="shared" si="378"/>
        <v>41729</v>
      </c>
      <c r="R175" s="25">
        <f t="shared" si="378"/>
        <v>41759</v>
      </c>
      <c r="S175" s="25">
        <f t="shared" si="378"/>
        <v>41790</v>
      </c>
      <c r="T175" s="25">
        <f t="shared" si="378"/>
        <v>41820</v>
      </c>
      <c r="U175" s="25">
        <f t="shared" si="378"/>
        <v>41851</v>
      </c>
      <c r="V175" s="25">
        <f t="shared" si="378"/>
        <v>41882</v>
      </c>
      <c r="W175" s="25">
        <f t="shared" si="378"/>
        <v>41912</v>
      </c>
      <c r="X175" s="25">
        <f t="shared" si="378"/>
        <v>41943</v>
      </c>
      <c r="Y175" s="25">
        <f t="shared" si="378"/>
        <v>41973</v>
      </c>
      <c r="Z175" s="25">
        <f t="shared" si="378"/>
        <v>42004</v>
      </c>
      <c r="AA175" s="25">
        <f t="shared" si="378"/>
        <v>42035</v>
      </c>
      <c r="AB175" s="25">
        <f t="shared" si="378"/>
        <v>42063</v>
      </c>
      <c r="AC175" s="25">
        <f t="shared" si="378"/>
        <v>42094</v>
      </c>
      <c r="AD175" s="25">
        <f t="shared" si="378"/>
        <v>42124</v>
      </c>
      <c r="AE175" s="25">
        <f t="shared" si="378"/>
        <v>42155</v>
      </c>
      <c r="AF175" s="25">
        <f t="shared" si="378"/>
        <v>42185</v>
      </c>
      <c r="AG175" s="25">
        <f t="shared" si="378"/>
        <v>42216</v>
      </c>
      <c r="AH175" s="25">
        <f t="shared" si="378"/>
        <v>42247</v>
      </c>
      <c r="AI175" s="25">
        <f t="shared" si="378"/>
        <v>42277</v>
      </c>
      <c r="AJ175" s="25">
        <f t="shared" si="378"/>
        <v>42308</v>
      </c>
      <c r="AK175" s="25">
        <f t="shared" si="378"/>
        <v>42338</v>
      </c>
      <c r="AL175" s="25">
        <f t="shared" si="378"/>
        <v>42369</v>
      </c>
      <c r="AM175" s="25">
        <f t="shared" si="378"/>
        <v>42400</v>
      </c>
      <c r="AN175" s="25">
        <f t="shared" si="378"/>
        <v>42429</v>
      </c>
      <c r="AO175" s="25">
        <f t="shared" si="378"/>
        <v>42460</v>
      </c>
      <c r="AP175" s="25">
        <f t="shared" si="378"/>
        <v>42490</v>
      </c>
      <c r="AQ175" s="25">
        <f t="shared" si="378"/>
        <v>42521</v>
      </c>
      <c r="AR175" s="25">
        <f t="shared" si="378"/>
        <v>42551</v>
      </c>
      <c r="AS175" s="25">
        <f t="shared" si="378"/>
        <v>42582</v>
      </c>
      <c r="AT175" s="25">
        <f t="shared" si="378"/>
        <v>42613</v>
      </c>
      <c r="AU175" s="25">
        <f t="shared" si="378"/>
        <v>42643</v>
      </c>
      <c r="AV175" s="25">
        <f t="shared" si="378"/>
        <v>42674</v>
      </c>
      <c r="AW175" s="25">
        <f t="shared" si="378"/>
        <v>42704</v>
      </c>
      <c r="AX175" s="25">
        <f t="shared" si="378"/>
        <v>42735</v>
      </c>
      <c r="AY175" s="25">
        <f t="shared" si="378"/>
        <v>42766</v>
      </c>
      <c r="AZ175" s="25">
        <f t="shared" si="378"/>
        <v>42794</v>
      </c>
      <c r="BA175" s="25">
        <f t="shared" si="378"/>
        <v>42825</v>
      </c>
      <c r="BB175" s="25">
        <f t="shared" si="378"/>
        <v>42855</v>
      </c>
      <c r="BC175" s="25">
        <f t="shared" si="378"/>
        <v>42886</v>
      </c>
      <c r="BD175" s="25">
        <f t="shared" si="378"/>
        <v>42916</v>
      </c>
      <c r="BE175" s="25">
        <f t="shared" si="378"/>
        <v>42947</v>
      </c>
      <c r="BF175" s="25">
        <f t="shared" si="378"/>
        <v>42978</v>
      </c>
      <c r="BG175" s="25">
        <f t="shared" si="378"/>
        <v>43008</v>
      </c>
      <c r="BH175" s="25">
        <f t="shared" si="378"/>
        <v>43039</v>
      </c>
      <c r="BI175" s="25">
        <f t="shared" si="378"/>
        <v>43069</v>
      </c>
      <c r="BJ175" s="25">
        <f t="shared" si="378"/>
        <v>43100</v>
      </c>
    </row>
    <row r="176" spans="2:62" s="24" customFormat="1" ht="13.5" hidden="1" customHeight="1" outlineLevel="1" thickBot="1" x14ac:dyDescent="0.3">
      <c r="B176" s="16" t="s">
        <v>8</v>
      </c>
      <c r="C176" s="16"/>
      <c r="D176" s="16"/>
      <c r="E176" s="26"/>
      <c r="F176" s="26"/>
      <c r="G176" s="27">
        <f>G$5</f>
        <v>2013</v>
      </c>
      <c r="H176" s="27">
        <f t="shared" ref="H176:BJ176" si="379">H$5</f>
        <v>2013</v>
      </c>
      <c r="I176" s="27">
        <f t="shared" si="379"/>
        <v>2013</v>
      </c>
      <c r="J176" s="27">
        <f t="shared" si="379"/>
        <v>2013</v>
      </c>
      <c r="K176" s="27">
        <f t="shared" si="379"/>
        <v>2013</v>
      </c>
      <c r="L176" s="27">
        <f t="shared" si="379"/>
        <v>2013</v>
      </c>
      <c r="M176" s="27">
        <f t="shared" si="379"/>
        <v>2013</v>
      </c>
      <c r="N176" s="27">
        <f t="shared" si="379"/>
        <v>2013</v>
      </c>
      <c r="O176" s="27">
        <f t="shared" si="379"/>
        <v>2014</v>
      </c>
      <c r="P176" s="27">
        <f t="shared" si="379"/>
        <v>2014</v>
      </c>
      <c r="Q176" s="27">
        <f t="shared" si="379"/>
        <v>2014</v>
      </c>
      <c r="R176" s="27">
        <f t="shared" si="379"/>
        <v>2014</v>
      </c>
      <c r="S176" s="27">
        <f t="shared" si="379"/>
        <v>2014</v>
      </c>
      <c r="T176" s="27">
        <f t="shared" si="379"/>
        <v>2014</v>
      </c>
      <c r="U176" s="27">
        <f t="shared" si="379"/>
        <v>2014</v>
      </c>
      <c r="V176" s="27">
        <f t="shared" si="379"/>
        <v>2014</v>
      </c>
      <c r="W176" s="27">
        <f t="shared" si="379"/>
        <v>2014</v>
      </c>
      <c r="X176" s="27">
        <f t="shared" si="379"/>
        <v>2014</v>
      </c>
      <c r="Y176" s="27">
        <f t="shared" si="379"/>
        <v>2014</v>
      </c>
      <c r="Z176" s="27">
        <f t="shared" si="379"/>
        <v>2014</v>
      </c>
      <c r="AA176" s="27">
        <f t="shared" si="379"/>
        <v>2015</v>
      </c>
      <c r="AB176" s="27">
        <f t="shared" si="379"/>
        <v>2015</v>
      </c>
      <c r="AC176" s="27">
        <f t="shared" si="379"/>
        <v>2015</v>
      </c>
      <c r="AD176" s="27">
        <f t="shared" si="379"/>
        <v>2015</v>
      </c>
      <c r="AE176" s="27">
        <f t="shared" si="379"/>
        <v>2015</v>
      </c>
      <c r="AF176" s="27">
        <f t="shared" si="379"/>
        <v>2015</v>
      </c>
      <c r="AG176" s="27">
        <f t="shared" si="379"/>
        <v>2015</v>
      </c>
      <c r="AH176" s="27">
        <f t="shared" si="379"/>
        <v>2015</v>
      </c>
      <c r="AI176" s="27">
        <f t="shared" si="379"/>
        <v>2015</v>
      </c>
      <c r="AJ176" s="27">
        <f t="shared" si="379"/>
        <v>2015</v>
      </c>
      <c r="AK176" s="27">
        <f t="shared" si="379"/>
        <v>2015</v>
      </c>
      <c r="AL176" s="27">
        <f t="shared" si="379"/>
        <v>2015</v>
      </c>
      <c r="AM176" s="27">
        <f t="shared" si="379"/>
        <v>2016</v>
      </c>
      <c r="AN176" s="27">
        <f t="shared" si="379"/>
        <v>2016</v>
      </c>
      <c r="AO176" s="27">
        <f t="shared" si="379"/>
        <v>2016</v>
      </c>
      <c r="AP176" s="27">
        <f t="shared" si="379"/>
        <v>2016</v>
      </c>
      <c r="AQ176" s="27">
        <f t="shared" si="379"/>
        <v>2016</v>
      </c>
      <c r="AR176" s="27">
        <f t="shared" si="379"/>
        <v>2016</v>
      </c>
      <c r="AS176" s="27">
        <f t="shared" si="379"/>
        <v>2016</v>
      </c>
      <c r="AT176" s="27">
        <f t="shared" si="379"/>
        <v>2016</v>
      </c>
      <c r="AU176" s="27">
        <f t="shared" si="379"/>
        <v>2016</v>
      </c>
      <c r="AV176" s="27">
        <f t="shared" si="379"/>
        <v>2016</v>
      </c>
      <c r="AW176" s="27">
        <f t="shared" si="379"/>
        <v>2016</v>
      </c>
      <c r="AX176" s="27">
        <f t="shared" si="379"/>
        <v>2016</v>
      </c>
      <c r="AY176" s="27">
        <f t="shared" si="379"/>
        <v>2017</v>
      </c>
      <c r="AZ176" s="27">
        <f t="shared" si="379"/>
        <v>2017</v>
      </c>
      <c r="BA176" s="27">
        <f t="shared" si="379"/>
        <v>2017</v>
      </c>
      <c r="BB176" s="27">
        <f t="shared" si="379"/>
        <v>2017</v>
      </c>
      <c r="BC176" s="27">
        <f t="shared" si="379"/>
        <v>2017</v>
      </c>
      <c r="BD176" s="27">
        <f t="shared" si="379"/>
        <v>2017</v>
      </c>
      <c r="BE176" s="27">
        <f t="shared" si="379"/>
        <v>2017</v>
      </c>
      <c r="BF176" s="27">
        <f t="shared" si="379"/>
        <v>2017</v>
      </c>
      <c r="BG176" s="27">
        <f t="shared" si="379"/>
        <v>2017</v>
      </c>
      <c r="BH176" s="27">
        <f t="shared" si="379"/>
        <v>2017</v>
      </c>
      <c r="BI176" s="27">
        <f t="shared" si="379"/>
        <v>2017</v>
      </c>
      <c r="BJ176" s="27">
        <f t="shared" si="379"/>
        <v>2017</v>
      </c>
    </row>
    <row r="177" spans="2:62" ht="5" hidden="1" customHeight="1" outlineLevel="1" x14ac:dyDescent="0.25"/>
    <row r="178" spans="2:62" ht="13.5" hidden="1" customHeight="1" outlineLevel="1" x14ac:dyDescent="0.25">
      <c r="B178" s="6" t="s">
        <v>156</v>
      </c>
      <c r="G178" s="41">
        <v>1</v>
      </c>
      <c r="H178" s="41">
        <v>1.2</v>
      </c>
      <c r="I178" s="41">
        <v>1.5</v>
      </c>
      <c r="J178" s="52">
        <f t="shared" ref="J178:AO178" ca="1" si="380">J51*J15</f>
        <v>3</v>
      </c>
      <c r="K178" s="52">
        <f t="shared" ca="1" si="380"/>
        <v>7.4250000000000007</v>
      </c>
      <c r="L178" s="52">
        <f t="shared" ca="1" si="380"/>
        <v>18.375</v>
      </c>
      <c r="M178" s="52">
        <f t="shared" ca="1" si="380"/>
        <v>45.46875</v>
      </c>
      <c r="N178" s="52">
        <f t="shared" ca="1" si="380"/>
        <v>112.5</v>
      </c>
      <c r="O178" s="52">
        <f t="shared" ca="1" si="380"/>
        <v>222.65625</v>
      </c>
      <c r="P178" s="52">
        <f t="shared" ca="1" si="380"/>
        <v>330.46875</v>
      </c>
      <c r="Q178" s="52">
        <f t="shared" ca="1" si="380"/>
        <v>490.4296875</v>
      </c>
      <c r="R178" s="52">
        <f t="shared" ca="1" si="380"/>
        <v>727.734375</v>
      </c>
      <c r="S178" s="52">
        <f t="shared" ca="1" si="380"/>
        <v>1079.736328125</v>
      </c>
      <c r="T178" s="52">
        <f t="shared" ca="1" si="380"/>
        <v>1495.01953125</v>
      </c>
      <c r="U178" s="52">
        <f t="shared" ca="1" si="380"/>
        <v>2069.771484375</v>
      </c>
      <c r="V178" s="52">
        <f t="shared" ca="1" si="380"/>
        <v>2660.4703124999996</v>
      </c>
      <c r="W178" s="52">
        <f t="shared" ca="1" si="380"/>
        <v>3419.3090039062499</v>
      </c>
      <c r="X178" s="52">
        <f t="shared" ca="1" si="380"/>
        <v>4056.0079218749997</v>
      </c>
      <c r="Y178" s="52">
        <f t="shared" ca="1" si="380"/>
        <v>4810.6140468749991</v>
      </c>
      <c r="Z178" s="52">
        <f t="shared" ca="1" si="380"/>
        <v>5704.8223049999988</v>
      </c>
      <c r="AA178" s="52">
        <f t="shared" ca="1" si="380"/>
        <v>6764.2893044999973</v>
      </c>
      <c r="AB178" s="52">
        <f t="shared" ca="1" si="380"/>
        <v>8019.3502115999972</v>
      </c>
      <c r="AC178" s="52">
        <f t="shared" ca="1" si="380"/>
        <v>9505.8639093599941</v>
      </c>
      <c r="AD178" s="52">
        <f t="shared" ca="1" si="380"/>
        <v>10327.358321279993</v>
      </c>
      <c r="AE178" s="52">
        <f t="shared" ca="1" si="380"/>
        <v>11360.094153407998</v>
      </c>
      <c r="AF178" s="52">
        <f t="shared" ca="1" si="380"/>
        <v>12496.103568748795</v>
      </c>
      <c r="AG178" s="52">
        <f t="shared" ca="1" si="380"/>
        <v>13745.713925623677</v>
      </c>
      <c r="AH178" s="52">
        <f t="shared" ca="1" si="380"/>
        <v>15120.285318186046</v>
      </c>
      <c r="AI178" s="52">
        <f t="shared" ca="1" si="380"/>
        <v>16632.313850004652</v>
      </c>
      <c r="AJ178" s="52">
        <f t="shared" ca="1" si="380"/>
        <v>17463.929542504884</v>
      </c>
      <c r="AK178" s="52">
        <f t="shared" ca="1" si="380"/>
        <v>18337.12601963013</v>
      </c>
      <c r="AL178" s="52">
        <f t="shared" ca="1" si="380"/>
        <v>19253.982320611638</v>
      </c>
      <c r="AM178" s="52">
        <f t="shared" ca="1" si="380"/>
        <v>20024.141613436102</v>
      </c>
      <c r="AN178" s="52">
        <f t="shared" ca="1" si="380"/>
        <v>20825.107277973544</v>
      </c>
      <c r="AO178" s="52">
        <f t="shared" ca="1" si="380"/>
        <v>21658.111569092482</v>
      </c>
      <c r="AP178" s="52">
        <f t="shared" ref="AP178:BJ178" ca="1" si="381">AP51*AP15</f>
        <v>22307.854916165259</v>
      </c>
      <c r="AQ178" s="52">
        <f t="shared" ca="1" si="381"/>
        <v>22977.09056365021</v>
      </c>
      <c r="AR178" s="52">
        <f t="shared" ca="1" si="381"/>
        <v>23666.403280559723</v>
      </c>
      <c r="AS178" s="52">
        <f t="shared" ca="1" si="381"/>
        <v>24139.731346170916</v>
      </c>
      <c r="AT178" s="52">
        <f t="shared" ca="1" si="381"/>
        <v>24622.525973094336</v>
      </c>
      <c r="AU178" s="52">
        <f t="shared" ca="1" si="381"/>
        <v>25114.976492556223</v>
      </c>
      <c r="AV178" s="52">
        <f t="shared" ca="1" si="381"/>
        <v>25617.276022407346</v>
      </c>
      <c r="AW178" s="52">
        <f t="shared" ca="1" si="381"/>
        <v>25873.448782631422</v>
      </c>
      <c r="AX178" s="52">
        <f t="shared" ca="1" si="381"/>
        <v>26132.183270457743</v>
      </c>
      <c r="AY178" s="52">
        <f t="shared" ca="1" si="381"/>
        <v>26393.505103162319</v>
      </c>
      <c r="AZ178" s="52">
        <f t="shared" ca="1" si="381"/>
        <v>26657.440154193944</v>
      </c>
      <c r="BA178" s="52">
        <f t="shared" ca="1" si="381"/>
        <v>26924.014555735874</v>
      </c>
      <c r="BB178" s="52">
        <f t="shared" ca="1" si="381"/>
        <v>27193.254701293237</v>
      </c>
      <c r="BC178" s="52">
        <f t="shared" ca="1" si="381"/>
        <v>27465.187248306178</v>
      </c>
      <c r="BD178" s="52">
        <f t="shared" ca="1" si="381"/>
        <v>27739.839120789231</v>
      </c>
      <c r="BE178" s="52">
        <f t="shared" ca="1" si="381"/>
        <v>28017.237511997126</v>
      </c>
      <c r="BF178" s="52">
        <f t="shared" ca="1" si="381"/>
        <v>28297.409887117097</v>
      </c>
      <c r="BG178" s="52">
        <f t="shared" ca="1" si="381"/>
        <v>28580.383985988268</v>
      </c>
      <c r="BH178" s="52">
        <f t="shared" ca="1" si="381"/>
        <v>28866.187825848148</v>
      </c>
      <c r="BI178" s="52">
        <f t="shared" ca="1" si="381"/>
        <v>29154.849704106633</v>
      </c>
      <c r="BJ178" s="52">
        <f t="shared" ca="1" si="381"/>
        <v>29446.398201147698</v>
      </c>
    </row>
    <row r="179" spans="2:62" ht="13.5" hidden="1" customHeight="1" outlineLevel="1" x14ac:dyDescent="0.25">
      <c r="B179" s="1" t="s">
        <v>128</v>
      </c>
      <c r="G179" s="40">
        <v>4</v>
      </c>
      <c r="H179" s="33">
        <f>G179</f>
        <v>4</v>
      </c>
      <c r="I179" s="33">
        <f t="shared" ref="I179:AX179" si="382">H179</f>
        <v>4</v>
      </c>
      <c r="J179" s="33">
        <f t="shared" si="382"/>
        <v>4</v>
      </c>
      <c r="K179" s="33">
        <f t="shared" si="382"/>
        <v>4</v>
      </c>
      <c r="L179" s="33">
        <f t="shared" si="382"/>
        <v>4</v>
      </c>
      <c r="M179" s="33">
        <f t="shared" si="382"/>
        <v>4</v>
      </c>
      <c r="N179" s="33">
        <f t="shared" si="382"/>
        <v>4</v>
      </c>
      <c r="O179" s="33">
        <f t="shared" si="382"/>
        <v>4</v>
      </c>
      <c r="P179" s="33">
        <f t="shared" si="382"/>
        <v>4</v>
      </c>
      <c r="Q179" s="33">
        <f t="shared" si="382"/>
        <v>4</v>
      </c>
      <c r="R179" s="33">
        <f t="shared" si="382"/>
        <v>4</v>
      </c>
      <c r="S179" s="33">
        <f t="shared" si="382"/>
        <v>4</v>
      </c>
      <c r="T179" s="33">
        <f t="shared" si="382"/>
        <v>4</v>
      </c>
      <c r="U179" s="33">
        <f t="shared" si="382"/>
        <v>4</v>
      </c>
      <c r="V179" s="33">
        <f t="shared" si="382"/>
        <v>4</v>
      </c>
      <c r="W179" s="33">
        <f t="shared" si="382"/>
        <v>4</v>
      </c>
      <c r="X179" s="33">
        <f t="shared" si="382"/>
        <v>4</v>
      </c>
      <c r="Y179" s="33">
        <f t="shared" si="382"/>
        <v>4</v>
      </c>
      <c r="Z179" s="33">
        <f t="shared" si="382"/>
        <v>4</v>
      </c>
      <c r="AA179" s="33">
        <f t="shared" si="382"/>
        <v>4</v>
      </c>
      <c r="AB179" s="33">
        <f t="shared" si="382"/>
        <v>4</v>
      </c>
      <c r="AC179" s="33">
        <f t="shared" si="382"/>
        <v>4</v>
      </c>
      <c r="AD179" s="33">
        <f t="shared" si="382"/>
        <v>4</v>
      </c>
      <c r="AE179" s="33">
        <f t="shared" si="382"/>
        <v>4</v>
      </c>
      <c r="AF179" s="33">
        <f t="shared" si="382"/>
        <v>4</v>
      </c>
      <c r="AG179" s="33">
        <f t="shared" si="382"/>
        <v>4</v>
      </c>
      <c r="AH179" s="33">
        <f t="shared" si="382"/>
        <v>4</v>
      </c>
      <c r="AI179" s="33">
        <f t="shared" si="382"/>
        <v>4</v>
      </c>
      <c r="AJ179" s="33">
        <f t="shared" si="382"/>
        <v>4</v>
      </c>
      <c r="AK179" s="33">
        <f t="shared" si="382"/>
        <v>4</v>
      </c>
      <c r="AL179" s="33">
        <f t="shared" si="382"/>
        <v>4</v>
      </c>
      <c r="AM179" s="33">
        <f t="shared" si="382"/>
        <v>4</v>
      </c>
      <c r="AN179" s="33">
        <f t="shared" si="382"/>
        <v>4</v>
      </c>
      <c r="AO179" s="33">
        <f t="shared" si="382"/>
        <v>4</v>
      </c>
      <c r="AP179" s="33">
        <f t="shared" si="382"/>
        <v>4</v>
      </c>
      <c r="AQ179" s="33">
        <f t="shared" si="382"/>
        <v>4</v>
      </c>
      <c r="AR179" s="33">
        <f t="shared" si="382"/>
        <v>4</v>
      </c>
      <c r="AS179" s="33">
        <f t="shared" si="382"/>
        <v>4</v>
      </c>
      <c r="AT179" s="33">
        <f t="shared" si="382"/>
        <v>4</v>
      </c>
      <c r="AU179" s="33">
        <f t="shared" si="382"/>
        <v>4</v>
      </c>
      <c r="AV179" s="33">
        <f t="shared" si="382"/>
        <v>4</v>
      </c>
      <c r="AW179" s="33">
        <f t="shared" si="382"/>
        <v>4</v>
      </c>
      <c r="AX179" s="33">
        <f t="shared" si="382"/>
        <v>4</v>
      </c>
      <c r="AY179" s="33">
        <f t="shared" ref="AY179:BJ179" si="383">AX179</f>
        <v>4</v>
      </c>
      <c r="AZ179" s="33">
        <f t="shared" si="383"/>
        <v>4</v>
      </c>
      <c r="BA179" s="33">
        <f t="shared" si="383"/>
        <v>4</v>
      </c>
      <c r="BB179" s="33">
        <f t="shared" si="383"/>
        <v>4</v>
      </c>
      <c r="BC179" s="33">
        <f t="shared" si="383"/>
        <v>4</v>
      </c>
      <c r="BD179" s="33">
        <f t="shared" si="383"/>
        <v>4</v>
      </c>
      <c r="BE179" s="33">
        <f t="shared" si="383"/>
        <v>4</v>
      </c>
      <c r="BF179" s="33">
        <f t="shared" si="383"/>
        <v>4</v>
      </c>
      <c r="BG179" s="33">
        <f t="shared" si="383"/>
        <v>4</v>
      </c>
      <c r="BH179" s="33">
        <f t="shared" si="383"/>
        <v>4</v>
      </c>
      <c r="BI179" s="33">
        <f t="shared" si="383"/>
        <v>4</v>
      </c>
      <c r="BJ179" s="33">
        <f t="shared" si="383"/>
        <v>4</v>
      </c>
    </row>
    <row r="180" spans="2:62" ht="13.5" hidden="1" customHeight="1" outlineLevel="1" x14ac:dyDescent="0.25">
      <c r="B180" s="1" t="s">
        <v>129</v>
      </c>
      <c r="G180" s="40">
        <v>0</v>
      </c>
      <c r="H180" s="33">
        <f>G180</f>
        <v>0</v>
      </c>
      <c r="I180" s="33">
        <f t="shared" ref="I180:AX180" si="384">H180</f>
        <v>0</v>
      </c>
      <c r="J180" s="33">
        <f t="shared" si="384"/>
        <v>0</v>
      </c>
      <c r="K180" s="33">
        <f t="shared" si="384"/>
        <v>0</v>
      </c>
      <c r="L180" s="33">
        <f t="shared" si="384"/>
        <v>0</v>
      </c>
      <c r="M180" s="33">
        <f t="shared" si="384"/>
        <v>0</v>
      </c>
      <c r="N180" s="33">
        <f t="shared" si="384"/>
        <v>0</v>
      </c>
      <c r="O180" s="33">
        <f t="shared" si="384"/>
        <v>0</v>
      </c>
      <c r="P180" s="33">
        <f t="shared" si="384"/>
        <v>0</v>
      </c>
      <c r="Q180" s="33">
        <f t="shared" si="384"/>
        <v>0</v>
      </c>
      <c r="R180" s="33">
        <f t="shared" si="384"/>
        <v>0</v>
      </c>
      <c r="S180" s="33">
        <f t="shared" si="384"/>
        <v>0</v>
      </c>
      <c r="T180" s="33">
        <f t="shared" si="384"/>
        <v>0</v>
      </c>
      <c r="U180" s="33">
        <f t="shared" si="384"/>
        <v>0</v>
      </c>
      <c r="V180" s="33">
        <f t="shared" si="384"/>
        <v>0</v>
      </c>
      <c r="W180" s="33">
        <f t="shared" si="384"/>
        <v>0</v>
      </c>
      <c r="X180" s="33">
        <f t="shared" si="384"/>
        <v>0</v>
      </c>
      <c r="Y180" s="33">
        <f t="shared" si="384"/>
        <v>0</v>
      </c>
      <c r="Z180" s="33">
        <f t="shared" si="384"/>
        <v>0</v>
      </c>
      <c r="AA180" s="33">
        <f t="shared" si="384"/>
        <v>0</v>
      </c>
      <c r="AB180" s="33">
        <f t="shared" si="384"/>
        <v>0</v>
      </c>
      <c r="AC180" s="33">
        <f t="shared" si="384"/>
        <v>0</v>
      </c>
      <c r="AD180" s="33">
        <f t="shared" si="384"/>
        <v>0</v>
      </c>
      <c r="AE180" s="33">
        <f t="shared" si="384"/>
        <v>0</v>
      </c>
      <c r="AF180" s="33">
        <f t="shared" si="384"/>
        <v>0</v>
      </c>
      <c r="AG180" s="33">
        <f t="shared" si="384"/>
        <v>0</v>
      </c>
      <c r="AH180" s="33">
        <f t="shared" si="384"/>
        <v>0</v>
      </c>
      <c r="AI180" s="33">
        <f t="shared" si="384"/>
        <v>0</v>
      </c>
      <c r="AJ180" s="33">
        <f t="shared" si="384"/>
        <v>0</v>
      </c>
      <c r="AK180" s="33">
        <f t="shared" si="384"/>
        <v>0</v>
      </c>
      <c r="AL180" s="33">
        <f t="shared" si="384"/>
        <v>0</v>
      </c>
      <c r="AM180" s="33">
        <f t="shared" si="384"/>
        <v>0</v>
      </c>
      <c r="AN180" s="33">
        <f t="shared" si="384"/>
        <v>0</v>
      </c>
      <c r="AO180" s="33">
        <f t="shared" si="384"/>
        <v>0</v>
      </c>
      <c r="AP180" s="33">
        <f t="shared" si="384"/>
        <v>0</v>
      </c>
      <c r="AQ180" s="33">
        <f t="shared" si="384"/>
        <v>0</v>
      </c>
      <c r="AR180" s="33">
        <f t="shared" si="384"/>
        <v>0</v>
      </c>
      <c r="AS180" s="33">
        <f t="shared" si="384"/>
        <v>0</v>
      </c>
      <c r="AT180" s="33">
        <f t="shared" si="384"/>
        <v>0</v>
      </c>
      <c r="AU180" s="33">
        <f t="shared" si="384"/>
        <v>0</v>
      </c>
      <c r="AV180" s="33">
        <f t="shared" si="384"/>
        <v>0</v>
      </c>
      <c r="AW180" s="33">
        <f t="shared" si="384"/>
        <v>0</v>
      </c>
      <c r="AX180" s="33">
        <f t="shared" si="384"/>
        <v>0</v>
      </c>
      <c r="AY180" s="33">
        <f t="shared" ref="AY180:BJ180" si="385">AX180</f>
        <v>0</v>
      </c>
      <c r="AZ180" s="33">
        <f t="shared" si="385"/>
        <v>0</v>
      </c>
      <c r="BA180" s="33">
        <f t="shared" si="385"/>
        <v>0</v>
      </c>
      <c r="BB180" s="33">
        <f t="shared" si="385"/>
        <v>0</v>
      </c>
      <c r="BC180" s="33">
        <f t="shared" si="385"/>
        <v>0</v>
      </c>
      <c r="BD180" s="33">
        <f t="shared" si="385"/>
        <v>0</v>
      </c>
      <c r="BE180" s="33">
        <f t="shared" si="385"/>
        <v>0</v>
      </c>
      <c r="BF180" s="33">
        <f t="shared" si="385"/>
        <v>0</v>
      </c>
      <c r="BG180" s="33">
        <f t="shared" si="385"/>
        <v>0</v>
      </c>
      <c r="BH180" s="33">
        <f t="shared" si="385"/>
        <v>0</v>
      </c>
      <c r="BI180" s="33">
        <f t="shared" si="385"/>
        <v>0</v>
      </c>
      <c r="BJ180" s="33">
        <f t="shared" si="385"/>
        <v>0</v>
      </c>
    </row>
    <row r="181" spans="2:62" ht="13.5" hidden="1" customHeight="1" outlineLevel="1" x14ac:dyDescent="0.25"/>
    <row r="182" spans="2:62" ht="13.5" hidden="1" customHeight="1" outlineLevel="1" x14ac:dyDescent="0.25">
      <c r="B182" s="36" t="s">
        <v>130</v>
      </c>
    </row>
    <row r="183" spans="2:62" ht="13.5" hidden="1" customHeight="1" outlineLevel="1" x14ac:dyDescent="0.25">
      <c r="B183" s="1" t="str">
        <f t="array" ref="B183:B238">TRANSPOSE(TEXT(G175:BJ175,"mm/dd/yy"))</f>
        <v>05/31/13</v>
      </c>
      <c r="C183" s="9">
        <f t="array" ref="C183:C238">TRANSPOSE(G9:BJ9)</f>
        <v>1</v>
      </c>
      <c r="G183" s="52">
        <f ca="1">IFERROR(MIN(SLN(OFFSET($F$178,0,$C183),OFFSET($F$180,0,$C183),OFFSET($F$179,0,$C183))*G$11,OFFSET($F$178,0,$C183)-SUM($F183:F183)),0)</f>
        <v>2.0833333333333332E-2</v>
      </c>
      <c r="H183" s="52">
        <f ca="1">IFERROR(MIN(SLN(OFFSET($F$178,0,$C183),OFFSET($F$180,0,$C183),OFFSET($F$179,0,$C183))*H$11,OFFSET($F$178,0,$C183)-SUM($F183:G183)),0)</f>
        <v>2.0833333333333332E-2</v>
      </c>
      <c r="I183" s="52">
        <f ca="1">IFERROR(MIN(SLN(OFFSET($F$178,0,$C183),OFFSET($F$180,0,$C183),OFFSET($F$179,0,$C183))*I$11,OFFSET($F$178,0,$C183)-SUM($F183:H183)),0)</f>
        <v>2.0833333333333332E-2</v>
      </c>
      <c r="J183" s="52">
        <f ca="1">IFERROR(MIN(SLN(OFFSET($F$178,0,$C183),OFFSET($F$180,0,$C183),OFFSET($F$179,0,$C183))*J$11,OFFSET($F$178,0,$C183)-SUM($F183:I183)),0)</f>
        <v>2.0833333333333332E-2</v>
      </c>
      <c r="K183" s="52">
        <f ca="1">IFERROR(MIN(SLN(OFFSET($F$178,0,$C183),OFFSET($F$180,0,$C183),OFFSET($F$179,0,$C183))*K$11,OFFSET($F$178,0,$C183)-SUM($F183:J183)),0)</f>
        <v>2.0833333333333332E-2</v>
      </c>
      <c r="L183" s="52">
        <f ca="1">IFERROR(MIN(SLN(OFFSET($F$178,0,$C183),OFFSET($F$180,0,$C183),OFFSET($F$179,0,$C183))*L$11,OFFSET($F$178,0,$C183)-SUM($F183:K183)),0)</f>
        <v>2.0833333333333332E-2</v>
      </c>
      <c r="M183" s="52">
        <f ca="1">IFERROR(MIN(SLN(OFFSET($F$178,0,$C183),OFFSET($F$180,0,$C183),OFFSET($F$179,0,$C183))*M$11,OFFSET($F$178,0,$C183)-SUM($F183:L183)),0)</f>
        <v>2.0833333333333332E-2</v>
      </c>
      <c r="N183" s="52">
        <f ca="1">IFERROR(MIN(SLN(OFFSET($F$178,0,$C183),OFFSET($F$180,0,$C183),OFFSET($F$179,0,$C183))*N$11,OFFSET($F$178,0,$C183)-SUM($F183:M183)),0)</f>
        <v>2.0833333333333332E-2</v>
      </c>
      <c r="O183" s="52">
        <f ca="1">IFERROR(MIN(SLN(OFFSET($F$178,0,$C183),OFFSET($F$180,0,$C183),OFFSET($F$179,0,$C183))*O$11,OFFSET($F$178,0,$C183)-SUM($F183:N183)),0)</f>
        <v>2.0833333333333332E-2</v>
      </c>
      <c r="P183" s="52">
        <f ca="1">IFERROR(MIN(SLN(OFFSET($F$178,0,$C183),OFFSET($F$180,0,$C183),OFFSET($F$179,0,$C183))*P$11,OFFSET($F$178,0,$C183)-SUM($F183:O183)),0)</f>
        <v>2.0833333333333332E-2</v>
      </c>
      <c r="Q183" s="52">
        <f ca="1">IFERROR(MIN(SLN(OFFSET($F$178,0,$C183),OFFSET($F$180,0,$C183),OFFSET($F$179,0,$C183))*Q$11,OFFSET($F$178,0,$C183)-SUM($F183:P183)),0)</f>
        <v>2.0833333333333332E-2</v>
      </c>
      <c r="R183" s="52">
        <f ca="1">IFERROR(MIN(SLN(OFFSET($F$178,0,$C183),OFFSET($F$180,0,$C183),OFFSET($F$179,0,$C183))*R$11,OFFSET($F$178,0,$C183)-SUM($F183:Q183)),0)</f>
        <v>2.0833333333333332E-2</v>
      </c>
      <c r="S183" s="52">
        <f ca="1">IFERROR(MIN(SLN(OFFSET($F$178,0,$C183),OFFSET($F$180,0,$C183),OFFSET($F$179,0,$C183))*S$11,OFFSET($F$178,0,$C183)-SUM($F183:R183)),0)</f>
        <v>2.0833333333333332E-2</v>
      </c>
      <c r="T183" s="52">
        <f ca="1">IFERROR(MIN(SLN(OFFSET($F$178,0,$C183),OFFSET($F$180,0,$C183),OFFSET($F$179,0,$C183))*T$11,OFFSET($F$178,0,$C183)-SUM($F183:S183)),0)</f>
        <v>2.0833333333333332E-2</v>
      </c>
      <c r="U183" s="52">
        <f ca="1">IFERROR(MIN(SLN(OFFSET($F$178,0,$C183),OFFSET($F$180,0,$C183),OFFSET($F$179,0,$C183))*U$11,OFFSET($F$178,0,$C183)-SUM($F183:T183)),0)</f>
        <v>2.0833333333333332E-2</v>
      </c>
      <c r="V183" s="52">
        <f ca="1">IFERROR(MIN(SLN(OFFSET($F$178,0,$C183),OFFSET($F$180,0,$C183),OFFSET($F$179,0,$C183))*V$11,OFFSET($F$178,0,$C183)-SUM($F183:U183)),0)</f>
        <v>2.0833333333333332E-2</v>
      </c>
      <c r="W183" s="52">
        <f ca="1">IFERROR(MIN(SLN(OFFSET($F$178,0,$C183),OFFSET($F$180,0,$C183),OFFSET($F$179,0,$C183))*W$11,OFFSET($F$178,0,$C183)-SUM($F183:V183)),0)</f>
        <v>2.0833333333333332E-2</v>
      </c>
      <c r="X183" s="52">
        <f ca="1">IFERROR(MIN(SLN(OFFSET($F$178,0,$C183),OFFSET($F$180,0,$C183),OFFSET($F$179,0,$C183))*X$11,OFFSET($F$178,0,$C183)-SUM($F183:W183)),0)</f>
        <v>2.0833333333333332E-2</v>
      </c>
      <c r="Y183" s="52">
        <f ca="1">IFERROR(MIN(SLN(OFFSET($F$178,0,$C183),OFFSET($F$180,0,$C183),OFFSET($F$179,0,$C183))*Y$11,OFFSET($F$178,0,$C183)-SUM($F183:X183)),0)</f>
        <v>2.0833333333333332E-2</v>
      </c>
      <c r="Z183" s="52">
        <f ca="1">IFERROR(MIN(SLN(OFFSET($F$178,0,$C183),OFFSET($F$180,0,$C183),OFFSET($F$179,0,$C183))*Z$11,OFFSET($F$178,0,$C183)-SUM($F183:Y183)),0)</f>
        <v>2.0833333333333332E-2</v>
      </c>
      <c r="AA183" s="52">
        <f ca="1">IFERROR(MIN(SLN(OFFSET($F$178,0,$C183),OFFSET($F$180,0,$C183),OFFSET($F$179,0,$C183))*AA$11,OFFSET($F$178,0,$C183)-SUM($F183:Z183)),0)</f>
        <v>2.0833333333333332E-2</v>
      </c>
      <c r="AB183" s="52">
        <f ca="1">IFERROR(MIN(SLN(OFFSET($F$178,0,$C183),OFFSET($F$180,0,$C183),OFFSET($F$179,0,$C183))*AB$11,OFFSET($F$178,0,$C183)-SUM($F183:AA183)),0)</f>
        <v>2.0833333333333332E-2</v>
      </c>
      <c r="AC183" s="52">
        <f ca="1">IFERROR(MIN(SLN(OFFSET($F$178,0,$C183),OFFSET($F$180,0,$C183),OFFSET($F$179,0,$C183))*AC$11,OFFSET($F$178,0,$C183)-SUM($F183:AB183)),0)</f>
        <v>2.0833333333333332E-2</v>
      </c>
      <c r="AD183" s="52">
        <f ca="1">IFERROR(MIN(SLN(OFFSET($F$178,0,$C183),OFFSET($F$180,0,$C183),OFFSET($F$179,0,$C183))*AD$11,OFFSET($F$178,0,$C183)-SUM($F183:AC183)),0)</f>
        <v>2.0833333333333332E-2</v>
      </c>
      <c r="AE183" s="52">
        <f ca="1">IFERROR(MIN(SLN(OFFSET($F$178,0,$C183),OFFSET($F$180,0,$C183),OFFSET($F$179,0,$C183))*AE$11,OFFSET($F$178,0,$C183)-SUM($F183:AD183)),0)</f>
        <v>2.0833333333333332E-2</v>
      </c>
      <c r="AF183" s="52">
        <f ca="1">IFERROR(MIN(SLN(OFFSET($F$178,0,$C183),OFFSET($F$180,0,$C183),OFFSET($F$179,0,$C183))*AF$11,OFFSET($F$178,0,$C183)-SUM($F183:AE183)),0)</f>
        <v>2.0833333333333332E-2</v>
      </c>
      <c r="AG183" s="52">
        <f ca="1">IFERROR(MIN(SLN(OFFSET($F$178,0,$C183),OFFSET($F$180,0,$C183),OFFSET($F$179,0,$C183))*AG$11,OFFSET($F$178,0,$C183)-SUM($F183:AF183)),0)</f>
        <v>2.0833333333333332E-2</v>
      </c>
      <c r="AH183" s="52">
        <f ca="1">IFERROR(MIN(SLN(OFFSET($F$178,0,$C183),OFFSET($F$180,0,$C183),OFFSET($F$179,0,$C183))*AH$11,OFFSET($F$178,0,$C183)-SUM($F183:AG183)),0)</f>
        <v>2.0833333333333332E-2</v>
      </c>
      <c r="AI183" s="52">
        <f ca="1">IFERROR(MIN(SLN(OFFSET($F$178,0,$C183),OFFSET($F$180,0,$C183),OFFSET($F$179,0,$C183))*AI$11,OFFSET($F$178,0,$C183)-SUM($F183:AH183)),0)</f>
        <v>2.0833333333333332E-2</v>
      </c>
      <c r="AJ183" s="52">
        <f ca="1">IFERROR(MIN(SLN(OFFSET($F$178,0,$C183),OFFSET($F$180,0,$C183),OFFSET($F$179,0,$C183))*AJ$11,OFFSET($F$178,0,$C183)-SUM($F183:AI183)),0)</f>
        <v>2.0833333333333332E-2</v>
      </c>
      <c r="AK183" s="52">
        <f ca="1">IFERROR(MIN(SLN(OFFSET($F$178,0,$C183),OFFSET($F$180,0,$C183),OFFSET($F$179,0,$C183))*AK$11,OFFSET($F$178,0,$C183)-SUM($F183:AJ183)),0)</f>
        <v>2.0833333333333332E-2</v>
      </c>
      <c r="AL183" s="52">
        <f ca="1">IFERROR(MIN(SLN(OFFSET($F$178,0,$C183),OFFSET($F$180,0,$C183),OFFSET($F$179,0,$C183))*AL$11,OFFSET($F$178,0,$C183)-SUM($F183:AK183)),0)</f>
        <v>2.0833333333333332E-2</v>
      </c>
      <c r="AM183" s="52">
        <f ca="1">IFERROR(MIN(SLN(OFFSET($F$178,0,$C183),OFFSET($F$180,0,$C183),OFFSET($F$179,0,$C183))*AM$11,OFFSET($F$178,0,$C183)-SUM($F183:AL183)),0)</f>
        <v>2.0833333333333332E-2</v>
      </c>
      <c r="AN183" s="52">
        <f ca="1">IFERROR(MIN(SLN(OFFSET($F$178,0,$C183),OFFSET($F$180,0,$C183),OFFSET($F$179,0,$C183))*AN$11,OFFSET($F$178,0,$C183)-SUM($F183:AM183)),0)</f>
        <v>2.0833333333333332E-2</v>
      </c>
      <c r="AO183" s="52">
        <f ca="1">IFERROR(MIN(SLN(OFFSET($F$178,0,$C183),OFFSET($F$180,0,$C183),OFFSET($F$179,0,$C183))*AO$11,OFFSET($F$178,0,$C183)-SUM($F183:AN183)),0)</f>
        <v>2.0833333333333332E-2</v>
      </c>
      <c r="AP183" s="52">
        <f ca="1">IFERROR(MIN(SLN(OFFSET($F$178,0,$C183),OFFSET($F$180,0,$C183),OFFSET($F$179,0,$C183))*AP$11,OFFSET($F$178,0,$C183)-SUM($F183:AO183)),0)</f>
        <v>2.0833333333333332E-2</v>
      </c>
      <c r="AQ183" s="52">
        <f ca="1">IFERROR(MIN(SLN(OFFSET($F$178,0,$C183),OFFSET($F$180,0,$C183),OFFSET($F$179,0,$C183))*AQ$11,OFFSET($F$178,0,$C183)-SUM($F183:AP183)),0)</f>
        <v>2.0833333333333332E-2</v>
      </c>
      <c r="AR183" s="52">
        <f ca="1">IFERROR(MIN(SLN(OFFSET($F$178,0,$C183),OFFSET($F$180,0,$C183),OFFSET($F$179,0,$C183))*AR$11,OFFSET($F$178,0,$C183)-SUM($F183:AQ183)),0)</f>
        <v>2.0833333333333332E-2</v>
      </c>
      <c r="AS183" s="52">
        <f ca="1">IFERROR(MIN(SLN(OFFSET($F$178,0,$C183),OFFSET($F$180,0,$C183),OFFSET($F$179,0,$C183))*AS$11,OFFSET($F$178,0,$C183)-SUM($F183:AR183)),0)</f>
        <v>2.0833333333333332E-2</v>
      </c>
      <c r="AT183" s="52">
        <f ca="1">IFERROR(MIN(SLN(OFFSET($F$178,0,$C183),OFFSET($F$180,0,$C183),OFFSET($F$179,0,$C183))*AT$11,OFFSET($F$178,0,$C183)-SUM($F183:AS183)),0)</f>
        <v>2.0833333333333332E-2</v>
      </c>
      <c r="AU183" s="52">
        <f ca="1">IFERROR(MIN(SLN(OFFSET($F$178,0,$C183),OFFSET($F$180,0,$C183),OFFSET($F$179,0,$C183))*AU$11,OFFSET($F$178,0,$C183)-SUM($F183:AT183)),0)</f>
        <v>2.0833333333333332E-2</v>
      </c>
      <c r="AV183" s="52">
        <f ca="1">IFERROR(MIN(SLN(OFFSET($F$178,0,$C183),OFFSET($F$180,0,$C183),OFFSET($F$179,0,$C183))*AV$11,OFFSET($F$178,0,$C183)-SUM($F183:AU183)),0)</f>
        <v>2.0833333333333332E-2</v>
      </c>
      <c r="AW183" s="52">
        <f ca="1">IFERROR(MIN(SLN(OFFSET($F$178,0,$C183),OFFSET($F$180,0,$C183),OFFSET($F$179,0,$C183))*AW$11,OFFSET($F$178,0,$C183)-SUM($F183:AV183)),0)</f>
        <v>2.0833333333333332E-2</v>
      </c>
      <c r="AX183" s="52">
        <f ca="1">IFERROR(MIN(SLN(OFFSET($F$178,0,$C183),OFFSET($F$180,0,$C183),OFFSET($F$179,0,$C183))*AX$11,OFFSET($F$178,0,$C183)-SUM($F183:AW183)),0)</f>
        <v>2.0833333333333332E-2</v>
      </c>
      <c r="AY183" s="52">
        <f ca="1">IFERROR(MIN(SLN(OFFSET($F$178,0,$C183),OFFSET($F$180,0,$C183),OFFSET($F$179,0,$C183))*AY$11,OFFSET($F$178,0,$C183)-SUM($F183:AX183)),0)</f>
        <v>2.0833333333333332E-2</v>
      </c>
      <c r="AZ183" s="52">
        <f ca="1">IFERROR(MIN(SLN(OFFSET($F$178,0,$C183),OFFSET($F$180,0,$C183),OFFSET($F$179,0,$C183))*AZ$11,OFFSET($F$178,0,$C183)-SUM($F183:AY183)),0)</f>
        <v>2.0833333333333332E-2</v>
      </c>
      <c r="BA183" s="52">
        <f ca="1">IFERROR(MIN(SLN(OFFSET($F$178,0,$C183),OFFSET($F$180,0,$C183),OFFSET($F$179,0,$C183))*BA$11,OFFSET($F$178,0,$C183)-SUM($F183:AZ183)),0)</f>
        <v>2.0833333333333332E-2</v>
      </c>
      <c r="BB183" s="52">
        <f ca="1">IFERROR(MIN(SLN(OFFSET($F$178,0,$C183),OFFSET($F$180,0,$C183),OFFSET($F$179,0,$C183))*BB$11,OFFSET($F$178,0,$C183)-SUM($F183:BA183)),0)</f>
        <v>2.0833333333332704E-2</v>
      </c>
      <c r="BC183" s="52">
        <f ca="1">IFERROR(MIN(SLN(OFFSET($F$178,0,$C183),OFFSET($F$180,0,$C183),OFFSET($F$179,0,$C183))*BC$11,OFFSET($F$178,0,$C183)-SUM($F183:BB183)),0)</f>
        <v>0</v>
      </c>
      <c r="BD183" s="52">
        <f ca="1">IFERROR(MIN(SLN(OFFSET($F$178,0,$C183),OFFSET($F$180,0,$C183),OFFSET($F$179,0,$C183))*BD$11,OFFSET($F$178,0,$C183)-SUM($F183:BC183)),0)</f>
        <v>0</v>
      </c>
      <c r="BE183" s="52">
        <f ca="1">IFERROR(MIN(SLN(OFFSET($F$178,0,$C183),OFFSET($F$180,0,$C183),OFFSET($F$179,0,$C183))*BE$11,OFFSET($F$178,0,$C183)-SUM($F183:BD183)),0)</f>
        <v>0</v>
      </c>
      <c r="BF183" s="52">
        <f ca="1">IFERROR(MIN(SLN(OFFSET($F$178,0,$C183),OFFSET($F$180,0,$C183),OFFSET($F$179,0,$C183))*BF$11,OFFSET($F$178,0,$C183)-SUM($F183:BE183)),0)</f>
        <v>0</v>
      </c>
      <c r="BG183" s="52">
        <f ca="1">IFERROR(MIN(SLN(OFFSET($F$178,0,$C183),OFFSET($F$180,0,$C183),OFFSET($F$179,0,$C183))*BG$11,OFFSET($F$178,0,$C183)-SUM($F183:BF183)),0)</f>
        <v>0</v>
      </c>
      <c r="BH183" s="52">
        <f ca="1">IFERROR(MIN(SLN(OFFSET($F$178,0,$C183),OFFSET($F$180,0,$C183),OFFSET($F$179,0,$C183))*BH$11,OFFSET($F$178,0,$C183)-SUM($F183:BG183)),0)</f>
        <v>0</v>
      </c>
      <c r="BI183" s="52">
        <f ca="1">IFERROR(MIN(SLN(OFFSET($F$178,0,$C183),OFFSET($F$180,0,$C183),OFFSET($F$179,0,$C183))*BI$11,OFFSET($F$178,0,$C183)-SUM($F183:BH183)),0)</f>
        <v>0</v>
      </c>
      <c r="BJ183" s="52">
        <f ca="1">IFERROR(MIN(SLN(OFFSET($F$178,0,$C183),OFFSET($F$180,0,$C183),OFFSET($F$179,0,$C183))*BJ$11,OFFSET($F$178,0,$C183)-SUM($F183:BI183)),0)</f>
        <v>0</v>
      </c>
    </row>
    <row r="184" spans="2:62" ht="13.5" hidden="1" customHeight="1" outlineLevel="1" x14ac:dyDescent="0.25">
      <c r="B184" s="1" t="str">
        <v>06/30/13</v>
      </c>
      <c r="C184" s="9">
        <v>2</v>
      </c>
      <c r="G184" s="60"/>
      <c r="H184" s="33">
        <f ca="1">IFERROR(MIN(SLN(OFFSET($F$178,0,$C184),OFFSET($F$180,0,$C184),OFFSET($F$179,0,$C184))*H$11,OFFSET($F$178,0,$C184)-SUM($F184:G184)),0)</f>
        <v>2.4999999999999998E-2</v>
      </c>
      <c r="I184" s="33">
        <f ca="1">IFERROR(MIN(SLN(OFFSET($F$178,0,$C184),OFFSET($F$180,0,$C184),OFFSET($F$179,0,$C184))*I$11,OFFSET($F$178,0,$C184)-SUM($F184:H184)),0)</f>
        <v>2.4999999999999998E-2</v>
      </c>
      <c r="J184" s="33">
        <f ca="1">IFERROR(MIN(SLN(OFFSET($F$178,0,$C184),OFFSET($F$180,0,$C184),OFFSET($F$179,0,$C184))*J$11,OFFSET($F$178,0,$C184)-SUM($F184:I184)),0)</f>
        <v>2.4999999999999998E-2</v>
      </c>
      <c r="K184" s="33">
        <f ca="1">IFERROR(MIN(SLN(OFFSET($F$178,0,$C184),OFFSET($F$180,0,$C184),OFFSET($F$179,0,$C184))*K$11,OFFSET($F$178,0,$C184)-SUM($F184:J184)),0)</f>
        <v>2.4999999999999998E-2</v>
      </c>
      <c r="L184" s="33">
        <f ca="1">IFERROR(MIN(SLN(OFFSET($F$178,0,$C184),OFFSET($F$180,0,$C184),OFFSET($F$179,0,$C184))*L$11,OFFSET($F$178,0,$C184)-SUM($F184:K184)),0)</f>
        <v>2.4999999999999998E-2</v>
      </c>
      <c r="M184" s="33">
        <f ca="1">IFERROR(MIN(SLN(OFFSET($F$178,0,$C184),OFFSET($F$180,0,$C184),OFFSET($F$179,0,$C184))*M$11,OFFSET($F$178,0,$C184)-SUM($F184:L184)),0)</f>
        <v>2.4999999999999998E-2</v>
      </c>
      <c r="N184" s="33">
        <f ca="1">IFERROR(MIN(SLN(OFFSET($F$178,0,$C184),OFFSET($F$180,0,$C184),OFFSET($F$179,0,$C184))*N$11,OFFSET($F$178,0,$C184)-SUM($F184:M184)),0)</f>
        <v>2.4999999999999998E-2</v>
      </c>
      <c r="O184" s="33">
        <f ca="1">IFERROR(MIN(SLN(OFFSET($F$178,0,$C184),OFFSET($F$180,0,$C184),OFFSET($F$179,0,$C184))*O$11,OFFSET($F$178,0,$C184)-SUM($F184:N184)),0)</f>
        <v>2.4999999999999998E-2</v>
      </c>
      <c r="P184" s="33">
        <f ca="1">IFERROR(MIN(SLN(OFFSET($F$178,0,$C184),OFFSET($F$180,0,$C184),OFFSET($F$179,0,$C184))*P$11,OFFSET($F$178,0,$C184)-SUM($F184:O184)),0)</f>
        <v>2.4999999999999998E-2</v>
      </c>
      <c r="Q184" s="33">
        <f ca="1">IFERROR(MIN(SLN(OFFSET($F$178,0,$C184),OFFSET($F$180,0,$C184),OFFSET($F$179,0,$C184))*Q$11,OFFSET($F$178,0,$C184)-SUM($F184:P184)),0)</f>
        <v>2.4999999999999998E-2</v>
      </c>
      <c r="R184" s="33">
        <f ca="1">IFERROR(MIN(SLN(OFFSET($F$178,0,$C184),OFFSET($F$180,0,$C184),OFFSET($F$179,0,$C184))*R$11,OFFSET($F$178,0,$C184)-SUM($F184:Q184)),0)</f>
        <v>2.4999999999999998E-2</v>
      </c>
      <c r="S184" s="33">
        <f ca="1">IFERROR(MIN(SLN(OFFSET($F$178,0,$C184),OFFSET($F$180,0,$C184),OFFSET($F$179,0,$C184))*S$11,OFFSET($F$178,0,$C184)-SUM($F184:R184)),0)</f>
        <v>2.4999999999999998E-2</v>
      </c>
      <c r="T184" s="33">
        <f ca="1">IFERROR(MIN(SLN(OFFSET($F$178,0,$C184),OFFSET($F$180,0,$C184),OFFSET($F$179,0,$C184))*T$11,OFFSET($F$178,0,$C184)-SUM($F184:S184)),0)</f>
        <v>2.4999999999999998E-2</v>
      </c>
      <c r="U184" s="33">
        <f ca="1">IFERROR(MIN(SLN(OFFSET($F$178,0,$C184),OFFSET($F$180,0,$C184),OFFSET($F$179,0,$C184))*U$11,OFFSET($F$178,0,$C184)-SUM($F184:T184)),0)</f>
        <v>2.4999999999999998E-2</v>
      </c>
      <c r="V184" s="33">
        <f ca="1">IFERROR(MIN(SLN(OFFSET($F$178,0,$C184),OFFSET($F$180,0,$C184),OFFSET($F$179,0,$C184))*V$11,OFFSET($F$178,0,$C184)-SUM($F184:U184)),0)</f>
        <v>2.4999999999999998E-2</v>
      </c>
      <c r="W184" s="33">
        <f ca="1">IFERROR(MIN(SLN(OFFSET($F$178,0,$C184),OFFSET($F$180,0,$C184),OFFSET($F$179,0,$C184))*W$11,OFFSET($F$178,0,$C184)-SUM($F184:V184)),0)</f>
        <v>2.4999999999999998E-2</v>
      </c>
      <c r="X184" s="33">
        <f ca="1">IFERROR(MIN(SLN(OFFSET($F$178,0,$C184),OFFSET($F$180,0,$C184),OFFSET($F$179,0,$C184))*X$11,OFFSET($F$178,0,$C184)-SUM($F184:W184)),0)</f>
        <v>2.4999999999999998E-2</v>
      </c>
      <c r="Y184" s="33">
        <f ca="1">IFERROR(MIN(SLN(OFFSET($F$178,0,$C184),OFFSET($F$180,0,$C184),OFFSET($F$179,0,$C184))*Y$11,OFFSET($F$178,0,$C184)-SUM($F184:X184)),0)</f>
        <v>2.4999999999999998E-2</v>
      </c>
      <c r="Z184" s="33">
        <f ca="1">IFERROR(MIN(SLN(OFFSET($F$178,0,$C184),OFFSET($F$180,0,$C184),OFFSET($F$179,0,$C184))*Z$11,OFFSET($F$178,0,$C184)-SUM($F184:Y184)),0)</f>
        <v>2.4999999999999998E-2</v>
      </c>
      <c r="AA184" s="33">
        <f ca="1">IFERROR(MIN(SLN(OFFSET($F$178,0,$C184),OFFSET($F$180,0,$C184),OFFSET($F$179,0,$C184))*AA$11,OFFSET($F$178,0,$C184)-SUM($F184:Z184)),0)</f>
        <v>2.4999999999999998E-2</v>
      </c>
      <c r="AB184" s="33">
        <f ca="1">IFERROR(MIN(SLN(OFFSET($F$178,0,$C184),OFFSET($F$180,0,$C184),OFFSET($F$179,0,$C184))*AB$11,OFFSET($F$178,0,$C184)-SUM($F184:AA184)),0)</f>
        <v>2.4999999999999998E-2</v>
      </c>
      <c r="AC184" s="33">
        <f ca="1">IFERROR(MIN(SLN(OFFSET($F$178,0,$C184),OFFSET($F$180,0,$C184),OFFSET($F$179,0,$C184))*AC$11,OFFSET($F$178,0,$C184)-SUM($F184:AB184)),0)</f>
        <v>2.4999999999999998E-2</v>
      </c>
      <c r="AD184" s="33">
        <f ca="1">IFERROR(MIN(SLN(OFFSET($F$178,0,$C184),OFFSET($F$180,0,$C184),OFFSET($F$179,0,$C184))*AD$11,OFFSET($F$178,0,$C184)-SUM($F184:AC184)),0)</f>
        <v>2.4999999999999998E-2</v>
      </c>
      <c r="AE184" s="33">
        <f ca="1">IFERROR(MIN(SLN(OFFSET($F$178,0,$C184),OFFSET($F$180,0,$C184),OFFSET($F$179,0,$C184))*AE$11,OFFSET($F$178,0,$C184)-SUM($F184:AD184)),0)</f>
        <v>2.4999999999999998E-2</v>
      </c>
      <c r="AF184" s="33">
        <f ca="1">IFERROR(MIN(SLN(OFFSET($F$178,0,$C184),OFFSET($F$180,0,$C184),OFFSET($F$179,0,$C184))*AF$11,OFFSET($F$178,0,$C184)-SUM($F184:AE184)),0)</f>
        <v>2.4999999999999998E-2</v>
      </c>
      <c r="AG184" s="33">
        <f ca="1">IFERROR(MIN(SLN(OFFSET($F$178,0,$C184),OFFSET($F$180,0,$C184),OFFSET($F$179,0,$C184))*AG$11,OFFSET($F$178,0,$C184)-SUM($F184:AF184)),0)</f>
        <v>2.4999999999999998E-2</v>
      </c>
      <c r="AH184" s="33">
        <f ca="1">IFERROR(MIN(SLN(OFFSET($F$178,0,$C184),OFFSET($F$180,0,$C184),OFFSET($F$179,0,$C184))*AH$11,OFFSET($F$178,0,$C184)-SUM($F184:AG184)),0)</f>
        <v>2.4999999999999998E-2</v>
      </c>
      <c r="AI184" s="33">
        <f ca="1">IFERROR(MIN(SLN(OFFSET($F$178,0,$C184),OFFSET($F$180,0,$C184),OFFSET($F$179,0,$C184))*AI$11,OFFSET($F$178,0,$C184)-SUM($F184:AH184)),0)</f>
        <v>2.4999999999999998E-2</v>
      </c>
      <c r="AJ184" s="33">
        <f ca="1">IFERROR(MIN(SLN(OFFSET($F$178,0,$C184),OFFSET($F$180,0,$C184),OFFSET($F$179,0,$C184))*AJ$11,OFFSET($F$178,0,$C184)-SUM($F184:AI184)),0)</f>
        <v>2.4999999999999998E-2</v>
      </c>
      <c r="AK184" s="33">
        <f ca="1">IFERROR(MIN(SLN(OFFSET($F$178,0,$C184),OFFSET($F$180,0,$C184),OFFSET($F$179,0,$C184))*AK$11,OFFSET($F$178,0,$C184)-SUM($F184:AJ184)),0)</f>
        <v>2.4999999999999998E-2</v>
      </c>
      <c r="AL184" s="33">
        <f ca="1">IFERROR(MIN(SLN(OFFSET($F$178,0,$C184),OFFSET($F$180,0,$C184),OFFSET($F$179,0,$C184))*AL$11,OFFSET($F$178,0,$C184)-SUM($F184:AK184)),0)</f>
        <v>2.4999999999999998E-2</v>
      </c>
      <c r="AM184" s="33">
        <f ca="1">IFERROR(MIN(SLN(OFFSET($F$178,0,$C184),OFFSET($F$180,0,$C184),OFFSET($F$179,0,$C184))*AM$11,OFFSET($F$178,0,$C184)-SUM($F184:AL184)),0)</f>
        <v>2.4999999999999998E-2</v>
      </c>
      <c r="AN184" s="33">
        <f ca="1">IFERROR(MIN(SLN(OFFSET($F$178,0,$C184),OFFSET($F$180,0,$C184),OFFSET($F$179,0,$C184))*AN$11,OFFSET($F$178,0,$C184)-SUM($F184:AM184)),0)</f>
        <v>2.4999999999999998E-2</v>
      </c>
      <c r="AO184" s="33">
        <f ca="1">IFERROR(MIN(SLN(OFFSET($F$178,0,$C184),OFFSET($F$180,0,$C184),OFFSET($F$179,0,$C184))*AO$11,OFFSET($F$178,0,$C184)-SUM($F184:AN184)),0)</f>
        <v>2.4999999999999998E-2</v>
      </c>
      <c r="AP184" s="33">
        <f ca="1">IFERROR(MIN(SLN(OFFSET($F$178,0,$C184),OFFSET($F$180,0,$C184),OFFSET($F$179,0,$C184))*AP$11,OFFSET($F$178,0,$C184)-SUM($F184:AO184)),0)</f>
        <v>2.4999999999999998E-2</v>
      </c>
      <c r="AQ184" s="33">
        <f ca="1">IFERROR(MIN(SLN(OFFSET($F$178,0,$C184),OFFSET($F$180,0,$C184),OFFSET($F$179,0,$C184))*AQ$11,OFFSET($F$178,0,$C184)-SUM($F184:AP184)),0)</f>
        <v>2.4999999999999998E-2</v>
      </c>
      <c r="AR184" s="33">
        <f ca="1">IFERROR(MIN(SLN(OFFSET($F$178,0,$C184),OFFSET($F$180,0,$C184),OFFSET($F$179,0,$C184))*AR$11,OFFSET($F$178,0,$C184)-SUM($F184:AQ184)),0)</f>
        <v>2.4999999999999998E-2</v>
      </c>
      <c r="AS184" s="33">
        <f ca="1">IFERROR(MIN(SLN(OFFSET($F$178,0,$C184),OFFSET($F$180,0,$C184),OFFSET($F$179,0,$C184))*AS$11,OFFSET($F$178,0,$C184)-SUM($F184:AR184)),0)</f>
        <v>2.4999999999999998E-2</v>
      </c>
      <c r="AT184" s="33">
        <f ca="1">IFERROR(MIN(SLN(OFFSET($F$178,0,$C184),OFFSET($F$180,0,$C184),OFFSET($F$179,0,$C184))*AT$11,OFFSET($F$178,0,$C184)-SUM($F184:AS184)),0)</f>
        <v>2.4999999999999998E-2</v>
      </c>
      <c r="AU184" s="33">
        <f ca="1">IFERROR(MIN(SLN(OFFSET($F$178,0,$C184),OFFSET($F$180,0,$C184),OFFSET($F$179,0,$C184))*AU$11,OFFSET($F$178,0,$C184)-SUM($F184:AT184)),0)</f>
        <v>2.4999999999999998E-2</v>
      </c>
      <c r="AV184" s="33">
        <f ca="1">IFERROR(MIN(SLN(OFFSET($F$178,0,$C184),OFFSET($F$180,0,$C184),OFFSET($F$179,0,$C184))*AV$11,OFFSET($F$178,0,$C184)-SUM($F184:AU184)),0)</f>
        <v>2.4999999999999998E-2</v>
      </c>
      <c r="AW184" s="33">
        <f ca="1">IFERROR(MIN(SLN(OFFSET($F$178,0,$C184),OFFSET($F$180,0,$C184),OFFSET($F$179,0,$C184))*AW$11,OFFSET($F$178,0,$C184)-SUM($F184:AV184)),0)</f>
        <v>2.4999999999999998E-2</v>
      </c>
      <c r="AX184" s="33">
        <f ca="1">IFERROR(MIN(SLN(OFFSET($F$178,0,$C184),OFFSET($F$180,0,$C184),OFFSET($F$179,0,$C184))*AX$11,OFFSET($F$178,0,$C184)-SUM($F184:AW184)),0)</f>
        <v>2.4999999999999998E-2</v>
      </c>
      <c r="AY184" s="33">
        <f ca="1">IFERROR(MIN(SLN(OFFSET($F$178,0,$C184),OFFSET($F$180,0,$C184),OFFSET($F$179,0,$C184))*AY$11,OFFSET($F$178,0,$C184)-SUM($F184:AX184)),0)</f>
        <v>2.4999999999999998E-2</v>
      </c>
      <c r="AZ184" s="33">
        <f ca="1">IFERROR(MIN(SLN(OFFSET($F$178,0,$C184),OFFSET($F$180,0,$C184),OFFSET($F$179,0,$C184))*AZ$11,OFFSET($F$178,0,$C184)-SUM($F184:AY184)),0)</f>
        <v>2.4999999999999998E-2</v>
      </c>
      <c r="BA184" s="33">
        <f ca="1">IFERROR(MIN(SLN(OFFSET($F$178,0,$C184),OFFSET($F$180,0,$C184),OFFSET($F$179,0,$C184))*BA$11,OFFSET($F$178,0,$C184)-SUM($F184:AZ184)),0)</f>
        <v>2.4999999999999998E-2</v>
      </c>
      <c r="BB184" s="33">
        <f ca="1">IFERROR(MIN(SLN(OFFSET($F$178,0,$C184),OFFSET($F$180,0,$C184),OFFSET($F$179,0,$C184))*BB$11,OFFSET($F$178,0,$C184)-SUM($F184:BA184)),0)</f>
        <v>2.4999999999999998E-2</v>
      </c>
      <c r="BC184" s="33">
        <f ca="1">IFERROR(MIN(SLN(OFFSET($F$178,0,$C184),OFFSET($F$180,0,$C184),OFFSET($F$179,0,$C184))*BC$11,OFFSET($F$178,0,$C184)-SUM($F184:BB184)),0)</f>
        <v>2.4999999999999998E-2</v>
      </c>
      <c r="BD184" s="33">
        <f ca="1">IFERROR(MIN(SLN(OFFSET($F$178,0,$C184),OFFSET($F$180,0,$C184),OFFSET($F$179,0,$C184))*BD$11,OFFSET($F$178,0,$C184)-SUM($F184:BC184)),0)</f>
        <v>2.2204460492503131E-16</v>
      </c>
      <c r="BE184" s="33">
        <f ca="1">IFERROR(MIN(SLN(OFFSET($F$178,0,$C184),OFFSET($F$180,0,$C184),OFFSET($F$179,0,$C184))*BE$11,OFFSET($F$178,0,$C184)-SUM($F184:BD184)),0)</f>
        <v>0</v>
      </c>
      <c r="BF184" s="33">
        <f ca="1">IFERROR(MIN(SLN(OFFSET($F$178,0,$C184),OFFSET($F$180,0,$C184),OFFSET($F$179,0,$C184))*BF$11,OFFSET($F$178,0,$C184)-SUM($F184:BE184)),0)</f>
        <v>0</v>
      </c>
      <c r="BG184" s="33">
        <f ca="1">IFERROR(MIN(SLN(OFFSET($F$178,0,$C184),OFFSET($F$180,0,$C184),OFFSET($F$179,0,$C184))*BG$11,OFFSET($F$178,0,$C184)-SUM($F184:BF184)),0)</f>
        <v>0</v>
      </c>
      <c r="BH184" s="33">
        <f ca="1">IFERROR(MIN(SLN(OFFSET($F$178,0,$C184),OFFSET($F$180,0,$C184),OFFSET($F$179,0,$C184))*BH$11,OFFSET($F$178,0,$C184)-SUM($F184:BG184)),0)</f>
        <v>0</v>
      </c>
      <c r="BI184" s="33">
        <f ca="1">IFERROR(MIN(SLN(OFFSET($F$178,0,$C184),OFFSET($F$180,0,$C184),OFFSET($F$179,0,$C184))*BI$11,OFFSET($F$178,0,$C184)-SUM($F184:BH184)),0)</f>
        <v>0</v>
      </c>
      <c r="BJ184" s="33">
        <f ca="1">IFERROR(MIN(SLN(OFFSET($F$178,0,$C184),OFFSET($F$180,0,$C184),OFFSET($F$179,0,$C184))*BJ$11,OFFSET($F$178,0,$C184)-SUM($F184:BI184)),0)</f>
        <v>0</v>
      </c>
    </row>
    <row r="185" spans="2:62" ht="13.5" hidden="1" customHeight="1" outlineLevel="1" x14ac:dyDescent="0.25">
      <c r="B185" s="1" t="str">
        <v>07/31/13</v>
      </c>
      <c r="C185" s="9">
        <v>3</v>
      </c>
      <c r="G185" s="60"/>
      <c r="H185" s="60"/>
      <c r="I185" s="33">
        <f ca="1">IFERROR(MIN(SLN(OFFSET($F$178,0,$C185),OFFSET($F$180,0,$C185),OFFSET($F$179,0,$C185))*I$11,OFFSET($F$178,0,$C185)-SUM($F185:H185)),0)</f>
        <v>3.125E-2</v>
      </c>
      <c r="J185" s="33">
        <f ca="1">IFERROR(MIN(SLN(OFFSET($F$178,0,$C185),OFFSET($F$180,0,$C185),OFFSET($F$179,0,$C185))*J$11,OFFSET($F$178,0,$C185)-SUM($F185:I185)),0)</f>
        <v>3.125E-2</v>
      </c>
      <c r="K185" s="33">
        <f ca="1">IFERROR(MIN(SLN(OFFSET($F$178,0,$C185),OFFSET($F$180,0,$C185),OFFSET($F$179,0,$C185))*K$11,OFFSET($F$178,0,$C185)-SUM($F185:J185)),0)</f>
        <v>3.125E-2</v>
      </c>
      <c r="L185" s="33">
        <f ca="1">IFERROR(MIN(SLN(OFFSET($F$178,0,$C185),OFFSET($F$180,0,$C185),OFFSET($F$179,0,$C185))*L$11,OFFSET($F$178,0,$C185)-SUM($F185:K185)),0)</f>
        <v>3.125E-2</v>
      </c>
      <c r="M185" s="33">
        <f ca="1">IFERROR(MIN(SLN(OFFSET($F$178,0,$C185),OFFSET($F$180,0,$C185),OFFSET($F$179,0,$C185))*M$11,OFFSET($F$178,0,$C185)-SUM($F185:L185)),0)</f>
        <v>3.125E-2</v>
      </c>
      <c r="N185" s="33">
        <f ca="1">IFERROR(MIN(SLN(OFFSET($F$178,0,$C185),OFFSET($F$180,0,$C185),OFFSET($F$179,0,$C185))*N$11,OFFSET($F$178,0,$C185)-SUM($F185:M185)),0)</f>
        <v>3.125E-2</v>
      </c>
      <c r="O185" s="33">
        <f ca="1">IFERROR(MIN(SLN(OFFSET($F$178,0,$C185),OFFSET($F$180,0,$C185),OFFSET($F$179,0,$C185))*O$11,OFFSET($F$178,0,$C185)-SUM($F185:N185)),0)</f>
        <v>3.125E-2</v>
      </c>
      <c r="P185" s="33">
        <f ca="1">IFERROR(MIN(SLN(OFFSET($F$178,0,$C185),OFFSET($F$180,0,$C185),OFFSET($F$179,0,$C185))*P$11,OFFSET($F$178,0,$C185)-SUM($F185:O185)),0)</f>
        <v>3.125E-2</v>
      </c>
      <c r="Q185" s="33">
        <f ca="1">IFERROR(MIN(SLN(OFFSET($F$178,0,$C185),OFFSET($F$180,0,$C185),OFFSET($F$179,0,$C185))*Q$11,OFFSET($F$178,0,$C185)-SUM($F185:P185)),0)</f>
        <v>3.125E-2</v>
      </c>
      <c r="R185" s="33">
        <f ca="1">IFERROR(MIN(SLN(OFFSET($F$178,0,$C185),OFFSET($F$180,0,$C185),OFFSET($F$179,0,$C185))*R$11,OFFSET($F$178,0,$C185)-SUM($F185:Q185)),0)</f>
        <v>3.125E-2</v>
      </c>
      <c r="S185" s="33">
        <f ca="1">IFERROR(MIN(SLN(OFFSET($F$178,0,$C185),OFFSET($F$180,0,$C185),OFFSET($F$179,0,$C185))*S$11,OFFSET($F$178,0,$C185)-SUM($F185:R185)),0)</f>
        <v>3.125E-2</v>
      </c>
      <c r="T185" s="33">
        <f ca="1">IFERROR(MIN(SLN(OFFSET($F$178,0,$C185),OFFSET($F$180,0,$C185),OFFSET($F$179,0,$C185))*T$11,OFFSET($F$178,0,$C185)-SUM($F185:S185)),0)</f>
        <v>3.125E-2</v>
      </c>
      <c r="U185" s="33">
        <f ca="1">IFERROR(MIN(SLN(OFFSET($F$178,0,$C185),OFFSET($F$180,0,$C185),OFFSET($F$179,0,$C185))*U$11,OFFSET($F$178,0,$C185)-SUM($F185:T185)),0)</f>
        <v>3.125E-2</v>
      </c>
      <c r="V185" s="33">
        <f ca="1">IFERROR(MIN(SLN(OFFSET($F$178,0,$C185),OFFSET($F$180,0,$C185),OFFSET($F$179,0,$C185))*V$11,OFFSET($F$178,0,$C185)-SUM($F185:U185)),0)</f>
        <v>3.125E-2</v>
      </c>
      <c r="W185" s="33">
        <f ca="1">IFERROR(MIN(SLN(OFFSET($F$178,0,$C185),OFFSET($F$180,0,$C185),OFFSET($F$179,0,$C185))*W$11,OFFSET($F$178,0,$C185)-SUM($F185:V185)),0)</f>
        <v>3.125E-2</v>
      </c>
      <c r="X185" s="33">
        <f ca="1">IFERROR(MIN(SLN(OFFSET($F$178,0,$C185),OFFSET($F$180,0,$C185),OFFSET($F$179,0,$C185))*X$11,OFFSET($F$178,0,$C185)-SUM($F185:W185)),0)</f>
        <v>3.125E-2</v>
      </c>
      <c r="Y185" s="33">
        <f ca="1">IFERROR(MIN(SLN(OFFSET($F$178,0,$C185),OFFSET($F$180,0,$C185),OFFSET($F$179,0,$C185))*Y$11,OFFSET($F$178,0,$C185)-SUM($F185:X185)),0)</f>
        <v>3.125E-2</v>
      </c>
      <c r="Z185" s="33">
        <f ca="1">IFERROR(MIN(SLN(OFFSET($F$178,0,$C185),OFFSET($F$180,0,$C185),OFFSET($F$179,0,$C185))*Z$11,OFFSET($F$178,0,$C185)-SUM($F185:Y185)),0)</f>
        <v>3.125E-2</v>
      </c>
      <c r="AA185" s="33">
        <f ca="1">IFERROR(MIN(SLN(OFFSET($F$178,0,$C185),OFFSET($F$180,0,$C185),OFFSET($F$179,0,$C185))*AA$11,OFFSET($F$178,0,$C185)-SUM($F185:Z185)),0)</f>
        <v>3.125E-2</v>
      </c>
      <c r="AB185" s="33">
        <f ca="1">IFERROR(MIN(SLN(OFFSET($F$178,0,$C185),OFFSET($F$180,0,$C185),OFFSET($F$179,0,$C185))*AB$11,OFFSET($F$178,0,$C185)-SUM($F185:AA185)),0)</f>
        <v>3.125E-2</v>
      </c>
      <c r="AC185" s="33">
        <f ca="1">IFERROR(MIN(SLN(OFFSET($F$178,0,$C185),OFFSET($F$180,0,$C185),OFFSET($F$179,0,$C185))*AC$11,OFFSET($F$178,0,$C185)-SUM($F185:AB185)),0)</f>
        <v>3.125E-2</v>
      </c>
      <c r="AD185" s="33">
        <f ca="1">IFERROR(MIN(SLN(OFFSET($F$178,0,$C185),OFFSET($F$180,0,$C185),OFFSET($F$179,0,$C185))*AD$11,OFFSET($F$178,0,$C185)-SUM($F185:AC185)),0)</f>
        <v>3.125E-2</v>
      </c>
      <c r="AE185" s="33">
        <f ca="1">IFERROR(MIN(SLN(OFFSET($F$178,0,$C185),OFFSET($F$180,0,$C185),OFFSET($F$179,0,$C185))*AE$11,OFFSET($F$178,0,$C185)-SUM($F185:AD185)),0)</f>
        <v>3.125E-2</v>
      </c>
      <c r="AF185" s="33">
        <f ca="1">IFERROR(MIN(SLN(OFFSET($F$178,0,$C185),OFFSET($F$180,0,$C185),OFFSET($F$179,0,$C185))*AF$11,OFFSET($F$178,0,$C185)-SUM($F185:AE185)),0)</f>
        <v>3.125E-2</v>
      </c>
      <c r="AG185" s="33">
        <f ca="1">IFERROR(MIN(SLN(OFFSET($F$178,0,$C185),OFFSET($F$180,0,$C185),OFFSET($F$179,0,$C185))*AG$11,OFFSET($F$178,0,$C185)-SUM($F185:AF185)),0)</f>
        <v>3.125E-2</v>
      </c>
      <c r="AH185" s="33">
        <f ca="1">IFERROR(MIN(SLN(OFFSET($F$178,0,$C185),OFFSET($F$180,0,$C185),OFFSET($F$179,0,$C185))*AH$11,OFFSET($F$178,0,$C185)-SUM($F185:AG185)),0)</f>
        <v>3.125E-2</v>
      </c>
      <c r="AI185" s="33">
        <f ca="1">IFERROR(MIN(SLN(OFFSET($F$178,0,$C185),OFFSET($F$180,0,$C185),OFFSET($F$179,0,$C185))*AI$11,OFFSET($F$178,0,$C185)-SUM($F185:AH185)),0)</f>
        <v>3.125E-2</v>
      </c>
      <c r="AJ185" s="33">
        <f ca="1">IFERROR(MIN(SLN(OFFSET($F$178,0,$C185),OFFSET($F$180,0,$C185),OFFSET($F$179,0,$C185))*AJ$11,OFFSET($F$178,0,$C185)-SUM($F185:AI185)),0)</f>
        <v>3.125E-2</v>
      </c>
      <c r="AK185" s="33">
        <f ca="1">IFERROR(MIN(SLN(OFFSET($F$178,0,$C185),OFFSET($F$180,0,$C185),OFFSET($F$179,0,$C185))*AK$11,OFFSET($F$178,0,$C185)-SUM($F185:AJ185)),0)</f>
        <v>3.125E-2</v>
      </c>
      <c r="AL185" s="33">
        <f ca="1">IFERROR(MIN(SLN(OFFSET($F$178,0,$C185),OFFSET($F$180,0,$C185),OFFSET($F$179,0,$C185))*AL$11,OFFSET($F$178,0,$C185)-SUM($F185:AK185)),0)</f>
        <v>3.125E-2</v>
      </c>
      <c r="AM185" s="33">
        <f ca="1">IFERROR(MIN(SLN(OFFSET($F$178,0,$C185),OFFSET($F$180,0,$C185),OFFSET($F$179,0,$C185))*AM$11,OFFSET($F$178,0,$C185)-SUM($F185:AL185)),0)</f>
        <v>3.125E-2</v>
      </c>
      <c r="AN185" s="33">
        <f ca="1">IFERROR(MIN(SLN(OFFSET($F$178,0,$C185),OFFSET($F$180,0,$C185),OFFSET($F$179,0,$C185))*AN$11,OFFSET($F$178,0,$C185)-SUM($F185:AM185)),0)</f>
        <v>3.125E-2</v>
      </c>
      <c r="AO185" s="33">
        <f ca="1">IFERROR(MIN(SLN(OFFSET($F$178,0,$C185),OFFSET($F$180,0,$C185),OFFSET($F$179,0,$C185))*AO$11,OFFSET($F$178,0,$C185)-SUM($F185:AN185)),0)</f>
        <v>3.125E-2</v>
      </c>
      <c r="AP185" s="33">
        <f ca="1">IFERROR(MIN(SLN(OFFSET($F$178,0,$C185),OFFSET($F$180,0,$C185),OFFSET($F$179,0,$C185))*AP$11,OFFSET($F$178,0,$C185)-SUM($F185:AO185)),0)</f>
        <v>3.125E-2</v>
      </c>
      <c r="AQ185" s="33">
        <f ca="1">IFERROR(MIN(SLN(OFFSET($F$178,0,$C185),OFFSET($F$180,0,$C185),OFFSET($F$179,0,$C185))*AQ$11,OFFSET($F$178,0,$C185)-SUM($F185:AP185)),0)</f>
        <v>3.125E-2</v>
      </c>
      <c r="AR185" s="33">
        <f ca="1">IFERROR(MIN(SLN(OFFSET($F$178,0,$C185),OFFSET($F$180,0,$C185),OFFSET($F$179,0,$C185))*AR$11,OFFSET($F$178,0,$C185)-SUM($F185:AQ185)),0)</f>
        <v>3.125E-2</v>
      </c>
      <c r="AS185" s="33">
        <f ca="1">IFERROR(MIN(SLN(OFFSET($F$178,0,$C185),OFFSET($F$180,0,$C185),OFFSET($F$179,0,$C185))*AS$11,OFFSET($F$178,0,$C185)-SUM($F185:AR185)),0)</f>
        <v>3.125E-2</v>
      </c>
      <c r="AT185" s="33">
        <f ca="1">IFERROR(MIN(SLN(OFFSET($F$178,0,$C185),OFFSET($F$180,0,$C185),OFFSET($F$179,0,$C185))*AT$11,OFFSET($F$178,0,$C185)-SUM($F185:AS185)),0)</f>
        <v>3.125E-2</v>
      </c>
      <c r="AU185" s="33">
        <f ca="1">IFERROR(MIN(SLN(OFFSET($F$178,0,$C185),OFFSET($F$180,0,$C185),OFFSET($F$179,0,$C185))*AU$11,OFFSET($F$178,0,$C185)-SUM($F185:AT185)),0)</f>
        <v>3.125E-2</v>
      </c>
      <c r="AV185" s="33">
        <f ca="1">IFERROR(MIN(SLN(OFFSET($F$178,0,$C185),OFFSET($F$180,0,$C185),OFFSET($F$179,0,$C185))*AV$11,OFFSET($F$178,0,$C185)-SUM($F185:AU185)),0)</f>
        <v>3.125E-2</v>
      </c>
      <c r="AW185" s="33">
        <f ca="1">IFERROR(MIN(SLN(OFFSET($F$178,0,$C185),OFFSET($F$180,0,$C185),OFFSET($F$179,0,$C185))*AW$11,OFFSET($F$178,0,$C185)-SUM($F185:AV185)),0)</f>
        <v>3.125E-2</v>
      </c>
      <c r="AX185" s="33">
        <f ca="1">IFERROR(MIN(SLN(OFFSET($F$178,0,$C185),OFFSET($F$180,0,$C185),OFFSET($F$179,0,$C185))*AX$11,OFFSET($F$178,0,$C185)-SUM($F185:AW185)),0)</f>
        <v>3.125E-2</v>
      </c>
      <c r="AY185" s="33">
        <f ca="1">IFERROR(MIN(SLN(OFFSET($F$178,0,$C185),OFFSET($F$180,0,$C185),OFFSET($F$179,0,$C185))*AY$11,OFFSET($F$178,0,$C185)-SUM($F185:AX185)),0)</f>
        <v>3.125E-2</v>
      </c>
      <c r="AZ185" s="33">
        <f ca="1">IFERROR(MIN(SLN(OFFSET($F$178,0,$C185),OFFSET($F$180,0,$C185),OFFSET($F$179,0,$C185))*AZ$11,OFFSET($F$178,0,$C185)-SUM($F185:AY185)),0)</f>
        <v>3.125E-2</v>
      </c>
      <c r="BA185" s="33">
        <f ca="1">IFERROR(MIN(SLN(OFFSET($F$178,0,$C185),OFFSET($F$180,0,$C185),OFFSET($F$179,0,$C185))*BA$11,OFFSET($F$178,0,$C185)-SUM($F185:AZ185)),0)</f>
        <v>3.125E-2</v>
      </c>
      <c r="BB185" s="33">
        <f ca="1">IFERROR(MIN(SLN(OFFSET($F$178,0,$C185),OFFSET($F$180,0,$C185),OFFSET($F$179,0,$C185))*BB$11,OFFSET($F$178,0,$C185)-SUM($F185:BA185)),0)</f>
        <v>3.125E-2</v>
      </c>
      <c r="BC185" s="33">
        <f ca="1">IFERROR(MIN(SLN(OFFSET($F$178,0,$C185),OFFSET($F$180,0,$C185),OFFSET($F$179,0,$C185))*BC$11,OFFSET($F$178,0,$C185)-SUM($F185:BB185)),0)</f>
        <v>3.125E-2</v>
      </c>
      <c r="BD185" s="33">
        <f ca="1">IFERROR(MIN(SLN(OFFSET($F$178,0,$C185),OFFSET($F$180,0,$C185),OFFSET($F$179,0,$C185))*BD$11,OFFSET($F$178,0,$C185)-SUM($F185:BC185)),0)</f>
        <v>3.125E-2</v>
      </c>
      <c r="BE185" s="33">
        <f ca="1">IFERROR(MIN(SLN(OFFSET($F$178,0,$C185),OFFSET($F$180,0,$C185),OFFSET($F$179,0,$C185))*BE$11,OFFSET($F$178,0,$C185)-SUM($F185:BD185)),0)</f>
        <v>0</v>
      </c>
      <c r="BF185" s="33">
        <f ca="1">IFERROR(MIN(SLN(OFFSET($F$178,0,$C185),OFFSET($F$180,0,$C185),OFFSET($F$179,0,$C185))*BF$11,OFFSET($F$178,0,$C185)-SUM($F185:BE185)),0)</f>
        <v>0</v>
      </c>
      <c r="BG185" s="33">
        <f ca="1">IFERROR(MIN(SLN(OFFSET($F$178,0,$C185),OFFSET($F$180,0,$C185),OFFSET($F$179,0,$C185))*BG$11,OFFSET($F$178,0,$C185)-SUM($F185:BF185)),0)</f>
        <v>0</v>
      </c>
      <c r="BH185" s="33">
        <f ca="1">IFERROR(MIN(SLN(OFFSET($F$178,0,$C185),OFFSET($F$180,0,$C185),OFFSET($F$179,0,$C185))*BH$11,OFFSET($F$178,0,$C185)-SUM($F185:BG185)),0)</f>
        <v>0</v>
      </c>
      <c r="BI185" s="33">
        <f ca="1">IFERROR(MIN(SLN(OFFSET($F$178,0,$C185),OFFSET($F$180,0,$C185),OFFSET($F$179,0,$C185))*BI$11,OFFSET($F$178,0,$C185)-SUM($F185:BH185)),0)</f>
        <v>0</v>
      </c>
      <c r="BJ185" s="33">
        <f ca="1">IFERROR(MIN(SLN(OFFSET($F$178,0,$C185),OFFSET($F$180,0,$C185),OFFSET($F$179,0,$C185))*BJ$11,OFFSET($F$178,0,$C185)-SUM($F185:BI185)),0)</f>
        <v>0</v>
      </c>
    </row>
    <row r="186" spans="2:62" ht="13.5" hidden="1" customHeight="1" outlineLevel="1" x14ac:dyDescent="0.25">
      <c r="B186" s="1" t="str">
        <v>08/31/13</v>
      </c>
      <c r="C186" s="9">
        <v>4</v>
      </c>
      <c r="G186" s="60"/>
      <c r="H186" s="60"/>
      <c r="I186" s="60"/>
      <c r="J186" s="33">
        <f ca="1">IFERROR(MIN(SLN(OFFSET($F$178,0,$C186),OFFSET($F$180,0,$C186),OFFSET($F$179,0,$C186))*J$11,OFFSET($F$178,0,$C186)-SUM($F186:I186)),0)</f>
        <v>6.25E-2</v>
      </c>
      <c r="K186" s="33">
        <f ca="1">IFERROR(MIN(SLN(OFFSET($F$178,0,$C186),OFFSET($F$180,0,$C186),OFFSET($F$179,0,$C186))*K$11,OFFSET($F$178,0,$C186)-SUM($F186:J186)),0)</f>
        <v>6.25E-2</v>
      </c>
      <c r="L186" s="33">
        <f ca="1">IFERROR(MIN(SLN(OFFSET($F$178,0,$C186),OFFSET($F$180,0,$C186),OFFSET($F$179,0,$C186))*L$11,OFFSET($F$178,0,$C186)-SUM($F186:K186)),0)</f>
        <v>6.25E-2</v>
      </c>
      <c r="M186" s="33">
        <f ca="1">IFERROR(MIN(SLN(OFFSET($F$178,0,$C186),OFFSET($F$180,0,$C186),OFFSET($F$179,0,$C186))*M$11,OFFSET($F$178,0,$C186)-SUM($F186:L186)),0)</f>
        <v>6.25E-2</v>
      </c>
      <c r="N186" s="33">
        <f ca="1">IFERROR(MIN(SLN(OFFSET($F$178,0,$C186),OFFSET($F$180,0,$C186),OFFSET($F$179,0,$C186))*N$11,OFFSET($F$178,0,$C186)-SUM($F186:M186)),0)</f>
        <v>6.25E-2</v>
      </c>
      <c r="O186" s="33">
        <f ca="1">IFERROR(MIN(SLN(OFFSET($F$178,0,$C186),OFFSET($F$180,0,$C186),OFFSET($F$179,0,$C186))*O$11,OFFSET($F$178,0,$C186)-SUM($F186:N186)),0)</f>
        <v>6.25E-2</v>
      </c>
      <c r="P186" s="33">
        <f ca="1">IFERROR(MIN(SLN(OFFSET($F$178,0,$C186),OFFSET($F$180,0,$C186),OFFSET($F$179,0,$C186))*P$11,OFFSET($F$178,0,$C186)-SUM($F186:O186)),0)</f>
        <v>6.25E-2</v>
      </c>
      <c r="Q186" s="33">
        <f ca="1">IFERROR(MIN(SLN(OFFSET($F$178,0,$C186),OFFSET($F$180,0,$C186),OFFSET($F$179,0,$C186))*Q$11,OFFSET($F$178,0,$C186)-SUM($F186:P186)),0)</f>
        <v>6.25E-2</v>
      </c>
      <c r="R186" s="33">
        <f ca="1">IFERROR(MIN(SLN(OFFSET($F$178,0,$C186),OFFSET($F$180,0,$C186),OFFSET($F$179,0,$C186))*R$11,OFFSET($F$178,0,$C186)-SUM($F186:Q186)),0)</f>
        <v>6.25E-2</v>
      </c>
      <c r="S186" s="33">
        <f ca="1">IFERROR(MIN(SLN(OFFSET($F$178,0,$C186),OFFSET($F$180,0,$C186),OFFSET($F$179,0,$C186))*S$11,OFFSET($F$178,0,$C186)-SUM($F186:R186)),0)</f>
        <v>6.25E-2</v>
      </c>
      <c r="T186" s="33">
        <f ca="1">IFERROR(MIN(SLN(OFFSET($F$178,0,$C186),OFFSET($F$180,0,$C186),OFFSET($F$179,0,$C186))*T$11,OFFSET($F$178,0,$C186)-SUM($F186:S186)),0)</f>
        <v>6.25E-2</v>
      </c>
      <c r="U186" s="33">
        <f ca="1">IFERROR(MIN(SLN(OFFSET($F$178,0,$C186),OFFSET($F$180,0,$C186),OFFSET($F$179,0,$C186))*U$11,OFFSET($F$178,0,$C186)-SUM($F186:T186)),0)</f>
        <v>6.25E-2</v>
      </c>
      <c r="V186" s="33">
        <f ca="1">IFERROR(MIN(SLN(OFFSET($F$178,0,$C186),OFFSET($F$180,0,$C186),OFFSET($F$179,0,$C186))*V$11,OFFSET($F$178,0,$C186)-SUM($F186:U186)),0)</f>
        <v>6.25E-2</v>
      </c>
      <c r="W186" s="33">
        <f ca="1">IFERROR(MIN(SLN(OFFSET($F$178,0,$C186),OFFSET($F$180,0,$C186),OFFSET($F$179,0,$C186))*W$11,OFFSET($F$178,0,$C186)-SUM($F186:V186)),0)</f>
        <v>6.25E-2</v>
      </c>
      <c r="X186" s="33">
        <f ca="1">IFERROR(MIN(SLN(OFFSET($F$178,0,$C186),OFFSET($F$180,0,$C186),OFFSET($F$179,0,$C186))*X$11,OFFSET($F$178,0,$C186)-SUM($F186:W186)),0)</f>
        <v>6.25E-2</v>
      </c>
      <c r="Y186" s="33">
        <f ca="1">IFERROR(MIN(SLN(OFFSET($F$178,0,$C186),OFFSET($F$180,0,$C186),OFFSET($F$179,0,$C186))*Y$11,OFFSET($F$178,0,$C186)-SUM($F186:X186)),0)</f>
        <v>6.25E-2</v>
      </c>
      <c r="Z186" s="33">
        <f ca="1">IFERROR(MIN(SLN(OFFSET($F$178,0,$C186),OFFSET($F$180,0,$C186),OFFSET($F$179,0,$C186))*Z$11,OFFSET($F$178,0,$C186)-SUM($F186:Y186)),0)</f>
        <v>6.25E-2</v>
      </c>
      <c r="AA186" s="33">
        <f ca="1">IFERROR(MIN(SLN(OFFSET($F$178,0,$C186),OFFSET($F$180,0,$C186),OFFSET($F$179,0,$C186))*AA$11,OFFSET($F$178,0,$C186)-SUM($F186:Z186)),0)</f>
        <v>6.25E-2</v>
      </c>
      <c r="AB186" s="33">
        <f ca="1">IFERROR(MIN(SLN(OFFSET($F$178,0,$C186),OFFSET($F$180,0,$C186),OFFSET($F$179,0,$C186))*AB$11,OFFSET($F$178,0,$C186)-SUM($F186:AA186)),0)</f>
        <v>6.25E-2</v>
      </c>
      <c r="AC186" s="33">
        <f ca="1">IFERROR(MIN(SLN(OFFSET($F$178,0,$C186),OFFSET($F$180,0,$C186),OFFSET($F$179,0,$C186))*AC$11,OFFSET($F$178,0,$C186)-SUM($F186:AB186)),0)</f>
        <v>6.25E-2</v>
      </c>
      <c r="AD186" s="33">
        <f ca="1">IFERROR(MIN(SLN(OFFSET($F$178,0,$C186),OFFSET($F$180,0,$C186),OFFSET($F$179,0,$C186))*AD$11,OFFSET($F$178,0,$C186)-SUM($F186:AC186)),0)</f>
        <v>6.25E-2</v>
      </c>
      <c r="AE186" s="33">
        <f ca="1">IFERROR(MIN(SLN(OFFSET($F$178,0,$C186),OFFSET($F$180,0,$C186),OFFSET($F$179,0,$C186))*AE$11,OFFSET($F$178,0,$C186)-SUM($F186:AD186)),0)</f>
        <v>6.25E-2</v>
      </c>
      <c r="AF186" s="33">
        <f ca="1">IFERROR(MIN(SLN(OFFSET($F$178,0,$C186),OFFSET($F$180,0,$C186),OFFSET($F$179,0,$C186))*AF$11,OFFSET($F$178,0,$C186)-SUM($F186:AE186)),0)</f>
        <v>6.25E-2</v>
      </c>
      <c r="AG186" s="33">
        <f ca="1">IFERROR(MIN(SLN(OFFSET($F$178,0,$C186),OFFSET($F$180,0,$C186),OFFSET($F$179,0,$C186))*AG$11,OFFSET($F$178,0,$C186)-SUM($F186:AF186)),0)</f>
        <v>6.25E-2</v>
      </c>
      <c r="AH186" s="33">
        <f ca="1">IFERROR(MIN(SLN(OFFSET($F$178,0,$C186),OFFSET($F$180,0,$C186),OFFSET($F$179,0,$C186))*AH$11,OFFSET($F$178,0,$C186)-SUM($F186:AG186)),0)</f>
        <v>6.25E-2</v>
      </c>
      <c r="AI186" s="33">
        <f ca="1">IFERROR(MIN(SLN(OFFSET($F$178,0,$C186),OFFSET($F$180,0,$C186),OFFSET($F$179,0,$C186))*AI$11,OFFSET($F$178,0,$C186)-SUM($F186:AH186)),0)</f>
        <v>6.25E-2</v>
      </c>
      <c r="AJ186" s="33">
        <f ca="1">IFERROR(MIN(SLN(OFFSET($F$178,0,$C186),OFFSET($F$180,0,$C186),OFFSET($F$179,0,$C186))*AJ$11,OFFSET($F$178,0,$C186)-SUM($F186:AI186)),0)</f>
        <v>6.25E-2</v>
      </c>
      <c r="AK186" s="33">
        <f ca="1">IFERROR(MIN(SLN(OFFSET($F$178,0,$C186),OFFSET($F$180,0,$C186),OFFSET($F$179,0,$C186))*AK$11,OFFSET($F$178,0,$C186)-SUM($F186:AJ186)),0)</f>
        <v>6.25E-2</v>
      </c>
      <c r="AL186" s="33">
        <f ca="1">IFERROR(MIN(SLN(OFFSET($F$178,0,$C186),OFFSET($F$180,0,$C186),OFFSET($F$179,0,$C186))*AL$11,OFFSET($F$178,0,$C186)-SUM($F186:AK186)),0)</f>
        <v>6.25E-2</v>
      </c>
      <c r="AM186" s="33">
        <f ca="1">IFERROR(MIN(SLN(OFFSET($F$178,0,$C186),OFFSET($F$180,0,$C186),OFFSET($F$179,0,$C186))*AM$11,OFFSET($F$178,0,$C186)-SUM($F186:AL186)),0)</f>
        <v>6.25E-2</v>
      </c>
      <c r="AN186" s="33">
        <f ca="1">IFERROR(MIN(SLN(OFFSET($F$178,0,$C186),OFFSET($F$180,0,$C186),OFFSET($F$179,0,$C186))*AN$11,OFFSET($F$178,0,$C186)-SUM($F186:AM186)),0)</f>
        <v>6.25E-2</v>
      </c>
      <c r="AO186" s="33">
        <f ca="1">IFERROR(MIN(SLN(OFFSET($F$178,0,$C186),OFFSET($F$180,0,$C186),OFFSET($F$179,0,$C186))*AO$11,OFFSET($F$178,0,$C186)-SUM($F186:AN186)),0)</f>
        <v>6.25E-2</v>
      </c>
      <c r="AP186" s="33">
        <f ca="1">IFERROR(MIN(SLN(OFFSET($F$178,0,$C186),OFFSET($F$180,0,$C186),OFFSET($F$179,0,$C186))*AP$11,OFFSET($F$178,0,$C186)-SUM($F186:AO186)),0)</f>
        <v>6.25E-2</v>
      </c>
      <c r="AQ186" s="33">
        <f ca="1">IFERROR(MIN(SLN(OFFSET($F$178,0,$C186),OFFSET($F$180,0,$C186),OFFSET($F$179,0,$C186))*AQ$11,OFFSET($F$178,0,$C186)-SUM($F186:AP186)),0)</f>
        <v>6.25E-2</v>
      </c>
      <c r="AR186" s="33">
        <f ca="1">IFERROR(MIN(SLN(OFFSET($F$178,0,$C186),OFFSET($F$180,0,$C186),OFFSET($F$179,0,$C186))*AR$11,OFFSET($F$178,0,$C186)-SUM($F186:AQ186)),0)</f>
        <v>6.25E-2</v>
      </c>
      <c r="AS186" s="33">
        <f ca="1">IFERROR(MIN(SLN(OFFSET($F$178,0,$C186),OFFSET($F$180,0,$C186),OFFSET($F$179,0,$C186))*AS$11,OFFSET($F$178,0,$C186)-SUM($F186:AR186)),0)</f>
        <v>6.25E-2</v>
      </c>
      <c r="AT186" s="33">
        <f ca="1">IFERROR(MIN(SLN(OFFSET($F$178,0,$C186),OFFSET($F$180,0,$C186),OFFSET($F$179,0,$C186))*AT$11,OFFSET($F$178,0,$C186)-SUM($F186:AS186)),0)</f>
        <v>6.25E-2</v>
      </c>
      <c r="AU186" s="33">
        <f ca="1">IFERROR(MIN(SLN(OFFSET($F$178,0,$C186),OFFSET($F$180,0,$C186),OFFSET($F$179,0,$C186))*AU$11,OFFSET($F$178,0,$C186)-SUM($F186:AT186)),0)</f>
        <v>6.25E-2</v>
      </c>
      <c r="AV186" s="33">
        <f ca="1">IFERROR(MIN(SLN(OFFSET($F$178,0,$C186),OFFSET($F$180,0,$C186),OFFSET($F$179,0,$C186))*AV$11,OFFSET($F$178,0,$C186)-SUM($F186:AU186)),0)</f>
        <v>6.25E-2</v>
      </c>
      <c r="AW186" s="33">
        <f ca="1">IFERROR(MIN(SLN(OFFSET($F$178,0,$C186),OFFSET($F$180,0,$C186),OFFSET($F$179,0,$C186))*AW$11,OFFSET($F$178,0,$C186)-SUM($F186:AV186)),0)</f>
        <v>6.25E-2</v>
      </c>
      <c r="AX186" s="33">
        <f ca="1">IFERROR(MIN(SLN(OFFSET($F$178,0,$C186),OFFSET($F$180,0,$C186),OFFSET($F$179,0,$C186))*AX$11,OFFSET($F$178,0,$C186)-SUM($F186:AW186)),0)</f>
        <v>6.25E-2</v>
      </c>
      <c r="AY186" s="33">
        <f ca="1">IFERROR(MIN(SLN(OFFSET($F$178,0,$C186),OFFSET($F$180,0,$C186),OFFSET($F$179,0,$C186))*AY$11,OFFSET($F$178,0,$C186)-SUM($F186:AX186)),0)</f>
        <v>6.25E-2</v>
      </c>
      <c r="AZ186" s="33">
        <f ca="1">IFERROR(MIN(SLN(OFFSET($F$178,0,$C186),OFFSET($F$180,0,$C186),OFFSET($F$179,0,$C186))*AZ$11,OFFSET($F$178,0,$C186)-SUM($F186:AY186)),0)</f>
        <v>6.25E-2</v>
      </c>
      <c r="BA186" s="33">
        <f ca="1">IFERROR(MIN(SLN(OFFSET($F$178,0,$C186),OFFSET($F$180,0,$C186),OFFSET($F$179,0,$C186))*BA$11,OFFSET($F$178,0,$C186)-SUM($F186:AZ186)),0)</f>
        <v>6.25E-2</v>
      </c>
      <c r="BB186" s="33">
        <f ca="1">IFERROR(MIN(SLN(OFFSET($F$178,0,$C186),OFFSET($F$180,0,$C186),OFFSET($F$179,0,$C186))*BB$11,OFFSET($F$178,0,$C186)-SUM($F186:BA186)),0)</f>
        <v>6.25E-2</v>
      </c>
      <c r="BC186" s="33">
        <f ca="1">IFERROR(MIN(SLN(OFFSET($F$178,0,$C186),OFFSET($F$180,0,$C186),OFFSET($F$179,0,$C186))*BC$11,OFFSET($F$178,0,$C186)-SUM($F186:BB186)),0)</f>
        <v>6.25E-2</v>
      </c>
      <c r="BD186" s="33">
        <f ca="1">IFERROR(MIN(SLN(OFFSET($F$178,0,$C186),OFFSET($F$180,0,$C186),OFFSET($F$179,0,$C186))*BD$11,OFFSET($F$178,0,$C186)-SUM($F186:BC186)),0)</f>
        <v>6.25E-2</v>
      </c>
      <c r="BE186" s="33">
        <f ca="1">IFERROR(MIN(SLN(OFFSET($F$178,0,$C186),OFFSET($F$180,0,$C186),OFFSET($F$179,0,$C186))*BE$11,OFFSET($F$178,0,$C186)-SUM($F186:BD186)),0)</f>
        <v>6.25E-2</v>
      </c>
      <c r="BF186" s="33">
        <f ca="1">IFERROR(MIN(SLN(OFFSET($F$178,0,$C186),OFFSET($F$180,0,$C186),OFFSET($F$179,0,$C186))*BF$11,OFFSET($F$178,0,$C186)-SUM($F186:BE186)),0)</f>
        <v>0</v>
      </c>
      <c r="BG186" s="33">
        <f ca="1">IFERROR(MIN(SLN(OFFSET($F$178,0,$C186),OFFSET($F$180,0,$C186),OFFSET($F$179,0,$C186))*BG$11,OFFSET($F$178,0,$C186)-SUM($F186:BF186)),0)</f>
        <v>0</v>
      </c>
      <c r="BH186" s="33">
        <f ca="1">IFERROR(MIN(SLN(OFFSET($F$178,0,$C186),OFFSET($F$180,0,$C186),OFFSET($F$179,0,$C186))*BH$11,OFFSET($F$178,0,$C186)-SUM($F186:BG186)),0)</f>
        <v>0</v>
      </c>
      <c r="BI186" s="33">
        <f ca="1">IFERROR(MIN(SLN(OFFSET($F$178,0,$C186),OFFSET($F$180,0,$C186),OFFSET($F$179,0,$C186))*BI$11,OFFSET($F$178,0,$C186)-SUM($F186:BH186)),0)</f>
        <v>0</v>
      </c>
      <c r="BJ186" s="33">
        <f ca="1">IFERROR(MIN(SLN(OFFSET($F$178,0,$C186),OFFSET($F$180,0,$C186),OFFSET($F$179,0,$C186))*BJ$11,OFFSET($F$178,0,$C186)-SUM($F186:BI186)),0)</f>
        <v>0</v>
      </c>
    </row>
    <row r="187" spans="2:62" ht="13.5" hidden="1" customHeight="1" outlineLevel="1" x14ac:dyDescent="0.25">
      <c r="B187" s="1" t="str">
        <v>09/30/13</v>
      </c>
      <c r="C187" s="9">
        <v>5</v>
      </c>
      <c r="G187" s="60"/>
      <c r="H187" s="60"/>
      <c r="I187" s="60"/>
      <c r="J187" s="60"/>
      <c r="K187" s="33">
        <f ca="1">IFERROR(MIN(SLN(OFFSET($F$178,0,$C187),OFFSET($F$180,0,$C187),OFFSET($F$179,0,$C187))*K$11,OFFSET($F$178,0,$C187)-SUM($F187:J187)),0)</f>
        <v>0.15468750000000001</v>
      </c>
      <c r="L187" s="33">
        <f ca="1">IFERROR(MIN(SLN(OFFSET($F$178,0,$C187),OFFSET($F$180,0,$C187),OFFSET($F$179,0,$C187))*L$11,OFFSET($F$178,0,$C187)-SUM($F187:K187)),0)</f>
        <v>0.15468750000000001</v>
      </c>
      <c r="M187" s="33">
        <f ca="1">IFERROR(MIN(SLN(OFFSET($F$178,0,$C187),OFFSET($F$180,0,$C187),OFFSET($F$179,0,$C187))*M$11,OFFSET($F$178,0,$C187)-SUM($F187:L187)),0)</f>
        <v>0.15468750000000001</v>
      </c>
      <c r="N187" s="33">
        <f ca="1">IFERROR(MIN(SLN(OFFSET($F$178,0,$C187),OFFSET($F$180,0,$C187),OFFSET($F$179,0,$C187))*N$11,OFFSET($F$178,0,$C187)-SUM($F187:M187)),0)</f>
        <v>0.15468750000000001</v>
      </c>
      <c r="O187" s="33">
        <f ca="1">IFERROR(MIN(SLN(OFFSET($F$178,0,$C187),OFFSET($F$180,0,$C187),OFFSET($F$179,0,$C187))*O$11,OFFSET($F$178,0,$C187)-SUM($F187:N187)),0)</f>
        <v>0.15468750000000001</v>
      </c>
      <c r="P187" s="33">
        <f ca="1">IFERROR(MIN(SLN(OFFSET($F$178,0,$C187),OFFSET($F$180,0,$C187),OFFSET($F$179,0,$C187))*P$11,OFFSET($F$178,0,$C187)-SUM($F187:O187)),0)</f>
        <v>0.15468750000000001</v>
      </c>
      <c r="Q187" s="33">
        <f ca="1">IFERROR(MIN(SLN(OFFSET($F$178,0,$C187),OFFSET($F$180,0,$C187),OFFSET($F$179,0,$C187))*Q$11,OFFSET($F$178,0,$C187)-SUM($F187:P187)),0)</f>
        <v>0.15468750000000001</v>
      </c>
      <c r="R187" s="33">
        <f ca="1">IFERROR(MIN(SLN(OFFSET($F$178,0,$C187),OFFSET($F$180,0,$C187),OFFSET($F$179,0,$C187))*R$11,OFFSET($F$178,0,$C187)-SUM($F187:Q187)),0)</f>
        <v>0.15468750000000001</v>
      </c>
      <c r="S187" s="33">
        <f ca="1">IFERROR(MIN(SLN(OFFSET($F$178,0,$C187),OFFSET($F$180,0,$C187),OFFSET($F$179,0,$C187))*S$11,OFFSET($F$178,0,$C187)-SUM($F187:R187)),0)</f>
        <v>0.15468750000000001</v>
      </c>
      <c r="T187" s="33">
        <f ca="1">IFERROR(MIN(SLN(OFFSET($F$178,0,$C187),OFFSET($F$180,0,$C187),OFFSET($F$179,0,$C187))*T$11,OFFSET($F$178,0,$C187)-SUM($F187:S187)),0)</f>
        <v>0.15468750000000001</v>
      </c>
      <c r="U187" s="33">
        <f ca="1">IFERROR(MIN(SLN(OFFSET($F$178,0,$C187),OFFSET($F$180,0,$C187),OFFSET($F$179,0,$C187))*U$11,OFFSET($F$178,0,$C187)-SUM($F187:T187)),0)</f>
        <v>0.15468750000000001</v>
      </c>
      <c r="V187" s="33">
        <f ca="1">IFERROR(MIN(SLN(OFFSET($F$178,0,$C187),OFFSET($F$180,0,$C187),OFFSET($F$179,0,$C187))*V$11,OFFSET($F$178,0,$C187)-SUM($F187:U187)),0)</f>
        <v>0.15468750000000001</v>
      </c>
      <c r="W187" s="33">
        <f ca="1">IFERROR(MIN(SLN(OFFSET($F$178,0,$C187),OFFSET($F$180,0,$C187),OFFSET($F$179,0,$C187))*W$11,OFFSET($F$178,0,$C187)-SUM($F187:V187)),0)</f>
        <v>0.15468750000000001</v>
      </c>
      <c r="X187" s="33">
        <f ca="1">IFERROR(MIN(SLN(OFFSET($F$178,0,$C187),OFFSET($F$180,0,$C187),OFFSET($F$179,0,$C187))*X$11,OFFSET($F$178,0,$C187)-SUM($F187:W187)),0)</f>
        <v>0.15468750000000001</v>
      </c>
      <c r="Y187" s="33">
        <f ca="1">IFERROR(MIN(SLN(OFFSET($F$178,0,$C187),OFFSET($F$180,0,$C187),OFFSET($F$179,0,$C187))*Y$11,OFFSET($F$178,0,$C187)-SUM($F187:X187)),0)</f>
        <v>0.15468750000000001</v>
      </c>
      <c r="Z187" s="33">
        <f ca="1">IFERROR(MIN(SLN(OFFSET($F$178,0,$C187),OFFSET($F$180,0,$C187),OFFSET($F$179,0,$C187))*Z$11,OFFSET($F$178,0,$C187)-SUM($F187:Y187)),0)</f>
        <v>0.15468750000000001</v>
      </c>
      <c r="AA187" s="33">
        <f ca="1">IFERROR(MIN(SLN(OFFSET($F$178,0,$C187),OFFSET($F$180,0,$C187),OFFSET($F$179,0,$C187))*AA$11,OFFSET($F$178,0,$C187)-SUM($F187:Z187)),0)</f>
        <v>0.15468750000000001</v>
      </c>
      <c r="AB187" s="33">
        <f ca="1">IFERROR(MIN(SLN(OFFSET($F$178,0,$C187),OFFSET($F$180,0,$C187),OFFSET($F$179,0,$C187))*AB$11,OFFSET($F$178,0,$C187)-SUM($F187:AA187)),0)</f>
        <v>0.15468750000000001</v>
      </c>
      <c r="AC187" s="33">
        <f ca="1">IFERROR(MIN(SLN(OFFSET($F$178,0,$C187),OFFSET($F$180,0,$C187),OFFSET($F$179,0,$C187))*AC$11,OFFSET($F$178,0,$C187)-SUM($F187:AB187)),0)</f>
        <v>0.15468750000000001</v>
      </c>
      <c r="AD187" s="33">
        <f ca="1">IFERROR(MIN(SLN(OFFSET($F$178,0,$C187),OFFSET($F$180,0,$C187),OFFSET($F$179,0,$C187))*AD$11,OFFSET($F$178,0,$C187)-SUM($F187:AC187)),0)</f>
        <v>0.15468750000000001</v>
      </c>
      <c r="AE187" s="33">
        <f ca="1">IFERROR(MIN(SLN(OFFSET($F$178,0,$C187),OFFSET($F$180,0,$C187),OFFSET($F$179,0,$C187))*AE$11,OFFSET($F$178,0,$C187)-SUM($F187:AD187)),0)</f>
        <v>0.15468750000000001</v>
      </c>
      <c r="AF187" s="33">
        <f ca="1">IFERROR(MIN(SLN(OFFSET($F$178,0,$C187),OFFSET($F$180,0,$C187),OFFSET($F$179,0,$C187))*AF$11,OFFSET($F$178,0,$C187)-SUM($F187:AE187)),0)</f>
        <v>0.15468750000000001</v>
      </c>
      <c r="AG187" s="33">
        <f ca="1">IFERROR(MIN(SLN(OFFSET($F$178,0,$C187),OFFSET($F$180,0,$C187),OFFSET($F$179,0,$C187))*AG$11,OFFSET($F$178,0,$C187)-SUM($F187:AF187)),0)</f>
        <v>0.15468750000000001</v>
      </c>
      <c r="AH187" s="33">
        <f ca="1">IFERROR(MIN(SLN(OFFSET($F$178,0,$C187),OFFSET($F$180,0,$C187),OFFSET($F$179,0,$C187))*AH$11,OFFSET($F$178,0,$C187)-SUM($F187:AG187)),0)</f>
        <v>0.15468750000000001</v>
      </c>
      <c r="AI187" s="33">
        <f ca="1">IFERROR(MIN(SLN(OFFSET($F$178,0,$C187),OFFSET($F$180,0,$C187),OFFSET($F$179,0,$C187))*AI$11,OFFSET($F$178,0,$C187)-SUM($F187:AH187)),0)</f>
        <v>0.15468750000000001</v>
      </c>
      <c r="AJ187" s="33">
        <f ca="1">IFERROR(MIN(SLN(OFFSET($F$178,0,$C187),OFFSET($F$180,0,$C187),OFFSET($F$179,0,$C187))*AJ$11,OFFSET($F$178,0,$C187)-SUM($F187:AI187)),0)</f>
        <v>0.15468750000000001</v>
      </c>
      <c r="AK187" s="33">
        <f ca="1">IFERROR(MIN(SLN(OFFSET($F$178,0,$C187),OFFSET($F$180,0,$C187),OFFSET($F$179,0,$C187))*AK$11,OFFSET($F$178,0,$C187)-SUM($F187:AJ187)),0)</f>
        <v>0.15468750000000001</v>
      </c>
      <c r="AL187" s="33">
        <f ca="1">IFERROR(MIN(SLN(OFFSET($F$178,0,$C187),OFFSET($F$180,0,$C187),OFFSET($F$179,0,$C187))*AL$11,OFFSET($F$178,0,$C187)-SUM($F187:AK187)),0)</f>
        <v>0.15468750000000001</v>
      </c>
      <c r="AM187" s="33">
        <f ca="1">IFERROR(MIN(SLN(OFFSET($F$178,0,$C187),OFFSET($F$180,0,$C187),OFFSET($F$179,0,$C187))*AM$11,OFFSET($F$178,0,$C187)-SUM($F187:AL187)),0)</f>
        <v>0.15468750000000001</v>
      </c>
      <c r="AN187" s="33">
        <f ca="1">IFERROR(MIN(SLN(OFFSET($F$178,0,$C187),OFFSET($F$180,0,$C187),OFFSET($F$179,0,$C187))*AN$11,OFFSET($F$178,0,$C187)-SUM($F187:AM187)),0)</f>
        <v>0.15468750000000001</v>
      </c>
      <c r="AO187" s="33">
        <f ca="1">IFERROR(MIN(SLN(OFFSET($F$178,0,$C187),OFFSET($F$180,0,$C187),OFFSET($F$179,0,$C187))*AO$11,OFFSET($F$178,0,$C187)-SUM($F187:AN187)),0)</f>
        <v>0.15468750000000001</v>
      </c>
      <c r="AP187" s="33">
        <f ca="1">IFERROR(MIN(SLN(OFFSET($F$178,0,$C187),OFFSET($F$180,0,$C187),OFFSET($F$179,0,$C187))*AP$11,OFFSET($F$178,0,$C187)-SUM($F187:AO187)),0)</f>
        <v>0.15468750000000001</v>
      </c>
      <c r="AQ187" s="33">
        <f ca="1">IFERROR(MIN(SLN(OFFSET($F$178,0,$C187),OFFSET($F$180,0,$C187),OFFSET($F$179,0,$C187))*AQ$11,OFFSET($F$178,0,$C187)-SUM($F187:AP187)),0)</f>
        <v>0.15468750000000001</v>
      </c>
      <c r="AR187" s="33">
        <f ca="1">IFERROR(MIN(SLN(OFFSET($F$178,0,$C187),OFFSET($F$180,0,$C187),OFFSET($F$179,0,$C187))*AR$11,OFFSET($F$178,0,$C187)-SUM($F187:AQ187)),0)</f>
        <v>0.15468750000000001</v>
      </c>
      <c r="AS187" s="33">
        <f ca="1">IFERROR(MIN(SLN(OFFSET($F$178,0,$C187),OFFSET($F$180,0,$C187),OFFSET($F$179,0,$C187))*AS$11,OFFSET($F$178,0,$C187)-SUM($F187:AR187)),0)</f>
        <v>0.15468750000000001</v>
      </c>
      <c r="AT187" s="33">
        <f ca="1">IFERROR(MIN(SLN(OFFSET($F$178,0,$C187),OFFSET($F$180,0,$C187),OFFSET($F$179,0,$C187))*AT$11,OFFSET($F$178,0,$C187)-SUM($F187:AS187)),0)</f>
        <v>0.15468750000000001</v>
      </c>
      <c r="AU187" s="33">
        <f ca="1">IFERROR(MIN(SLN(OFFSET($F$178,0,$C187),OFFSET($F$180,0,$C187),OFFSET($F$179,0,$C187))*AU$11,OFFSET($F$178,0,$C187)-SUM($F187:AT187)),0)</f>
        <v>0.15468750000000001</v>
      </c>
      <c r="AV187" s="33">
        <f ca="1">IFERROR(MIN(SLN(OFFSET($F$178,0,$C187),OFFSET($F$180,0,$C187),OFFSET($F$179,0,$C187))*AV$11,OFFSET($F$178,0,$C187)-SUM($F187:AU187)),0)</f>
        <v>0.15468750000000001</v>
      </c>
      <c r="AW187" s="33">
        <f ca="1">IFERROR(MIN(SLN(OFFSET($F$178,0,$C187),OFFSET($F$180,0,$C187),OFFSET($F$179,0,$C187))*AW$11,OFFSET($F$178,0,$C187)-SUM($F187:AV187)),0)</f>
        <v>0.15468750000000001</v>
      </c>
      <c r="AX187" s="33">
        <f ca="1">IFERROR(MIN(SLN(OFFSET($F$178,0,$C187),OFFSET($F$180,0,$C187),OFFSET($F$179,0,$C187))*AX$11,OFFSET($F$178,0,$C187)-SUM($F187:AW187)),0)</f>
        <v>0.15468750000000001</v>
      </c>
      <c r="AY187" s="33">
        <f ca="1">IFERROR(MIN(SLN(OFFSET($F$178,0,$C187),OFFSET($F$180,0,$C187),OFFSET($F$179,0,$C187))*AY$11,OFFSET($F$178,0,$C187)-SUM($F187:AX187)),0)</f>
        <v>0.15468750000000001</v>
      </c>
      <c r="AZ187" s="33">
        <f ca="1">IFERROR(MIN(SLN(OFFSET($F$178,0,$C187),OFFSET($F$180,0,$C187),OFFSET($F$179,0,$C187))*AZ$11,OFFSET($F$178,0,$C187)-SUM($F187:AY187)),0)</f>
        <v>0.15468750000000001</v>
      </c>
      <c r="BA187" s="33">
        <f ca="1">IFERROR(MIN(SLN(OFFSET($F$178,0,$C187),OFFSET($F$180,0,$C187),OFFSET($F$179,0,$C187))*BA$11,OFFSET($F$178,0,$C187)-SUM($F187:AZ187)),0)</f>
        <v>0.15468750000000001</v>
      </c>
      <c r="BB187" s="33">
        <f ca="1">IFERROR(MIN(SLN(OFFSET($F$178,0,$C187),OFFSET($F$180,0,$C187),OFFSET($F$179,0,$C187))*BB$11,OFFSET($F$178,0,$C187)-SUM($F187:BA187)),0)</f>
        <v>0.15468750000000001</v>
      </c>
      <c r="BC187" s="33">
        <f ca="1">IFERROR(MIN(SLN(OFFSET($F$178,0,$C187),OFFSET($F$180,0,$C187),OFFSET($F$179,0,$C187))*BC$11,OFFSET($F$178,0,$C187)-SUM($F187:BB187)),0)</f>
        <v>0.15468750000000001</v>
      </c>
      <c r="BD187" s="33">
        <f ca="1">IFERROR(MIN(SLN(OFFSET($F$178,0,$C187),OFFSET($F$180,0,$C187),OFFSET($F$179,0,$C187))*BD$11,OFFSET($F$178,0,$C187)-SUM($F187:BC187)),0)</f>
        <v>0.15468750000000001</v>
      </c>
      <c r="BE187" s="33">
        <f ca="1">IFERROR(MIN(SLN(OFFSET($F$178,0,$C187),OFFSET($F$180,0,$C187),OFFSET($F$179,0,$C187))*BE$11,OFFSET($F$178,0,$C187)-SUM($F187:BD187)),0)</f>
        <v>0.15468750000000001</v>
      </c>
      <c r="BF187" s="33">
        <f ca="1">IFERROR(MIN(SLN(OFFSET($F$178,0,$C187),OFFSET($F$180,0,$C187),OFFSET($F$179,0,$C187))*BF$11,OFFSET($F$178,0,$C187)-SUM($F187:BE187)),0)</f>
        <v>0.15468750000000001</v>
      </c>
      <c r="BG187" s="33">
        <f ca="1">IFERROR(MIN(SLN(OFFSET($F$178,0,$C187),OFFSET($F$180,0,$C187),OFFSET($F$179,0,$C187))*BG$11,OFFSET($F$178,0,$C187)-SUM($F187:BF187)),0)</f>
        <v>7.1054273576010019E-15</v>
      </c>
      <c r="BH187" s="33">
        <f ca="1">IFERROR(MIN(SLN(OFFSET($F$178,0,$C187),OFFSET($F$180,0,$C187),OFFSET($F$179,0,$C187))*BH$11,OFFSET($F$178,0,$C187)-SUM($F187:BG187)),0)</f>
        <v>0</v>
      </c>
      <c r="BI187" s="33">
        <f ca="1">IFERROR(MIN(SLN(OFFSET($F$178,0,$C187),OFFSET($F$180,0,$C187),OFFSET($F$179,0,$C187))*BI$11,OFFSET($F$178,0,$C187)-SUM($F187:BH187)),0)</f>
        <v>0</v>
      </c>
      <c r="BJ187" s="33">
        <f ca="1">IFERROR(MIN(SLN(OFFSET($F$178,0,$C187),OFFSET($F$180,0,$C187),OFFSET($F$179,0,$C187))*BJ$11,OFFSET($F$178,0,$C187)-SUM($F187:BI187)),0)</f>
        <v>0</v>
      </c>
    </row>
    <row r="188" spans="2:62" ht="13.5" hidden="1" customHeight="1" outlineLevel="1" x14ac:dyDescent="0.25">
      <c r="B188" s="1" t="str">
        <v>10/31/13</v>
      </c>
      <c r="C188" s="9">
        <v>6</v>
      </c>
      <c r="G188" s="60"/>
      <c r="H188" s="60"/>
      <c r="I188" s="60"/>
      <c r="J188" s="60"/>
      <c r="K188" s="60"/>
      <c r="L188" s="33">
        <f ca="1">IFERROR(MIN(SLN(OFFSET($F$178,0,$C188),OFFSET($F$180,0,$C188),OFFSET($F$179,0,$C188))*L$11,OFFSET($F$178,0,$C188)-SUM($F188:K188)),0)</f>
        <v>0.3828125</v>
      </c>
      <c r="M188" s="33">
        <f ca="1">IFERROR(MIN(SLN(OFFSET($F$178,0,$C188),OFFSET($F$180,0,$C188),OFFSET($F$179,0,$C188))*M$11,OFFSET($F$178,0,$C188)-SUM($F188:L188)),0)</f>
        <v>0.3828125</v>
      </c>
      <c r="N188" s="33">
        <f ca="1">IFERROR(MIN(SLN(OFFSET($F$178,0,$C188),OFFSET($F$180,0,$C188),OFFSET($F$179,0,$C188))*N$11,OFFSET($F$178,0,$C188)-SUM($F188:M188)),0)</f>
        <v>0.3828125</v>
      </c>
      <c r="O188" s="33">
        <f ca="1">IFERROR(MIN(SLN(OFFSET($F$178,0,$C188),OFFSET($F$180,0,$C188),OFFSET($F$179,0,$C188))*O$11,OFFSET($F$178,0,$C188)-SUM($F188:N188)),0)</f>
        <v>0.3828125</v>
      </c>
      <c r="P188" s="33">
        <f ca="1">IFERROR(MIN(SLN(OFFSET($F$178,0,$C188),OFFSET($F$180,0,$C188),OFFSET($F$179,0,$C188))*P$11,OFFSET($F$178,0,$C188)-SUM($F188:O188)),0)</f>
        <v>0.3828125</v>
      </c>
      <c r="Q188" s="33">
        <f ca="1">IFERROR(MIN(SLN(OFFSET($F$178,0,$C188),OFFSET($F$180,0,$C188),OFFSET($F$179,0,$C188))*Q$11,OFFSET($F$178,0,$C188)-SUM($F188:P188)),0)</f>
        <v>0.3828125</v>
      </c>
      <c r="R188" s="33">
        <f ca="1">IFERROR(MIN(SLN(OFFSET($F$178,0,$C188),OFFSET($F$180,0,$C188),OFFSET($F$179,0,$C188))*R$11,OFFSET($F$178,0,$C188)-SUM($F188:Q188)),0)</f>
        <v>0.3828125</v>
      </c>
      <c r="S188" s="33">
        <f ca="1">IFERROR(MIN(SLN(OFFSET($F$178,0,$C188),OFFSET($F$180,0,$C188),OFFSET($F$179,0,$C188))*S$11,OFFSET($F$178,0,$C188)-SUM($F188:R188)),0)</f>
        <v>0.3828125</v>
      </c>
      <c r="T188" s="33">
        <f ca="1">IFERROR(MIN(SLN(OFFSET($F$178,0,$C188),OFFSET($F$180,0,$C188),OFFSET($F$179,0,$C188))*T$11,OFFSET($F$178,0,$C188)-SUM($F188:S188)),0)</f>
        <v>0.3828125</v>
      </c>
      <c r="U188" s="33">
        <f ca="1">IFERROR(MIN(SLN(OFFSET($F$178,0,$C188),OFFSET($F$180,0,$C188),OFFSET($F$179,0,$C188))*U$11,OFFSET($F$178,0,$C188)-SUM($F188:T188)),0)</f>
        <v>0.3828125</v>
      </c>
      <c r="V188" s="33">
        <f ca="1">IFERROR(MIN(SLN(OFFSET($F$178,0,$C188),OFFSET($F$180,0,$C188),OFFSET($F$179,0,$C188))*V$11,OFFSET($F$178,0,$C188)-SUM($F188:U188)),0)</f>
        <v>0.3828125</v>
      </c>
      <c r="W188" s="33">
        <f ca="1">IFERROR(MIN(SLN(OFFSET($F$178,0,$C188),OFFSET($F$180,0,$C188),OFFSET($F$179,0,$C188))*W$11,OFFSET($F$178,0,$C188)-SUM($F188:V188)),0)</f>
        <v>0.3828125</v>
      </c>
      <c r="X188" s="33">
        <f ca="1">IFERROR(MIN(SLN(OFFSET($F$178,0,$C188),OFFSET($F$180,0,$C188),OFFSET($F$179,0,$C188))*X$11,OFFSET($F$178,0,$C188)-SUM($F188:W188)),0)</f>
        <v>0.3828125</v>
      </c>
      <c r="Y188" s="33">
        <f ca="1">IFERROR(MIN(SLN(OFFSET($F$178,0,$C188),OFFSET($F$180,0,$C188),OFFSET($F$179,0,$C188))*Y$11,OFFSET($F$178,0,$C188)-SUM($F188:X188)),0)</f>
        <v>0.3828125</v>
      </c>
      <c r="Z188" s="33">
        <f ca="1">IFERROR(MIN(SLN(OFFSET($F$178,0,$C188),OFFSET($F$180,0,$C188),OFFSET($F$179,0,$C188))*Z$11,OFFSET($F$178,0,$C188)-SUM($F188:Y188)),0)</f>
        <v>0.3828125</v>
      </c>
      <c r="AA188" s="33">
        <f ca="1">IFERROR(MIN(SLN(OFFSET($F$178,0,$C188),OFFSET($F$180,0,$C188),OFFSET($F$179,0,$C188))*AA$11,OFFSET($F$178,0,$C188)-SUM($F188:Z188)),0)</f>
        <v>0.3828125</v>
      </c>
      <c r="AB188" s="33">
        <f ca="1">IFERROR(MIN(SLN(OFFSET($F$178,0,$C188),OFFSET($F$180,0,$C188),OFFSET($F$179,0,$C188))*AB$11,OFFSET($F$178,0,$C188)-SUM($F188:AA188)),0)</f>
        <v>0.3828125</v>
      </c>
      <c r="AC188" s="33">
        <f ca="1">IFERROR(MIN(SLN(OFFSET($F$178,0,$C188),OFFSET($F$180,0,$C188),OFFSET($F$179,0,$C188))*AC$11,OFFSET($F$178,0,$C188)-SUM($F188:AB188)),0)</f>
        <v>0.3828125</v>
      </c>
      <c r="AD188" s="33">
        <f ca="1">IFERROR(MIN(SLN(OFFSET($F$178,0,$C188),OFFSET($F$180,0,$C188),OFFSET($F$179,0,$C188))*AD$11,OFFSET($F$178,0,$C188)-SUM($F188:AC188)),0)</f>
        <v>0.3828125</v>
      </c>
      <c r="AE188" s="33">
        <f ca="1">IFERROR(MIN(SLN(OFFSET($F$178,0,$C188),OFFSET($F$180,0,$C188),OFFSET($F$179,0,$C188))*AE$11,OFFSET($F$178,0,$C188)-SUM($F188:AD188)),0)</f>
        <v>0.3828125</v>
      </c>
      <c r="AF188" s="33">
        <f ca="1">IFERROR(MIN(SLN(OFFSET($F$178,0,$C188),OFFSET($F$180,0,$C188),OFFSET($F$179,0,$C188))*AF$11,OFFSET($F$178,0,$C188)-SUM($F188:AE188)),0)</f>
        <v>0.3828125</v>
      </c>
      <c r="AG188" s="33">
        <f ca="1">IFERROR(MIN(SLN(OFFSET($F$178,0,$C188),OFFSET($F$180,0,$C188),OFFSET($F$179,0,$C188))*AG$11,OFFSET($F$178,0,$C188)-SUM($F188:AF188)),0)</f>
        <v>0.3828125</v>
      </c>
      <c r="AH188" s="33">
        <f ca="1">IFERROR(MIN(SLN(OFFSET($F$178,0,$C188),OFFSET($F$180,0,$C188),OFFSET($F$179,0,$C188))*AH$11,OFFSET($F$178,0,$C188)-SUM($F188:AG188)),0)</f>
        <v>0.3828125</v>
      </c>
      <c r="AI188" s="33">
        <f ca="1">IFERROR(MIN(SLN(OFFSET($F$178,0,$C188),OFFSET($F$180,0,$C188),OFFSET($F$179,0,$C188))*AI$11,OFFSET($F$178,0,$C188)-SUM($F188:AH188)),0)</f>
        <v>0.3828125</v>
      </c>
      <c r="AJ188" s="33">
        <f ca="1">IFERROR(MIN(SLN(OFFSET($F$178,0,$C188),OFFSET($F$180,0,$C188),OFFSET($F$179,0,$C188))*AJ$11,OFFSET($F$178,0,$C188)-SUM($F188:AI188)),0)</f>
        <v>0.3828125</v>
      </c>
      <c r="AK188" s="33">
        <f ca="1">IFERROR(MIN(SLN(OFFSET($F$178,0,$C188),OFFSET($F$180,0,$C188),OFFSET($F$179,0,$C188))*AK$11,OFFSET($F$178,0,$C188)-SUM($F188:AJ188)),0)</f>
        <v>0.3828125</v>
      </c>
      <c r="AL188" s="33">
        <f ca="1">IFERROR(MIN(SLN(OFFSET($F$178,0,$C188),OFFSET($F$180,0,$C188),OFFSET($F$179,0,$C188))*AL$11,OFFSET($F$178,0,$C188)-SUM($F188:AK188)),0)</f>
        <v>0.3828125</v>
      </c>
      <c r="AM188" s="33">
        <f ca="1">IFERROR(MIN(SLN(OFFSET($F$178,0,$C188),OFFSET($F$180,0,$C188),OFFSET($F$179,0,$C188))*AM$11,OFFSET($F$178,0,$C188)-SUM($F188:AL188)),0)</f>
        <v>0.3828125</v>
      </c>
      <c r="AN188" s="33">
        <f ca="1">IFERROR(MIN(SLN(OFFSET($F$178,0,$C188),OFFSET($F$180,0,$C188),OFFSET($F$179,0,$C188))*AN$11,OFFSET($F$178,0,$C188)-SUM($F188:AM188)),0)</f>
        <v>0.3828125</v>
      </c>
      <c r="AO188" s="33">
        <f ca="1">IFERROR(MIN(SLN(OFFSET($F$178,0,$C188),OFFSET($F$180,0,$C188),OFFSET($F$179,0,$C188))*AO$11,OFFSET($F$178,0,$C188)-SUM($F188:AN188)),0)</f>
        <v>0.3828125</v>
      </c>
      <c r="AP188" s="33">
        <f ca="1">IFERROR(MIN(SLN(OFFSET($F$178,0,$C188),OFFSET($F$180,0,$C188),OFFSET($F$179,0,$C188))*AP$11,OFFSET($F$178,0,$C188)-SUM($F188:AO188)),0)</f>
        <v>0.3828125</v>
      </c>
      <c r="AQ188" s="33">
        <f ca="1">IFERROR(MIN(SLN(OFFSET($F$178,0,$C188),OFFSET($F$180,0,$C188),OFFSET($F$179,0,$C188))*AQ$11,OFFSET($F$178,0,$C188)-SUM($F188:AP188)),0)</f>
        <v>0.3828125</v>
      </c>
      <c r="AR188" s="33">
        <f ca="1">IFERROR(MIN(SLN(OFFSET($F$178,0,$C188),OFFSET($F$180,0,$C188),OFFSET($F$179,0,$C188))*AR$11,OFFSET($F$178,0,$C188)-SUM($F188:AQ188)),0)</f>
        <v>0.3828125</v>
      </c>
      <c r="AS188" s="33">
        <f ca="1">IFERROR(MIN(SLN(OFFSET($F$178,0,$C188),OFFSET($F$180,0,$C188),OFFSET($F$179,0,$C188))*AS$11,OFFSET($F$178,0,$C188)-SUM($F188:AR188)),0)</f>
        <v>0.3828125</v>
      </c>
      <c r="AT188" s="33">
        <f ca="1">IFERROR(MIN(SLN(OFFSET($F$178,0,$C188),OFFSET($F$180,0,$C188),OFFSET($F$179,0,$C188))*AT$11,OFFSET($F$178,0,$C188)-SUM($F188:AS188)),0)</f>
        <v>0.3828125</v>
      </c>
      <c r="AU188" s="33">
        <f ca="1">IFERROR(MIN(SLN(OFFSET($F$178,0,$C188),OFFSET($F$180,0,$C188),OFFSET($F$179,0,$C188))*AU$11,OFFSET($F$178,0,$C188)-SUM($F188:AT188)),0)</f>
        <v>0.3828125</v>
      </c>
      <c r="AV188" s="33">
        <f ca="1">IFERROR(MIN(SLN(OFFSET($F$178,0,$C188),OFFSET($F$180,0,$C188),OFFSET($F$179,0,$C188))*AV$11,OFFSET($F$178,0,$C188)-SUM($F188:AU188)),0)</f>
        <v>0.3828125</v>
      </c>
      <c r="AW188" s="33">
        <f ca="1">IFERROR(MIN(SLN(OFFSET($F$178,0,$C188),OFFSET($F$180,0,$C188),OFFSET($F$179,0,$C188))*AW$11,OFFSET($F$178,0,$C188)-SUM($F188:AV188)),0)</f>
        <v>0.3828125</v>
      </c>
      <c r="AX188" s="33">
        <f ca="1">IFERROR(MIN(SLN(OFFSET($F$178,0,$C188),OFFSET($F$180,0,$C188),OFFSET($F$179,0,$C188))*AX$11,OFFSET($F$178,0,$C188)-SUM($F188:AW188)),0)</f>
        <v>0.3828125</v>
      </c>
      <c r="AY188" s="33">
        <f ca="1">IFERROR(MIN(SLN(OFFSET($F$178,0,$C188),OFFSET($F$180,0,$C188),OFFSET($F$179,0,$C188))*AY$11,OFFSET($F$178,0,$C188)-SUM($F188:AX188)),0)</f>
        <v>0.3828125</v>
      </c>
      <c r="AZ188" s="33">
        <f ca="1">IFERROR(MIN(SLN(OFFSET($F$178,0,$C188),OFFSET($F$180,0,$C188),OFFSET($F$179,0,$C188))*AZ$11,OFFSET($F$178,0,$C188)-SUM($F188:AY188)),0)</f>
        <v>0.3828125</v>
      </c>
      <c r="BA188" s="33">
        <f ca="1">IFERROR(MIN(SLN(OFFSET($F$178,0,$C188),OFFSET($F$180,0,$C188),OFFSET($F$179,0,$C188))*BA$11,OFFSET($F$178,0,$C188)-SUM($F188:AZ188)),0)</f>
        <v>0.3828125</v>
      </c>
      <c r="BB188" s="33">
        <f ca="1">IFERROR(MIN(SLN(OFFSET($F$178,0,$C188),OFFSET($F$180,0,$C188),OFFSET($F$179,0,$C188))*BB$11,OFFSET($F$178,0,$C188)-SUM($F188:BA188)),0)</f>
        <v>0.3828125</v>
      </c>
      <c r="BC188" s="33">
        <f ca="1">IFERROR(MIN(SLN(OFFSET($F$178,0,$C188),OFFSET($F$180,0,$C188),OFFSET($F$179,0,$C188))*BC$11,OFFSET($F$178,0,$C188)-SUM($F188:BB188)),0)</f>
        <v>0.3828125</v>
      </c>
      <c r="BD188" s="33">
        <f ca="1">IFERROR(MIN(SLN(OFFSET($F$178,0,$C188),OFFSET($F$180,0,$C188),OFFSET($F$179,0,$C188))*BD$11,OFFSET($F$178,0,$C188)-SUM($F188:BC188)),0)</f>
        <v>0.3828125</v>
      </c>
      <c r="BE188" s="33">
        <f ca="1">IFERROR(MIN(SLN(OFFSET($F$178,0,$C188),OFFSET($F$180,0,$C188),OFFSET($F$179,0,$C188))*BE$11,OFFSET($F$178,0,$C188)-SUM($F188:BD188)),0)</f>
        <v>0.3828125</v>
      </c>
      <c r="BF188" s="33">
        <f ca="1">IFERROR(MIN(SLN(OFFSET($F$178,0,$C188),OFFSET($F$180,0,$C188),OFFSET($F$179,0,$C188))*BF$11,OFFSET($F$178,0,$C188)-SUM($F188:BE188)),0)</f>
        <v>0.3828125</v>
      </c>
      <c r="BG188" s="33">
        <f ca="1">IFERROR(MIN(SLN(OFFSET($F$178,0,$C188),OFFSET($F$180,0,$C188),OFFSET($F$179,0,$C188))*BG$11,OFFSET($F$178,0,$C188)-SUM($F188:BF188)),0)</f>
        <v>0.3828125</v>
      </c>
      <c r="BH188" s="33">
        <f ca="1">IFERROR(MIN(SLN(OFFSET($F$178,0,$C188),OFFSET($F$180,0,$C188),OFFSET($F$179,0,$C188))*BH$11,OFFSET($F$178,0,$C188)-SUM($F188:BG188)),0)</f>
        <v>0</v>
      </c>
      <c r="BI188" s="33">
        <f ca="1">IFERROR(MIN(SLN(OFFSET($F$178,0,$C188),OFFSET($F$180,0,$C188),OFFSET($F$179,0,$C188))*BI$11,OFFSET($F$178,0,$C188)-SUM($F188:BH188)),0)</f>
        <v>0</v>
      </c>
      <c r="BJ188" s="33">
        <f ca="1">IFERROR(MIN(SLN(OFFSET($F$178,0,$C188),OFFSET($F$180,0,$C188),OFFSET($F$179,0,$C188))*BJ$11,OFFSET($F$178,0,$C188)-SUM($F188:BI188)),0)</f>
        <v>0</v>
      </c>
    </row>
    <row r="189" spans="2:62" ht="13.5" hidden="1" customHeight="1" outlineLevel="1" x14ac:dyDescent="0.25">
      <c r="B189" s="1" t="str">
        <v>11/30/13</v>
      </c>
      <c r="C189" s="9">
        <v>7</v>
      </c>
      <c r="G189" s="60"/>
      <c r="H189" s="60"/>
      <c r="I189" s="60"/>
      <c r="J189" s="60"/>
      <c r="K189" s="60"/>
      <c r="L189" s="60"/>
      <c r="M189" s="33">
        <f ca="1">IFERROR(MIN(SLN(OFFSET($F$178,0,$C189),OFFSET($F$180,0,$C189),OFFSET($F$179,0,$C189))*M$11,OFFSET($F$178,0,$C189)-SUM($F189:L189)),0)</f>
        <v>0.947265625</v>
      </c>
      <c r="N189" s="33">
        <f ca="1">IFERROR(MIN(SLN(OFFSET($F$178,0,$C189),OFFSET($F$180,0,$C189),OFFSET($F$179,0,$C189))*N$11,OFFSET($F$178,0,$C189)-SUM($F189:M189)),0)</f>
        <v>0.947265625</v>
      </c>
      <c r="O189" s="33">
        <f ca="1">IFERROR(MIN(SLN(OFFSET($F$178,0,$C189),OFFSET($F$180,0,$C189),OFFSET($F$179,0,$C189))*O$11,OFFSET($F$178,0,$C189)-SUM($F189:N189)),0)</f>
        <v>0.947265625</v>
      </c>
      <c r="P189" s="33">
        <f ca="1">IFERROR(MIN(SLN(OFFSET($F$178,0,$C189),OFFSET($F$180,0,$C189),OFFSET($F$179,0,$C189))*P$11,OFFSET($F$178,0,$C189)-SUM($F189:O189)),0)</f>
        <v>0.947265625</v>
      </c>
      <c r="Q189" s="33">
        <f ca="1">IFERROR(MIN(SLN(OFFSET($F$178,0,$C189),OFFSET($F$180,0,$C189),OFFSET($F$179,0,$C189))*Q$11,OFFSET($F$178,0,$C189)-SUM($F189:P189)),0)</f>
        <v>0.947265625</v>
      </c>
      <c r="R189" s="33">
        <f ca="1">IFERROR(MIN(SLN(OFFSET($F$178,0,$C189),OFFSET($F$180,0,$C189),OFFSET($F$179,0,$C189))*R$11,OFFSET($F$178,0,$C189)-SUM($F189:Q189)),0)</f>
        <v>0.947265625</v>
      </c>
      <c r="S189" s="33">
        <f ca="1">IFERROR(MIN(SLN(OFFSET($F$178,0,$C189),OFFSET($F$180,0,$C189),OFFSET($F$179,0,$C189))*S$11,OFFSET($F$178,0,$C189)-SUM($F189:R189)),0)</f>
        <v>0.947265625</v>
      </c>
      <c r="T189" s="33">
        <f ca="1">IFERROR(MIN(SLN(OFFSET($F$178,0,$C189),OFFSET($F$180,0,$C189),OFFSET($F$179,0,$C189))*T$11,OFFSET($F$178,0,$C189)-SUM($F189:S189)),0)</f>
        <v>0.947265625</v>
      </c>
      <c r="U189" s="33">
        <f ca="1">IFERROR(MIN(SLN(OFFSET($F$178,0,$C189),OFFSET($F$180,0,$C189),OFFSET($F$179,0,$C189))*U$11,OFFSET($F$178,0,$C189)-SUM($F189:T189)),0)</f>
        <v>0.947265625</v>
      </c>
      <c r="V189" s="33">
        <f ca="1">IFERROR(MIN(SLN(OFFSET($F$178,0,$C189),OFFSET($F$180,0,$C189),OFFSET($F$179,0,$C189))*V$11,OFFSET($F$178,0,$C189)-SUM($F189:U189)),0)</f>
        <v>0.947265625</v>
      </c>
      <c r="W189" s="33">
        <f ca="1">IFERROR(MIN(SLN(OFFSET($F$178,0,$C189),OFFSET($F$180,0,$C189),OFFSET($F$179,0,$C189))*W$11,OFFSET($F$178,0,$C189)-SUM($F189:V189)),0)</f>
        <v>0.947265625</v>
      </c>
      <c r="X189" s="33">
        <f ca="1">IFERROR(MIN(SLN(OFFSET($F$178,0,$C189),OFFSET($F$180,0,$C189),OFFSET($F$179,0,$C189))*X$11,OFFSET($F$178,0,$C189)-SUM($F189:W189)),0)</f>
        <v>0.947265625</v>
      </c>
      <c r="Y189" s="33">
        <f ca="1">IFERROR(MIN(SLN(OFFSET($F$178,0,$C189),OFFSET($F$180,0,$C189),OFFSET($F$179,0,$C189))*Y$11,OFFSET($F$178,0,$C189)-SUM($F189:X189)),0)</f>
        <v>0.947265625</v>
      </c>
      <c r="Z189" s="33">
        <f ca="1">IFERROR(MIN(SLN(OFFSET($F$178,0,$C189),OFFSET($F$180,0,$C189),OFFSET($F$179,0,$C189))*Z$11,OFFSET($F$178,0,$C189)-SUM($F189:Y189)),0)</f>
        <v>0.947265625</v>
      </c>
      <c r="AA189" s="33">
        <f ca="1">IFERROR(MIN(SLN(OFFSET($F$178,0,$C189),OFFSET($F$180,0,$C189),OFFSET($F$179,0,$C189))*AA$11,OFFSET($F$178,0,$C189)-SUM($F189:Z189)),0)</f>
        <v>0.947265625</v>
      </c>
      <c r="AB189" s="33">
        <f ca="1">IFERROR(MIN(SLN(OFFSET($F$178,0,$C189),OFFSET($F$180,0,$C189),OFFSET($F$179,0,$C189))*AB$11,OFFSET($F$178,0,$C189)-SUM($F189:AA189)),0)</f>
        <v>0.947265625</v>
      </c>
      <c r="AC189" s="33">
        <f ca="1">IFERROR(MIN(SLN(OFFSET($F$178,0,$C189),OFFSET($F$180,0,$C189),OFFSET($F$179,0,$C189))*AC$11,OFFSET($F$178,0,$C189)-SUM($F189:AB189)),0)</f>
        <v>0.947265625</v>
      </c>
      <c r="AD189" s="33">
        <f ca="1">IFERROR(MIN(SLN(OFFSET($F$178,0,$C189),OFFSET($F$180,0,$C189),OFFSET($F$179,0,$C189))*AD$11,OFFSET($F$178,0,$C189)-SUM($F189:AC189)),0)</f>
        <v>0.947265625</v>
      </c>
      <c r="AE189" s="33">
        <f ca="1">IFERROR(MIN(SLN(OFFSET($F$178,0,$C189),OFFSET($F$180,0,$C189),OFFSET($F$179,0,$C189))*AE$11,OFFSET($F$178,0,$C189)-SUM($F189:AD189)),0)</f>
        <v>0.947265625</v>
      </c>
      <c r="AF189" s="33">
        <f ca="1">IFERROR(MIN(SLN(OFFSET($F$178,0,$C189),OFFSET($F$180,0,$C189),OFFSET($F$179,0,$C189))*AF$11,OFFSET($F$178,0,$C189)-SUM($F189:AE189)),0)</f>
        <v>0.947265625</v>
      </c>
      <c r="AG189" s="33">
        <f ca="1">IFERROR(MIN(SLN(OFFSET($F$178,0,$C189),OFFSET($F$180,0,$C189),OFFSET($F$179,0,$C189))*AG$11,OFFSET($F$178,0,$C189)-SUM($F189:AF189)),0)</f>
        <v>0.947265625</v>
      </c>
      <c r="AH189" s="33">
        <f ca="1">IFERROR(MIN(SLN(OFFSET($F$178,0,$C189),OFFSET($F$180,0,$C189),OFFSET($F$179,0,$C189))*AH$11,OFFSET($F$178,0,$C189)-SUM($F189:AG189)),0)</f>
        <v>0.947265625</v>
      </c>
      <c r="AI189" s="33">
        <f ca="1">IFERROR(MIN(SLN(OFFSET($F$178,0,$C189),OFFSET($F$180,0,$C189),OFFSET($F$179,0,$C189))*AI$11,OFFSET($F$178,0,$C189)-SUM($F189:AH189)),0)</f>
        <v>0.947265625</v>
      </c>
      <c r="AJ189" s="33">
        <f ca="1">IFERROR(MIN(SLN(OFFSET($F$178,0,$C189),OFFSET($F$180,0,$C189),OFFSET($F$179,0,$C189))*AJ$11,OFFSET($F$178,0,$C189)-SUM($F189:AI189)),0)</f>
        <v>0.947265625</v>
      </c>
      <c r="AK189" s="33">
        <f ca="1">IFERROR(MIN(SLN(OFFSET($F$178,0,$C189),OFFSET($F$180,0,$C189),OFFSET($F$179,0,$C189))*AK$11,OFFSET($F$178,0,$C189)-SUM($F189:AJ189)),0)</f>
        <v>0.947265625</v>
      </c>
      <c r="AL189" s="33">
        <f ca="1">IFERROR(MIN(SLN(OFFSET($F$178,0,$C189),OFFSET($F$180,0,$C189),OFFSET($F$179,0,$C189))*AL$11,OFFSET($F$178,0,$C189)-SUM($F189:AK189)),0)</f>
        <v>0.947265625</v>
      </c>
      <c r="AM189" s="33">
        <f ca="1">IFERROR(MIN(SLN(OFFSET($F$178,0,$C189),OFFSET($F$180,0,$C189),OFFSET($F$179,0,$C189))*AM$11,OFFSET($F$178,0,$C189)-SUM($F189:AL189)),0)</f>
        <v>0.947265625</v>
      </c>
      <c r="AN189" s="33">
        <f ca="1">IFERROR(MIN(SLN(OFFSET($F$178,0,$C189),OFFSET($F$180,0,$C189),OFFSET($F$179,0,$C189))*AN$11,OFFSET($F$178,0,$C189)-SUM($F189:AM189)),0)</f>
        <v>0.947265625</v>
      </c>
      <c r="AO189" s="33">
        <f ca="1">IFERROR(MIN(SLN(OFFSET($F$178,0,$C189),OFFSET($F$180,0,$C189),OFFSET($F$179,0,$C189))*AO$11,OFFSET($F$178,0,$C189)-SUM($F189:AN189)),0)</f>
        <v>0.947265625</v>
      </c>
      <c r="AP189" s="33">
        <f ca="1">IFERROR(MIN(SLN(OFFSET($F$178,0,$C189),OFFSET($F$180,0,$C189),OFFSET($F$179,0,$C189))*AP$11,OFFSET($F$178,0,$C189)-SUM($F189:AO189)),0)</f>
        <v>0.947265625</v>
      </c>
      <c r="AQ189" s="33">
        <f ca="1">IFERROR(MIN(SLN(OFFSET($F$178,0,$C189),OFFSET($F$180,0,$C189),OFFSET($F$179,0,$C189))*AQ$11,OFFSET($F$178,0,$C189)-SUM($F189:AP189)),0)</f>
        <v>0.947265625</v>
      </c>
      <c r="AR189" s="33">
        <f ca="1">IFERROR(MIN(SLN(OFFSET($F$178,0,$C189),OFFSET($F$180,0,$C189),OFFSET($F$179,0,$C189))*AR$11,OFFSET($F$178,0,$C189)-SUM($F189:AQ189)),0)</f>
        <v>0.947265625</v>
      </c>
      <c r="AS189" s="33">
        <f ca="1">IFERROR(MIN(SLN(OFFSET($F$178,0,$C189),OFFSET($F$180,0,$C189),OFFSET($F$179,0,$C189))*AS$11,OFFSET($F$178,0,$C189)-SUM($F189:AR189)),0)</f>
        <v>0.947265625</v>
      </c>
      <c r="AT189" s="33">
        <f ca="1">IFERROR(MIN(SLN(OFFSET($F$178,0,$C189),OFFSET($F$180,0,$C189),OFFSET($F$179,0,$C189))*AT$11,OFFSET($F$178,0,$C189)-SUM($F189:AS189)),0)</f>
        <v>0.947265625</v>
      </c>
      <c r="AU189" s="33">
        <f ca="1">IFERROR(MIN(SLN(OFFSET($F$178,0,$C189),OFFSET($F$180,0,$C189),OFFSET($F$179,0,$C189))*AU$11,OFFSET($F$178,0,$C189)-SUM($F189:AT189)),0)</f>
        <v>0.947265625</v>
      </c>
      <c r="AV189" s="33">
        <f ca="1">IFERROR(MIN(SLN(OFFSET($F$178,0,$C189),OFFSET($F$180,0,$C189),OFFSET($F$179,0,$C189))*AV$11,OFFSET($F$178,0,$C189)-SUM($F189:AU189)),0)</f>
        <v>0.947265625</v>
      </c>
      <c r="AW189" s="33">
        <f ca="1">IFERROR(MIN(SLN(OFFSET($F$178,0,$C189),OFFSET($F$180,0,$C189),OFFSET($F$179,0,$C189))*AW$11,OFFSET($F$178,0,$C189)-SUM($F189:AV189)),0)</f>
        <v>0.947265625</v>
      </c>
      <c r="AX189" s="33">
        <f ca="1">IFERROR(MIN(SLN(OFFSET($F$178,0,$C189),OFFSET($F$180,0,$C189),OFFSET($F$179,0,$C189))*AX$11,OFFSET($F$178,0,$C189)-SUM($F189:AW189)),0)</f>
        <v>0.947265625</v>
      </c>
      <c r="AY189" s="33">
        <f ca="1">IFERROR(MIN(SLN(OFFSET($F$178,0,$C189),OFFSET($F$180,0,$C189),OFFSET($F$179,0,$C189))*AY$11,OFFSET($F$178,0,$C189)-SUM($F189:AX189)),0)</f>
        <v>0.947265625</v>
      </c>
      <c r="AZ189" s="33">
        <f ca="1">IFERROR(MIN(SLN(OFFSET($F$178,0,$C189),OFFSET($F$180,0,$C189),OFFSET($F$179,0,$C189))*AZ$11,OFFSET($F$178,0,$C189)-SUM($F189:AY189)),0)</f>
        <v>0.947265625</v>
      </c>
      <c r="BA189" s="33">
        <f ca="1">IFERROR(MIN(SLN(OFFSET($F$178,0,$C189),OFFSET($F$180,0,$C189),OFFSET($F$179,0,$C189))*BA$11,OFFSET($F$178,0,$C189)-SUM($F189:AZ189)),0)</f>
        <v>0.947265625</v>
      </c>
      <c r="BB189" s="33">
        <f ca="1">IFERROR(MIN(SLN(OFFSET($F$178,0,$C189),OFFSET($F$180,0,$C189),OFFSET($F$179,0,$C189))*BB$11,OFFSET($F$178,0,$C189)-SUM($F189:BA189)),0)</f>
        <v>0.947265625</v>
      </c>
      <c r="BC189" s="33">
        <f ca="1">IFERROR(MIN(SLN(OFFSET($F$178,0,$C189),OFFSET($F$180,0,$C189),OFFSET($F$179,0,$C189))*BC$11,OFFSET($F$178,0,$C189)-SUM($F189:BB189)),0)</f>
        <v>0.947265625</v>
      </c>
      <c r="BD189" s="33">
        <f ca="1">IFERROR(MIN(SLN(OFFSET($F$178,0,$C189),OFFSET($F$180,0,$C189),OFFSET($F$179,0,$C189))*BD$11,OFFSET($F$178,0,$C189)-SUM($F189:BC189)),0)</f>
        <v>0.947265625</v>
      </c>
      <c r="BE189" s="33">
        <f ca="1">IFERROR(MIN(SLN(OFFSET($F$178,0,$C189),OFFSET($F$180,0,$C189),OFFSET($F$179,0,$C189))*BE$11,OFFSET($F$178,0,$C189)-SUM($F189:BD189)),0)</f>
        <v>0.947265625</v>
      </c>
      <c r="BF189" s="33">
        <f ca="1">IFERROR(MIN(SLN(OFFSET($F$178,0,$C189),OFFSET($F$180,0,$C189),OFFSET($F$179,0,$C189))*BF$11,OFFSET($F$178,0,$C189)-SUM($F189:BE189)),0)</f>
        <v>0.947265625</v>
      </c>
      <c r="BG189" s="33">
        <f ca="1">IFERROR(MIN(SLN(OFFSET($F$178,0,$C189),OFFSET($F$180,0,$C189),OFFSET($F$179,0,$C189))*BG$11,OFFSET($F$178,0,$C189)-SUM($F189:BF189)),0)</f>
        <v>0.947265625</v>
      </c>
      <c r="BH189" s="33">
        <f ca="1">IFERROR(MIN(SLN(OFFSET($F$178,0,$C189),OFFSET($F$180,0,$C189),OFFSET($F$179,0,$C189))*BH$11,OFFSET($F$178,0,$C189)-SUM($F189:BG189)),0)</f>
        <v>0.947265625</v>
      </c>
      <c r="BI189" s="33">
        <f ca="1">IFERROR(MIN(SLN(OFFSET($F$178,0,$C189),OFFSET($F$180,0,$C189),OFFSET($F$179,0,$C189))*BI$11,OFFSET($F$178,0,$C189)-SUM($F189:BH189)),0)</f>
        <v>0</v>
      </c>
      <c r="BJ189" s="33">
        <f ca="1">IFERROR(MIN(SLN(OFFSET($F$178,0,$C189),OFFSET($F$180,0,$C189),OFFSET($F$179,0,$C189))*BJ$11,OFFSET($F$178,0,$C189)-SUM($F189:BI189)),0)</f>
        <v>0</v>
      </c>
    </row>
    <row r="190" spans="2:62" ht="13.5" hidden="1" customHeight="1" outlineLevel="1" x14ac:dyDescent="0.25">
      <c r="B190" s="1" t="str">
        <v>12/31/13</v>
      </c>
      <c r="C190" s="9">
        <v>8</v>
      </c>
      <c r="G190" s="60"/>
      <c r="H190" s="60"/>
      <c r="I190" s="60"/>
      <c r="J190" s="60"/>
      <c r="K190" s="60"/>
      <c r="L190" s="60"/>
      <c r="M190" s="60"/>
      <c r="N190" s="33">
        <f ca="1">IFERROR(MIN(SLN(OFFSET($F$178,0,$C190),OFFSET($F$180,0,$C190),OFFSET($F$179,0,$C190))*N$11,OFFSET($F$178,0,$C190)-SUM($F190:M190)),0)</f>
        <v>2.34375</v>
      </c>
      <c r="O190" s="33">
        <f ca="1">IFERROR(MIN(SLN(OFFSET($F$178,0,$C190),OFFSET($F$180,0,$C190),OFFSET($F$179,0,$C190))*O$11,OFFSET($F$178,0,$C190)-SUM($F190:N190)),0)</f>
        <v>2.34375</v>
      </c>
      <c r="P190" s="33">
        <f ca="1">IFERROR(MIN(SLN(OFFSET($F$178,0,$C190),OFFSET($F$180,0,$C190),OFFSET($F$179,0,$C190))*P$11,OFFSET($F$178,0,$C190)-SUM($F190:O190)),0)</f>
        <v>2.34375</v>
      </c>
      <c r="Q190" s="33">
        <f ca="1">IFERROR(MIN(SLN(OFFSET($F$178,0,$C190),OFFSET($F$180,0,$C190),OFFSET($F$179,0,$C190))*Q$11,OFFSET($F$178,0,$C190)-SUM($F190:P190)),0)</f>
        <v>2.34375</v>
      </c>
      <c r="R190" s="33">
        <f ca="1">IFERROR(MIN(SLN(OFFSET($F$178,0,$C190),OFFSET($F$180,0,$C190),OFFSET($F$179,0,$C190))*R$11,OFFSET($F$178,0,$C190)-SUM($F190:Q190)),0)</f>
        <v>2.34375</v>
      </c>
      <c r="S190" s="33">
        <f ca="1">IFERROR(MIN(SLN(OFFSET($F$178,0,$C190),OFFSET($F$180,0,$C190),OFFSET($F$179,0,$C190))*S$11,OFFSET($F$178,0,$C190)-SUM($F190:R190)),0)</f>
        <v>2.34375</v>
      </c>
      <c r="T190" s="33">
        <f ca="1">IFERROR(MIN(SLN(OFFSET($F$178,0,$C190),OFFSET($F$180,0,$C190),OFFSET($F$179,0,$C190))*T$11,OFFSET($F$178,0,$C190)-SUM($F190:S190)),0)</f>
        <v>2.34375</v>
      </c>
      <c r="U190" s="33">
        <f ca="1">IFERROR(MIN(SLN(OFFSET($F$178,0,$C190),OFFSET($F$180,0,$C190),OFFSET($F$179,0,$C190))*U$11,OFFSET($F$178,0,$C190)-SUM($F190:T190)),0)</f>
        <v>2.34375</v>
      </c>
      <c r="V190" s="33">
        <f ca="1">IFERROR(MIN(SLN(OFFSET($F$178,0,$C190),OFFSET($F$180,0,$C190),OFFSET($F$179,0,$C190))*V$11,OFFSET($F$178,0,$C190)-SUM($F190:U190)),0)</f>
        <v>2.34375</v>
      </c>
      <c r="W190" s="33">
        <f ca="1">IFERROR(MIN(SLN(OFFSET($F$178,0,$C190),OFFSET($F$180,0,$C190),OFFSET($F$179,0,$C190))*W$11,OFFSET($F$178,0,$C190)-SUM($F190:V190)),0)</f>
        <v>2.34375</v>
      </c>
      <c r="X190" s="33">
        <f ca="1">IFERROR(MIN(SLN(OFFSET($F$178,0,$C190),OFFSET($F$180,0,$C190),OFFSET($F$179,0,$C190))*X$11,OFFSET($F$178,0,$C190)-SUM($F190:W190)),0)</f>
        <v>2.34375</v>
      </c>
      <c r="Y190" s="33">
        <f ca="1">IFERROR(MIN(SLN(OFFSET($F$178,0,$C190),OFFSET($F$180,0,$C190),OFFSET($F$179,0,$C190))*Y$11,OFFSET($F$178,0,$C190)-SUM($F190:X190)),0)</f>
        <v>2.34375</v>
      </c>
      <c r="Z190" s="33">
        <f ca="1">IFERROR(MIN(SLN(OFFSET($F$178,0,$C190),OFFSET($F$180,0,$C190),OFFSET($F$179,0,$C190))*Z$11,OFFSET($F$178,0,$C190)-SUM($F190:Y190)),0)</f>
        <v>2.34375</v>
      </c>
      <c r="AA190" s="33">
        <f ca="1">IFERROR(MIN(SLN(OFFSET($F$178,0,$C190),OFFSET($F$180,0,$C190),OFFSET($F$179,0,$C190))*AA$11,OFFSET($F$178,0,$C190)-SUM($F190:Z190)),0)</f>
        <v>2.34375</v>
      </c>
      <c r="AB190" s="33">
        <f ca="1">IFERROR(MIN(SLN(OFFSET($F$178,0,$C190),OFFSET($F$180,0,$C190),OFFSET($F$179,0,$C190))*AB$11,OFFSET($F$178,0,$C190)-SUM($F190:AA190)),0)</f>
        <v>2.34375</v>
      </c>
      <c r="AC190" s="33">
        <f ca="1">IFERROR(MIN(SLN(OFFSET($F$178,0,$C190),OFFSET($F$180,0,$C190),OFFSET($F$179,0,$C190))*AC$11,OFFSET($F$178,0,$C190)-SUM($F190:AB190)),0)</f>
        <v>2.34375</v>
      </c>
      <c r="AD190" s="33">
        <f ca="1">IFERROR(MIN(SLN(OFFSET($F$178,0,$C190),OFFSET($F$180,0,$C190),OFFSET($F$179,0,$C190))*AD$11,OFFSET($F$178,0,$C190)-SUM($F190:AC190)),0)</f>
        <v>2.34375</v>
      </c>
      <c r="AE190" s="33">
        <f ca="1">IFERROR(MIN(SLN(OFFSET($F$178,0,$C190),OFFSET($F$180,0,$C190),OFFSET($F$179,0,$C190))*AE$11,OFFSET($F$178,0,$C190)-SUM($F190:AD190)),0)</f>
        <v>2.34375</v>
      </c>
      <c r="AF190" s="33">
        <f ca="1">IFERROR(MIN(SLN(OFFSET($F$178,0,$C190),OFFSET($F$180,0,$C190),OFFSET($F$179,0,$C190))*AF$11,OFFSET($F$178,0,$C190)-SUM($F190:AE190)),0)</f>
        <v>2.34375</v>
      </c>
      <c r="AG190" s="33">
        <f ca="1">IFERROR(MIN(SLN(OFFSET($F$178,0,$C190),OFFSET($F$180,0,$C190),OFFSET($F$179,0,$C190))*AG$11,OFFSET($F$178,0,$C190)-SUM($F190:AF190)),0)</f>
        <v>2.34375</v>
      </c>
      <c r="AH190" s="33">
        <f ca="1">IFERROR(MIN(SLN(OFFSET($F$178,0,$C190),OFFSET($F$180,0,$C190),OFFSET($F$179,0,$C190))*AH$11,OFFSET($F$178,0,$C190)-SUM($F190:AG190)),0)</f>
        <v>2.34375</v>
      </c>
      <c r="AI190" s="33">
        <f ca="1">IFERROR(MIN(SLN(OFFSET($F$178,0,$C190),OFFSET($F$180,0,$C190),OFFSET($F$179,0,$C190))*AI$11,OFFSET($F$178,0,$C190)-SUM($F190:AH190)),0)</f>
        <v>2.34375</v>
      </c>
      <c r="AJ190" s="33">
        <f ca="1">IFERROR(MIN(SLN(OFFSET($F$178,0,$C190),OFFSET($F$180,0,$C190),OFFSET($F$179,0,$C190))*AJ$11,OFFSET($F$178,0,$C190)-SUM($F190:AI190)),0)</f>
        <v>2.34375</v>
      </c>
      <c r="AK190" s="33">
        <f ca="1">IFERROR(MIN(SLN(OFFSET($F$178,0,$C190),OFFSET($F$180,0,$C190),OFFSET($F$179,0,$C190))*AK$11,OFFSET($F$178,0,$C190)-SUM($F190:AJ190)),0)</f>
        <v>2.34375</v>
      </c>
      <c r="AL190" s="33">
        <f ca="1">IFERROR(MIN(SLN(OFFSET($F$178,0,$C190),OFFSET($F$180,0,$C190),OFFSET($F$179,0,$C190))*AL$11,OFFSET($F$178,0,$C190)-SUM($F190:AK190)),0)</f>
        <v>2.34375</v>
      </c>
      <c r="AM190" s="33">
        <f ca="1">IFERROR(MIN(SLN(OFFSET($F$178,0,$C190),OFFSET($F$180,0,$C190),OFFSET($F$179,0,$C190))*AM$11,OFFSET($F$178,0,$C190)-SUM($F190:AL190)),0)</f>
        <v>2.34375</v>
      </c>
      <c r="AN190" s="33">
        <f ca="1">IFERROR(MIN(SLN(OFFSET($F$178,0,$C190),OFFSET($F$180,0,$C190),OFFSET($F$179,0,$C190))*AN$11,OFFSET($F$178,0,$C190)-SUM($F190:AM190)),0)</f>
        <v>2.34375</v>
      </c>
      <c r="AO190" s="33">
        <f ca="1">IFERROR(MIN(SLN(OFFSET($F$178,0,$C190),OFFSET($F$180,0,$C190),OFFSET($F$179,0,$C190))*AO$11,OFFSET($F$178,0,$C190)-SUM($F190:AN190)),0)</f>
        <v>2.34375</v>
      </c>
      <c r="AP190" s="33">
        <f ca="1">IFERROR(MIN(SLN(OFFSET($F$178,0,$C190),OFFSET($F$180,0,$C190),OFFSET($F$179,0,$C190))*AP$11,OFFSET($F$178,0,$C190)-SUM($F190:AO190)),0)</f>
        <v>2.34375</v>
      </c>
      <c r="AQ190" s="33">
        <f ca="1">IFERROR(MIN(SLN(OFFSET($F$178,0,$C190),OFFSET($F$180,0,$C190),OFFSET($F$179,0,$C190))*AQ$11,OFFSET($F$178,0,$C190)-SUM($F190:AP190)),0)</f>
        <v>2.34375</v>
      </c>
      <c r="AR190" s="33">
        <f ca="1">IFERROR(MIN(SLN(OFFSET($F$178,0,$C190),OFFSET($F$180,0,$C190),OFFSET($F$179,0,$C190))*AR$11,OFFSET($F$178,0,$C190)-SUM($F190:AQ190)),0)</f>
        <v>2.34375</v>
      </c>
      <c r="AS190" s="33">
        <f ca="1">IFERROR(MIN(SLN(OFFSET($F$178,0,$C190),OFFSET($F$180,0,$C190),OFFSET($F$179,0,$C190))*AS$11,OFFSET($F$178,0,$C190)-SUM($F190:AR190)),0)</f>
        <v>2.34375</v>
      </c>
      <c r="AT190" s="33">
        <f ca="1">IFERROR(MIN(SLN(OFFSET($F$178,0,$C190),OFFSET($F$180,0,$C190),OFFSET($F$179,0,$C190))*AT$11,OFFSET($F$178,0,$C190)-SUM($F190:AS190)),0)</f>
        <v>2.34375</v>
      </c>
      <c r="AU190" s="33">
        <f ca="1">IFERROR(MIN(SLN(OFFSET($F$178,0,$C190),OFFSET($F$180,0,$C190),OFFSET($F$179,0,$C190))*AU$11,OFFSET($F$178,0,$C190)-SUM($F190:AT190)),0)</f>
        <v>2.34375</v>
      </c>
      <c r="AV190" s="33">
        <f ca="1">IFERROR(MIN(SLN(OFFSET($F$178,0,$C190),OFFSET($F$180,0,$C190),OFFSET($F$179,0,$C190))*AV$11,OFFSET($F$178,0,$C190)-SUM($F190:AU190)),0)</f>
        <v>2.34375</v>
      </c>
      <c r="AW190" s="33">
        <f ca="1">IFERROR(MIN(SLN(OFFSET($F$178,0,$C190),OFFSET($F$180,0,$C190),OFFSET($F$179,0,$C190))*AW$11,OFFSET($F$178,0,$C190)-SUM($F190:AV190)),0)</f>
        <v>2.34375</v>
      </c>
      <c r="AX190" s="33">
        <f ca="1">IFERROR(MIN(SLN(OFFSET($F$178,0,$C190),OFFSET($F$180,0,$C190),OFFSET($F$179,0,$C190))*AX$11,OFFSET($F$178,0,$C190)-SUM($F190:AW190)),0)</f>
        <v>2.34375</v>
      </c>
      <c r="AY190" s="33">
        <f ca="1">IFERROR(MIN(SLN(OFFSET($F$178,0,$C190),OFFSET($F$180,0,$C190),OFFSET($F$179,0,$C190))*AY$11,OFFSET($F$178,0,$C190)-SUM($F190:AX190)),0)</f>
        <v>2.34375</v>
      </c>
      <c r="AZ190" s="33">
        <f ca="1">IFERROR(MIN(SLN(OFFSET($F$178,0,$C190),OFFSET($F$180,0,$C190),OFFSET($F$179,0,$C190))*AZ$11,OFFSET($F$178,0,$C190)-SUM($F190:AY190)),0)</f>
        <v>2.34375</v>
      </c>
      <c r="BA190" s="33">
        <f ca="1">IFERROR(MIN(SLN(OFFSET($F$178,0,$C190),OFFSET($F$180,0,$C190),OFFSET($F$179,0,$C190))*BA$11,OFFSET($F$178,0,$C190)-SUM($F190:AZ190)),0)</f>
        <v>2.34375</v>
      </c>
      <c r="BB190" s="33">
        <f ca="1">IFERROR(MIN(SLN(OFFSET($F$178,0,$C190),OFFSET($F$180,0,$C190),OFFSET($F$179,0,$C190))*BB$11,OFFSET($F$178,0,$C190)-SUM($F190:BA190)),0)</f>
        <v>2.34375</v>
      </c>
      <c r="BC190" s="33">
        <f ca="1">IFERROR(MIN(SLN(OFFSET($F$178,0,$C190),OFFSET($F$180,0,$C190),OFFSET($F$179,0,$C190))*BC$11,OFFSET($F$178,0,$C190)-SUM($F190:BB190)),0)</f>
        <v>2.34375</v>
      </c>
      <c r="BD190" s="33">
        <f ca="1">IFERROR(MIN(SLN(OFFSET($F$178,0,$C190),OFFSET($F$180,0,$C190),OFFSET($F$179,0,$C190))*BD$11,OFFSET($F$178,0,$C190)-SUM($F190:BC190)),0)</f>
        <v>2.34375</v>
      </c>
      <c r="BE190" s="33">
        <f ca="1">IFERROR(MIN(SLN(OFFSET($F$178,0,$C190),OFFSET($F$180,0,$C190),OFFSET($F$179,0,$C190))*BE$11,OFFSET($F$178,0,$C190)-SUM($F190:BD190)),0)</f>
        <v>2.34375</v>
      </c>
      <c r="BF190" s="33">
        <f ca="1">IFERROR(MIN(SLN(OFFSET($F$178,0,$C190),OFFSET($F$180,0,$C190),OFFSET($F$179,0,$C190))*BF$11,OFFSET($F$178,0,$C190)-SUM($F190:BE190)),0)</f>
        <v>2.34375</v>
      </c>
      <c r="BG190" s="33">
        <f ca="1">IFERROR(MIN(SLN(OFFSET($F$178,0,$C190),OFFSET($F$180,0,$C190),OFFSET($F$179,0,$C190))*BG$11,OFFSET($F$178,0,$C190)-SUM($F190:BF190)),0)</f>
        <v>2.34375</v>
      </c>
      <c r="BH190" s="33">
        <f ca="1">IFERROR(MIN(SLN(OFFSET($F$178,0,$C190),OFFSET($F$180,0,$C190),OFFSET($F$179,0,$C190))*BH$11,OFFSET($F$178,0,$C190)-SUM($F190:BG190)),0)</f>
        <v>2.34375</v>
      </c>
      <c r="BI190" s="33">
        <f ca="1">IFERROR(MIN(SLN(OFFSET($F$178,0,$C190),OFFSET($F$180,0,$C190),OFFSET($F$179,0,$C190))*BI$11,OFFSET($F$178,0,$C190)-SUM($F190:BH190)),0)</f>
        <v>2.34375</v>
      </c>
      <c r="BJ190" s="33">
        <f ca="1">IFERROR(MIN(SLN(OFFSET($F$178,0,$C190),OFFSET($F$180,0,$C190),OFFSET($F$179,0,$C190))*BJ$11,OFFSET($F$178,0,$C190)-SUM($F190:BI190)),0)</f>
        <v>0</v>
      </c>
    </row>
    <row r="191" spans="2:62" ht="13.5" hidden="1" customHeight="1" outlineLevel="1" x14ac:dyDescent="0.25">
      <c r="B191" s="1" t="str">
        <v>01/31/14</v>
      </c>
      <c r="C191" s="9">
        <v>9</v>
      </c>
      <c r="G191" s="60"/>
      <c r="H191" s="60"/>
      <c r="I191" s="60"/>
      <c r="J191" s="60"/>
      <c r="K191" s="60"/>
      <c r="L191" s="60"/>
      <c r="M191" s="60"/>
      <c r="N191" s="60"/>
      <c r="O191" s="33">
        <f ca="1">IFERROR(MIN(SLN(OFFSET($F$178,0,$C191),OFFSET($F$180,0,$C191),OFFSET($F$179,0,$C191))*O$11,OFFSET($F$178,0,$C191)-SUM($F191:N191)),0)</f>
        <v>4.638671875</v>
      </c>
      <c r="P191" s="33">
        <f ca="1">IFERROR(MIN(SLN(OFFSET($F$178,0,$C191),OFFSET($F$180,0,$C191),OFFSET($F$179,0,$C191))*P$11,OFFSET($F$178,0,$C191)-SUM($F191:O191)),0)</f>
        <v>4.638671875</v>
      </c>
      <c r="Q191" s="33">
        <f ca="1">IFERROR(MIN(SLN(OFFSET($F$178,0,$C191),OFFSET($F$180,0,$C191),OFFSET($F$179,0,$C191))*Q$11,OFFSET($F$178,0,$C191)-SUM($F191:P191)),0)</f>
        <v>4.638671875</v>
      </c>
      <c r="R191" s="33">
        <f ca="1">IFERROR(MIN(SLN(OFFSET($F$178,0,$C191),OFFSET($F$180,0,$C191),OFFSET($F$179,0,$C191))*R$11,OFFSET($F$178,0,$C191)-SUM($F191:Q191)),0)</f>
        <v>4.638671875</v>
      </c>
      <c r="S191" s="33">
        <f ca="1">IFERROR(MIN(SLN(OFFSET($F$178,0,$C191),OFFSET($F$180,0,$C191),OFFSET($F$179,0,$C191))*S$11,OFFSET($F$178,0,$C191)-SUM($F191:R191)),0)</f>
        <v>4.638671875</v>
      </c>
      <c r="T191" s="33">
        <f ca="1">IFERROR(MIN(SLN(OFFSET($F$178,0,$C191),OFFSET($F$180,0,$C191),OFFSET($F$179,0,$C191))*T$11,OFFSET($F$178,0,$C191)-SUM($F191:S191)),0)</f>
        <v>4.638671875</v>
      </c>
      <c r="U191" s="33">
        <f ca="1">IFERROR(MIN(SLN(OFFSET($F$178,0,$C191),OFFSET($F$180,0,$C191),OFFSET($F$179,0,$C191))*U$11,OFFSET($F$178,0,$C191)-SUM($F191:T191)),0)</f>
        <v>4.638671875</v>
      </c>
      <c r="V191" s="33">
        <f ca="1">IFERROR(MIN(SLN(OFFSET($F$178,0,$C191),OFFSET($F$180,0,$C191),OFFSET($F$179,0,$C191))*V$11,OFFSET($F$178,0,$C191)-SUM($F191:U191)),0)</f>
        <v>4.638671875</v>
      </c>
      <c r="W191" s="33">
        <f ca="1">IFERROR(MIN(SLN(OFFSET($F$178,0,$C191),OFFSET($F$180,0,$C191),OFFSET($F$179,0,$C191))*W$11,OFFSET($F$178,0,$C191)-SUM($F191:V191)),0)</f>
        <v>4.638671875</v>
      </c>
      <c r="X191" s="33">
        <f ca="1">IFERROR(MIN(SLN(OFFSET($F$178,0,$C191),OFFSET($F$180,0,$C191),OFFSET($F$179,0,$C191))*X$11,OFFSET($F$178,0,$C191)-SUM($F191:W191)),0)</f>
        <v>4.638671875</v>
      </c>
      <c r="Y191" s="33">
        <f ca="1">IFERROR(MIN(SLN(OFFSET($F$178,0,$C191),OFFSET($F$180,0,$C191),OFFSET($F$179,0,$C191))*Y$11,OFFSET($F$178,0,$C191)-SUM($F191:X191)),0)</f>
        <v>4.638671875</v>
      </c>
      <c r="Z191" s="33">
        <f ca="1">IFERROR(MIN(SLN(OFFSET($F$178,0,$C191),OFFSET($F$180,0,$C191),OFFSET($F$179,0,$C191))*Z$11,OFFSET($F$178,0,$C191)-SUM($F191:Y191)),0)</f>
        <v>4.638671875</v>
      </c>
      <c r="AA191" s="33">
        <f ca="1">IFERROR(MIN(SLN(OFFSET($F$178,0,$C191),OFFSET($F$180,0,$C191),OFFSET($F$179,0,$C191))*AA$11,OFFSET($F$178,0,$C191)-SUM($F191:Z191)),0)</f>
        <v>4.638671875</v>
      </c>
      <c r="AB191" s="33">
        <f ca="1">IFERROR(MIN(SLN(OFFSET($F$178,0,$C191),OFFSET($F$180,0,$C191),OFFSET($F$179,0,$C191))*AB$11,OFFSET($F$178,0,$C191)-SUM($F191:AA191)),0)</f>
        <v>4.638671875</v>
      </c>
      <c r="AC191" s="33">
        <f ca="1">IFERROR(MIN(SLN(OFFSET($F$178,0,$C191),OFFSET($F$180,0,$C191),OFFSET($F$179,0,$C191))*AC$11,OFFSET($F$178,0,$C191)-SUM($F191:AB191)),0)</f>
        <v>4.638671875</v>
      </c>
      <c r="AD191" s="33">
        <f ca="1">IFERROR(MIN(SLN(OFFSET($F$178,0,$C191),OFFSET($F$180,0,$C191),OFFSET($F$179,0,$C191))*AD$11,OFFSET($F$178,0,$C191)-SUM($F191:AC191)),0)</f>
        <v>4.638671875</v>
      </c>
      <c r="AE191" s="33">
        <f ca="1">IFERROR(MIN(SLN(OFFSET($F$178,0,$C191),OFFSET($F$180,0,$C191),OFFSET($F$179,0,$C191))*AE$11,OFFSET($F$178,0,$C191)-SUM($F191:AD191)),0)</f>
        <v>4.638671875</v>
      </c>
      <c r="AF191" s="33">
        <f ca="1">IFERROR(MIN(SLN(OFFSET($F$178,0,$C191),OFFSET($F$180,0,$C191),OFFSET($F$179,0,$C191))*AF$11,OFFSET($F$178,0,$C191)-SUM($F191:AE191)),0)</f>
        <v>4.638671875</v>
      </c>
      <c r="AG191" s="33">
        <f ca="1">IFERROR(MIN(SLN(OFFSET($F$178,0,$C191),OFFSET($F$180,0,$C191),OFFSET($F$179,0,$C191))*AG$11,OFFSET($F$178,0,$C191)-SUM($F191:AF191)),0)</f>
        <v>4.638671875</v>
      </c>
      <c r="AH191" s="33">
        <f ca="1">IFERROR(MIN(SLN(OFFSET($F$178,0,$C191),OFFSET($F$180,0,$C191),OFFSET($F$179,0,$C191))*AH$11,OFFSET($F$178,0,$C191)-SUM($F191:AG191)),0)</f>
        <v>4.638671875</v>
      </c>
      <c r="AI191" s="33">
        <f ca="1">IFERROR(MIN(SLN(OFFSET($F$178,0,$C191),OFFSET($F$180,0,$C191),OFFSET($F$179,0,$C191))*AI$11,OFFSET($F$178,0,$C191)-SUM($F191:AH191)),0)</f>
        <v>4.638671875</v>
      </c>
      <c r="AJ191" s="33">
        <f ca="1">IFERROR(MIN(SLN(OFFSET($F$178,0,$C191),OFFSET($F$180,0,$C191),OFFSET($F$179,0,$C191))*AJ$11,OFFSET($F$178,0,$C191)-SUM($F191:AI191)),0)</f>
        <v>4.638671875</v>
      </c>
      <c r="AK191" s="33">
        <f ca="1">IFERROR(MIN(SLN(OFFSET($F$178,0,$C191),OFFSET($F$180,0,$C191),OFFSET($F$179,0,$C191))*AK$11,OFFSET($F$178,0,$C191)-SUM($F191:AJ191)),0)</f>
        <v>4.638671875</v>
      </c>
      <c r="AL191" s="33">
        <f ca="1">IFERROR(MIN(SLN(OFFSET($F$178,0,$C191),OFFSET($F$180,0,$C191),OFFSET($F$179,0,$C191))*AL$11,OFFSET($F$178,0,$C191)-SUM($F191:AK191)),0)</f>
        <v>4.638671875</v>
      </c>
      <c r="AM191" s="33">
        <f ca="1">IFERROR(MIN(SLN(OFFSET($F$178,0,$C191),OFFSET($F$180,0,$C191),OFFSET($F$179,0,$C191))*AM$11,OFFSET($F$178,0,$C191)-SUM($F191:AL191)),0)</f>
        <v>4.638671875</v>
      </c>
      <c r="AN191" s="33">
        <f ca="1">IFERROR(MIN(SLN(OFFSET($F$178,0,$C191),OFFSET($F$180,0,$C191),OFFSET($F$179,0,$C191))*AN$11,OFFSET($F$178,0,$C191)-SUM($F191:AM191)),0)</f>
        <v>4.638671875</v>
      </c>
      <c r="AO191" s="33">
        <f ca="1">IFERROR(MIN(SLN(OFFSET($F$178,0,$C191),OFFSET($F$180,0,$C191),OFFSET($F$179,0,$C191))*AO$11,OFFSET($F$178,0,$C191)-SUM($F191:AN191)),0)</f>
        <v>4.638671875</v>
      </c>
      <c r="AP191" s="33">
        <f ca="1">IFERROR(MIN(SLN(OFFSET($F$178,0,$C191),OFFSET($F$180,0,$C191),OFFSET($F$179,0,$C191))*AP$11,OFFSET($F$178,0,$C191)-SUM($F191:AO191)),0)</f>
        <v>4.638671875</v>
      </c>
      <c r="AQ191" s="33">
        <f ca="1">IFERROR(MIN(SLN(OFFSET($F$178,0,$C191),OFFSET($F$180,0,$C191),OFFSET($F$179,0,$C191))*AQ$11,OFFSET($F$178,0,$C191)-SUM($F191:AP191)),0)</f>
        <v>4.638671875</v>
      </c>
      <c r="AR191" s="33">
        <f ca="1">IFERROR(MIN(SLN(OFFSET($F$178,0,$C191),OFFSET($F$180,0,$C191),OFFSET($F$179,0,$C191))*AR$11,OFFSET($F$178,0,$C191)-SUM($F191:AQ191)),0)</f>
        <v>4.638671875</v>
      </c>
      <c r="AS191" s="33">
        <f ca="1">IFERROR(MIN(SLN(OFFSET($F$178,0,$C191),OFFSET($F$180,0,$C191),OFFSET($F$179,0,$C191))*AS$11,OFFSET($F$178,0,$C191)-SUM($F191:AR191)),0)</f>
        <v>4.638671875</v>
      </c>
      <c r="AT191" s="33">
        <f ca="1">IFERROR(MIN(SLN(OFFSET($F$178,0,$C191),OFFSET($F$180,0,$C191),OFFSET($F$179,0,$C191))*AT$11,OFFSET($F$178,0,$C191)-SUM($F191:AS191)),0)</f>
        <v>4.638671875</v>
      </c>
      <c r="AU191" s="33">
        <f ca="1">IFERROR(MIN(SLN(OFFSET($F$178,0,$C191),OFFSET($F$180,0,$C191),OFFSET($F$179,0,$C191))*AU$11,OFFSET($F$178,0,$C191)-SUM($F191:AT191)),0)</f>
        <v>4.638671875</v>
      </c>
      <c r="AV191" s="33">
        <f ca="1">IFERROR(MIN(SLN(OFFSET($F$178,0,$C191),OFFSET($F$180,0,$C191),OFFSET($F$179,0,$C191))*AV$11,OFFSET($F$178,0,$C191)-SUM($F191:AU191)),0)</f>
        <v>4.638671875</v>
      </c>
      <c r="AW191" s="33">
        <f ca="1">IFERROR(MIN(SLN(OFFSET($F$178,0,$C191),OFFSET($F$180,0,$C191),OFFSET($F$179,0,$C191))*AW$11,OFFSET($F$178,0,$C191)-SUM($F191:AV191)),0)</f>
        <v>4.638671875</v>
      </c>
      <c r="AX191" s="33">
        <f ca="1">IFERROR(MIN(SLN(OFFSET($F$178,0,$C191),OFFSET($F$180,0,$C191),OFFSET($F$179,0,$C191))*AX$11,OFFSET($F$178,0,$C191)-SUM($F191:AW191)),0)</f>
        <v>4.638671875</v>
      </c>
      <c r="AY191" s="33">
        <f ca="1">IFERROR(MIN(SLN(OFFSET($F$178,0,$C191),OFFSET($F$180,0,$C191),OFFSET($F$179,0,$C191))*AY$11,OFFSET($F$178,0,$C191)-SUM($F191:AX191)),0)</f>
        <v>4.638671875</v>
      </c>
      <c r="AZ191" s="33">
        <f ca="1">IFERROR(MIN(SLN(OFFSET($F$178,0,$C191),OFFSET($F$180,0,$C191),OFFSET($F$179,0,$C191))*AZ$11,OFFSET($F$178,0,$C191)-SUM($F191:AY191)),0)</f>
        <v>4.638671875</v>
      </c>
      <c r="BA191" s="33">
        <f ca="1">IFERROR(MIN(SLN(OFFSET($F$178,0,$C191),OFFSET($F$180,0,$C191),OFFSET($F$179,0,$C191))*BA$11,OFFSET($F$178,0,$C191)-SUM($F191:AZ191)),0)</f>
        <v>4.638671875</v>
      </c>
      <c r="BB191" s="33">
        <f ca="1">IFERROR(MIN(SLN(OFFSET($F$178,0,$C191),OFFSET($F$180,0,$C191),OFFSET($F$179,0,$C191))*BB$11,OFFSET($F$178,0,$C191)-SUM($F191:BA191)),0)</f>
        <v>4.638671875</v>
      </c>
      <c r="BC191" s="33">
        <f ca="1">IFERROR(MIN(SLN(OFFSET($F$178,0,$C191),OFFSET($F$180,0,$C191),OFFSET($F$179,0,$C191))*BC$11,OFFSET($F$178,0,$C191)-SUM($F191:BB191)),0)</f>
        <v>4.638671875</v>
      </c>
      <c r="BD191" s="33">
        <f ca="1">IFERROR(MIN(SLN(OFFSET($F$178,0,$C191),OFFSET($F$180,0,$C191),OFFSET($F$179,0,$C191))*BD$11,OFFSET($F$178,0,$C191)-SUM($F191:BC191)),0)</f>
        <v>4.638671875</v>
      </c>
      <c r="BE191" s="33">
        <f ca="1">IFERROR(MIN(SLN(OFFSET($F$178,0,$C191),OFFSET($F$180,0,$C191),OFFSET($F$179,0,$C191))*BE$11,OFFSET($F$178,0,$C191)-SUM($F191:BD191)),0)</f>
        <v>4.638671875</v>
      </c>
      <c r="BF191" s="33">
        <f ca="1">IFERROR(MIN(SLN(OFFSET($F$178,0,$C191),OFFSET($F$180,0,$C191),OFFSET($F$179,0,$C191))*BF$11,OFFSET($F$178,0,$C191)-SUM($F191:BE191)),0)</f>
        <v>4.638671875</v>
      </c>
      <c r="BG191" s="33">
        <f ca="1">IFERROR(MIN(SLN(OFFSET($F$178,0,$C191),OFFSET($F$180,0,$C191),OFFSET($F$179,0,$C191))*BG$11,OFFSET($F$178,0,$C191)-SUM($F191:BF191)),0)</f>
        <v>4.638671875</v>
      </c>
      <c r="BH191" s="33">
        <f ca="1">IFERROR(MIN(SLN(OFFSET($F$178,0,$C191),OFFSET($F$180,0,$C191),OFFSET($F$179,0,$C191))*BH$11,OFFSET($F$178,0,$C191)-SUM($F191:BG191)),0)</f>
        <v>4.638671875</v>
      </c>
      <c r="BI191" s="33">
        <f ca="1">IFERROR(MIN(SLN(OFFSET($F$178,0,$C191),OFFSET($F$180,0,$C191),OFFSET($F$179,0,$C191))*BI$11,OFFSET($F$178,0,$C191)-SUM($F191:BH191)),0)</f>
        <v>4.638671875</v>
      </c>
      <c r="BJ191" s="33">
        <f ca="1">IFERROR(MIN(SLN(OFFSET($F$178,0,$C191),OFFSET($F$180,0,$C191),OFFSET($F$179,0,$C191))*BJ$11,OFFSET($F$178,0,$C191)-SUM($F191:BI191)),0)</f>
        <v>4.638671875</v>
      </c>
    </row>
    <row r="192" spans="2:62" ht="13.5" hidden="1" customHeight="1" outlineLevel="1" x14ac:dyDescent="0.25">
      <c r="B192" s="1" t="str">
        <v>02/28/14</v>
      </c>
      <c r="C192" s="9">
        <v>10</v>
      </c>
      <c r="G192" s="60"/>
      <c r="H192" s="60"/>
      <c r="I192" s="60"/>
      <c r="J192" s="60"/>
      <c r="K192" s="60"/>
      <c r="L192" s="60"/>
      <c r="M192" s="60"/>
      <c r="N192" s="60"/>
      <c r="O192" s="60"/>
      <c r="P192" s="33">
        <f ca="1">IFERROR(MIN(SLN(OFFSET($F$178,0,$C192),OFFSET($F$180,0,$C192),OFFSET($F$179,0,$C192))*P$11,OFFSET($F$178,0,$C192)-SUM($F192:O192)),0)</f>
        <v>6.884765625</v>
      </c>
      <c r="Q192" s="33">
        <f ca="1">IFERROR(MIN(SLN(OFFSET($F$178,0,$C192),OFFSET($F$180,0,$C192),OFFSET($F$179,0,$C192))*Q$11,OFFSET($F$178,0,$C192)-SUM($F192:P192)),0)</f>
        <v>6.884765625</v>
      </c>
      <c r="R192" s="33">
        <f ca="1">IFERROR(MIN(SLN(OFFSET($F$178,0,$C192),OFFSET($F$180,0,$C192),OFFSET($F$179,0,$C192))*R$11,OFFSET($F$178,0,$C192)-SUM($F192:Q192)),0)</f>
        <v>6.884765625</v>
      </c>
      <c r="S192" s="33">
        <f ca="1">IFERROR(MIN(SLN(OFFSET($F$178,0,$C192),OFFSET($F$180,0,$C192),OFFSET($F$179,0,$C192))*S$11,OFFSET($F$178,0,$C192)-SUM($F192:R192)),0)</f>
        <v>6.884765625</v>
      </c>
      <c r="T192" s="33">
        <f ca="1">IFERROR(MIN(SLN(OFFSET($F$178,0,$C192),OFFSET($F$180,0,$C192),OFFSET($F$179,0,$C192))*T$11,OFFSET($F$178,0,$C192)-SUM($F192:S192)),0)</f>
        <v>6.884765625</v>
      </c>
      <c r="U192" s="33">
        <f ca="1">IFERROR(MIN(SLN(OFFSET($F$178,0,$C192),OFFSET($F$180,0,$C192),OFFSET($F$179,0,$C192))*U$11,OFFSET($F$178,0,$C192)-SUM($F192:T192)),0)</f>
        <v>6.884765625</v>
      </c>
      <c r="V192" s="33">
        <f ca="1">IFERROR(MIN(SLN(OFFSET($F$178,0,$C192),OFFSET($F$180,0,$C192),OFFSET($F$179,0,$C192))*V$11,OFFSET($F$178,0,$C192)-SUM($F192:U192)),0)</f>
        <v>6.884765625</v>
      </c>
      <c r="W192" s="33">
        <f ca="1">IFERROR(MIN(SLN(OFFSET($F$178,0,$C192),OFFSET($F$180,0,$C192),OFFSET($F$179,0,$C192))*W$11,OFFSET($F$178,0,$C192)-SUM($F192:V192)),0)</f>
        <v>6.884765625</v>
      </c>
      <c r="X192" s="33">
        <f ca="1">IFERROR(MIN(SLN(OFFSET($F$178,0,$C192),OFFSET($F$180,0,$C192),OFFSET($F$179,0,$C192))*X$11,OFFSET($F$178,0,$C192)-SUM($F192:W192)),0)</f>
        <v>6.884765625</v>
      </c>
      <c r="Y192" s="33">
        <f ca="1">IFERROR(MIN(SLN(OFFSET($F$178,0,$C192),OFFSET($F$180,0,$C192),OFFSET($F$179,0,$C192))*Y$11,OFFSET($F$178,0,$C192)-SUM($F192:X192)),0)</f>
        <v>6.884765625</v>
      </c>
      <c r="Z192" s="33">
        <f ca="1">IFERROR(MIN(SLN(OFFSET($F$178,0,$C192),OFFSET($F$180,0,$C192),OFFSET($F$179,0,$C192))*Z$11,OFFSET($F$178,0,$C192)-SUM($F192:Y192)),0)</f>
        <v>6.884765625</v>
      </c>
      <c r="AA192" s="33">
        <f ca="1">IFERROR(MIN(SLN(OFFSET($F$178,0,$C192),OFFSET($F$180,0,$C192),OFFSET($F$179,0,$C192))*AA$11,OFFSET($F$178,0,$C192)-SUM($F192:Z192)),0)</f>
        <v>6.884765625</v>
      </c>
      <c r="AB192" s="33">
        <f ca="1">IFERROR(MIN(SLN(OFFSET($F$178,0,$C192),OFFSET($F$180,0,$C192),OFFSET($F$179,0,$C192))*AB$11,OFFSET($F$178,0,$C192)-SUM($F192:AA192)),0)</f>
        <v>6.884765625</v>
      </c>
      <c r="AC192" s="33">
        <f ca="1">IFERROR(MIN(SLN(OFFSET($F$178,0,$C192),OFFSET($F$180,0,$C192),OFFSET($F$179,0,$C192))*AC$11,OFFSET($F$178,0,$C192)-SUM($F192:AB192)),0)</f>
        <v>6.884765625</v>
      </c>
      <c r="AD192" s="33">
        <f ca="1">IFERROR(MIN(SLN(OFFSET($F$178,0,$C192),OFFSET($F$180,0,$C192),OFFSET($F$179,0,$C192))*AD$11,OFFSET($F$178,0,$C192)-SUM($F192:AC192)),0)</f>
        <v>6.884765625</v>
      </c>
      <c r="AE192" s="33">
        <f ca="1">IFERROR(MIN(SLN(OFFSET($F$178,0,$C192),OFFSET($F$180,0,$C192),OFFSET($F$179,0,$C192))*AE$11,OFFSET($F$178,0,$C192)-SUM($F192:AD192)),0)</f>
        <v>6.884765625</v>
      </c>
      <c r="AF192" s="33">
        <f ca="1">IFERROR(MIN(SLN(OFFSET($F$178,0,$C192),OFFSET($F$180,0,$C192),OFFSET($F$179,0,$C192))*AF$11,OFFSET($F$178,0,$C192)-SUM($F192:AE192)),0)</f>
        <v>6.884765625</v>
      </c>
      <c r="AG192" s="33">
        <f ca="1">IFERROR(MIN(SLN(OFFSET($F$178,0,$C192),OFFSET($F$180,0,$C192),OFFSET($F$179,0,$C192))*AG$11,OFFSET($F$178,0,$C192)-SUM($F192:AF192)),0)</f>
        <v>6.884765625</v>
      </c>
      <c r="AH192" s="33">
        <f ca="1">IFERROR(MIN(SLN(OFFSET($F$178,0,$C192),OFFSET($F$180,0,$C192),OFFSET($F$179,0,$C192))*AH$11,OFFSET($F$178,0,$C192)-SUM($F192:AG192)),0)</f>
        <v>6.884765625</v>
      </c>
      <c r="AI192" s="33">
        <f ca="1">IFERROR(MIN(SLN(OFFSET($F$178,0,$C192),OFFSET($F$180,0,$C192),OFFSET($F$179,0,$C192))*AI$11,OFFSET($F$178,0,$C192)-SUM($F192:AH192)),0)</f>
        <v>6.884765625</v>
      </c>
      <c r="AJ192" s="33">
        <f ca="1">IFERROR(MIN(SLN(OFFSET($F$178,0,$C192),OFFSET($F$180,0,$C192),OFFSET($F$179,0,$C192))*AJ$11,OFFSET($F$178,0,$C192)-SUM($F192:AI192)),0)</f>
        <v>6.884765625</v>
      </c>
      <c r="AK192" s="33">
        <f ca="1">IFERROR(MIN(SLN(OFFSET($F$178,0,$C192),OFFSET($F$180,0,$C192),OFFSET($F$179,0,$C192))*AK$11,OFFSET($F$178,0,$C192)-SUM($F192:AJ192)),0)</f>
        <v>6.884765625</v>
      </c>
      <c r="AL192" s="33">
        <f ca="1">IFERROR(MIN(SLN(OFFSET($F$178,0,$C192),OFFSET($F$180,0,$C192),OFFSET($F$179,0,$C192))*AL$11,OFFSET($F$178,0,$C192)-SUM($F192:AK192)),0)</f>
        <v>6.884765625</v>
      </c>
      <c r="AM192" s="33">
        <f ca="1">IFERROR(MIN(SLN(OFFSET($F$178,0,$C192),OFFSET($F$180,0,$C192),OFFSET($F$179,0,$C192))*AM$11,OFFSET($F$178,0,$C192)-SUM($F192:AL192)),0)</f>
        <v>6.884765625</v>
      </c>
      <c r="AN192" s="33">
        <f ca="1">IFERROR(MIN(SLN(OFFSET($F$178,0,$C192),OFFSET($F$180,0,$C192),OFFSET($F$179,0,$C192))*AN$11,OFFSET($F$178,0,$C192)-SUM($F192:AM192)),0)</f>
        <v>6.884765625</v>
      </c>
      <c r="AO192" s="33">
        <f ca="1">IFERROR(MIN(SLN(OFFSET($F$178,0,$C192),OFFSET($F$180,0,$C192),OFFSET($F$179,0,$C192))*AO$11,OFFSET($F$178,0,$C192)-SUM($F192:AN192)),0)</f>
        <v>6.884765625</v>
      </c>
      <c r="AP192" s="33">
        <f ca="1">IFERROR(MIN(SLN(OFFSET($F$178,0,$C192),OFFSET($F$180,0,$C192),OFFSET($F$179,0,$C192))*AP$11,OFFSET($F$178,0,$C192)-SUM($F192:AO192)),0)</f>
        <v>6.884765625</v>
      </c>
      <c r="AQ192" s="33">
        <f ca="1">IFERROR(MIN(SLN(OFFSET($F$178,0,$C192),OFFSET($F$180,0,$C192),OFFSET($F$179,0,$C192))*AQ$11,OFFSET($F$178,0,$C192)-SUM($F192:AP192)),0)</f>
        <v>6.884765625</v>
      </c>
      <c r="AR192" s="33">
        <f ca="1">IFERROR(MIN(SLN(OFFSET($F$178,0,$C192),OFFSET($F$180,0,$C192),OFFSET($F$179,0,$C192))*AR$11,OFFSET($F$178,0,$C192)-SUM($F192:AQ192)),0)</f>
        <v>6.884765625</v>
      </c>
      <c r="AS192" s="33">
        <f ca="1">IFERROR(MIN(SLN(OFFSET($F$178,0,$C192),OFFSET($F$180,0,$C192),OFFSET($F$179,0,$C192))*AS$11,OFFSET($F$178,0,$C192)-SUM($F192:AR192)),0)</f>
        <v>6.884765625</v>
      </c>
      <c r="AT192" s="33">
        <f ca="1">IFERROR(MIN(SLN(OFFSET($F$178,0,$C192),OFFSET($F$180,0,$C192),OFFSET($F$179,0,$C192))*AT$11,OFFSET($F$178,0,$C192)-SUM($F192:AS192)),0)</f>
        <v>6.884765625</v>
      </c>
      <c r="AU192" s="33">
        <f ca="1">IFERROR(MIN(SLN(OFFSET($F$178,0,$C192),OFFSET($F$180,0,$C192),OFFSET($F$179,0,$C192))*AU$11,OFFSET($F$178,0,$C192)-SUM($F192:AT192)),0)</f>
        <v>6.884765625</v>
      </c>
      <c r="AV192" s="33">
        <f ca="1">IFERROR(MIN(SLN(OFFSET($F$178,0,$C192),OFFSET($F$180,0,$C192),OFFSET($F$179,0,$C192))*AV$11,OFFSET($F$178,0,$C192)-SUM($F192:AU192)),0)</f>
        <v>6.884765625</v>
      </c>
      <c r="AW192" s="33">
        <f ca="1">IFERROR(MIN(SLN(OFFSET($F$178,0,$C192),OFFSET($F$180,0,$C192),OFFSET($F$179,0,$C192))*AW$11,OFFSET($F$178,0,$C192)-SUM($F192:AV192)),0)</f>
        <v>6.884765625</v>
      </c>
      <c r="AX192" s="33">
        <f ca="1">IFERROR(MIN(SLN(OFFSET($F$178,0,$C192),OFFSET($F$180,0,$C192),OFFSET($F$179,0,$C192))*AX$11,OFFSET($F$178,0,$C192)-SUM($F192:AW192)),0)</f>
        <v>6.884765625</v>
      </c>
      <c r="AY192" s="33">
        <f ca="1">IFERROR(MIN(SLN(OFFSET($F$178,0,$C192),OFFSET($F$180,0,$C192),OFFSET($F$179,0,$C192))*AY$11,OFFSET($F$178,0,$C192)-SUM($F192:AX192)),0)</f>
        <v>6.884765625</v>
      </c>
      <c r="AZ192" s="33">
        <f ca="1">IFERROR(MIN(SLN(OFFSET($F$178,0,$C192),OFFSET($F$180,0,$C192),OFFSET($F$179,0,$C192))*AZ$11,OFFSET($F$178,0,$C192)-SUM($F192:AY192)),0)</f>
        <v>6.884765625</v>
      </c>
      <c r="BA192" s="33">
        <f ca="1">IFERROR(MIN(SLN(OFFSET($F$178,0,$C192),OFFSET($F$180,0,$C192),OFFSET($F$179,0,$C192))*BA$11,OFFSET($F$178,0,$C192)-SUM($F192:AZ192)),0)</f>
        <v>6.884765625</v>
      </c>
      <c r="BB192" s="33">
        <f ca="1">IFERROR(MIN(SLN(OFFSET($F$178,0,$C192),OFFSET($F$180,0,$C192),OFFSET($F$179,0,$C192))*BB$11,OFFSET($F$178,0,$C192)-SUM($F192:BA192)),0)</f>
        <v>6.884765625</v>
      </c>
      <c r="BC192" s="33">
        <f ca="1">IFERROR(MIN(SLN(OFFSET($F$178,0,$C192),OFFSET($F$180,0,$C192),OFFSET($F$179,0,$C192))*BC$11,OFFSET($F$178,0,$C192)-SUM($F192:BB192)),0)</f>
        <v>6.884765625</v>
      </c>
      <c r="BD192" s="33">
        <f ca="1">IFERROR(MIN(SLN(OFFSET($F$178,0,$C192),OFFSET($F$180,0,$C192),OFFSET($F$179,0,$C192))*BD$11,OFFSET($F$178,0,$C192)-SUM($F192:BC192)),0)</f>
        <v>6.884765625</v>
      </c>
      <c r="BE192" s="33">
        <f ca="1">IFERROR(MIN(SLN(OFFSET($F$178,0,$C192),OFFSET($F$180,0,$C192),OFFSET($F$179,0,$C192))*BE$11,OFFSET($F$178,0,$C192)-SUM($F192:BD192)),0)</f>
        <v>6.884765625</v>
      </c>
      <c r="BF192" s="33">
        <f ca="1">IFERROR(MIN(SLN(OFFSET($F$178,0,$C192),OFFSET($F$180,0,$C192),OFFSET($F$179,0,$C192))*BF$11,OFFSET($F$178,0,$C192)-SUM($F192:BE192)),0)</f>
        <v>6.884765625</v>
      </c>
      <c r="BG192" s="33">
        <f ca="1">IFERROR(MIN(SLN(OFFSET($F$178,0,$C192),OFFSET($F$180,0,$C192),OFFSET($F$179,0,$C192))*BG$11,OFFSET($F$178,0,$C192)-SUM($F192:BF192)),0)</f>
        <v>6.884765625</v>
      </c>
      <c r="BH192" s="33">
        <f ca="1">IFERROR(MIN(SLN(OFFSET($F$178,0,$C192),OFFSET($F$180,0,$C192),OFFSET($F$179,0,$C192))*BH$11,OFFSET($F$178,0,$C192)-SUM($F192:BG192)),0)</f>
        <v>6.884765625</v>
      </c>
      <c r="BI192" s="33">
        <f ca="1">IFERROR(MIN(SLN(OFFSET($F$178,0,$C192),OFFSET($F$180,0,$C192),OFFSET($F$179,0,$C192))*BI$11,OFFSET($F$178,0,$C192)-SUM($F192:BH192)),0)</f>
        <v>6.884765625</v>
      </c>
      <c r="BJ192" s="33">
        <f ca="1">IFERROR(MIN(SLN(OFFSET($F$178,0,$C192),OFFSET($F$180,0,$C192),OFFSET($F$179,0,$C192))*BJ$11,OFFSET($F$178,0,$C192)-SUM($F192:BI192)),0)</f>
        <v>6.884765625</v>
      </c>
    </row>
    <row r="193" spans="2:62" ht="13.5" hidden="1" customHeight="1" outlineLevel="1" x14ac:dyDescent="0.25">
      <c r="B193" s="1" t="str">
        <v>03/31/14</v>
      </c>
      <c r="C193" s="9">
        <v>11</v>
      </c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33">
        <f ca="1">IFERROR(MIN(SLN(OFFSET($F$178,0,$C193),OFFSET($F$180,0,$C193),OFFSET($F$179,0,$C193))*Q$11,OFFSET($F$178,0,$C193)-SUM($F193:P193)),0)</f>
        <v>10.21728515625</v>
      </c>
      <c r="R193" s="33">
        <f ca="1">IFERROR(MIN(SLN(OFFSET($F$178,0,$C193),OFFSET($F$180,0,$C193),OFFSET($F$179,0,$C193))*R$11,OFFSET($F$178,0,$C193)-SUM($F193:Q193)),0)</f>
        <v>10.21728515625</v>
      </c>
      <c r="S193" s="33">
        <f ca="1">IFERROR(MIN(SLN(OFFSET($F$178,0,$C193),OFFSET($F$180,0,$C193),OFFSET($F$179,0,$C193))*S$11,OFFSET($F$178,0,$C193)-SUM($F193:R193)),0)</f>
        <v>10.21728515625</v>
      </c>
      <c r="T193" s="33">
        <f ca="1">IFERROR(MIN(SLN(OFFSET($F$178,0,$C193),OFFSET($F$180,0,$C193),OFFSET($F$179,0,$C193))*T$11,OFFSET($F$178,0,$C193)-SUM($F193:S193)),0)</f>
        <v>10.21728515625</v>
      </c>
      <c r="U193" s="33">
        <f ca="1">IFERROR(MIN(SLN(OFFSET($F$178,0,$C193),OFFSET($F$180,0,$C193),OFFSET($F$179,0,$C193))*U$11,OFFSET($F$178,0,$C193)-SUM($F193:T193)),0)</f>
        <v>10.21728515625</v>
      </c>
      <c r="V193" s="33">
        <f ca="1">IFERROR(MIN(SLN(OFFSET($F$178,0,$C193),OFFSET($F$180,0,$C193),OFFSET($F$179,0,$C193))*V$11,OFFSET($F$178,0,$C193)-SUM($F193:U193)),0)</f>
        <v>10.21728515625</v>
      </c>
      <c r="W193" s="33">
        <f ca="1">IFERROR(MIN(SLN(OFFSET($F$178,0,$C193),OFFSET($F$180,0,$C193),OFFSET($F$179,0,$C193))*W$11,OFFSET($F$178,0,$C193)-SUM($F193:V193)),0)</f>
        <v>10.21728515625</v>
      </c>
      <c r="X193" s="33">
        <f ca="1">IFERROR(MIN(SLN(OFFSET($F$178,0,$C193),OFFSET($F$180,0,$C193),OFFSET($F$179,0,$C193))*X$11,OFFSET($F$178,0,$C193)-SUM($F193:W193)),0)</f>
        <v>10.21728515625</v>
      </c>
      <c r="Y193" s="33">
        <f ca="1">IFERROR(MIN(SLN(OFFSET($F$178,0,$C193),OFFSET($F$180,0,$C193),OFFSET($F$179,0,$C193))*Y$11,OFFSET($F$178,0,$C193)-SUM($F193:X193)),0)</f>
        <v>10.21728515625</v>
      </c>
      <c r="Z193" s="33">
        <f ca="1">IFERROR(MIN(SLN(OFFSET($F$178,0,$C193),OFFSET($F$180,0,$C193),OFFSET($F$179,0,$C193))*Z$11,OFFSET($F$178,0,$C193)-SUM($F193:Y193)),0)</f>
        <v>10.21728515625</v>
      </c>
      <c r="AA193" s="33">
        <f ca="1">IFERROR(MIN(SLN(OFFSET($F$178,0,$C193),OFFSET($F$180,0,$C193),OFFSET($F$179,0,$C193))*AA$11,OFFSET($F$178,0,$C193)-SUM($F193:Z193)),0)</f>
        <v>10.21728515625</v>
      </c>
      <c r="AB193" s="33">
        <f ca="1">IFERROR(MIN(SLN(OFFSET($F$178,0,$C193),OFFSET($F$180,0,$C193),OFFSET($F$179,0,$C193))*AB$11,OFFSET($F$178,0,$C193)-SUM($F193:AA193)),0)</f>
        <v>10.21728515625</v>
      </c>
      <c r="AC193" s="33">
        <f ca="1">IFERROR(MIN(SLN(OFFSET($F$178,0,$C193),OFFSET($F$180,0,$C193),OFFSET($F$179,0,$C193))*AC$11,OFFSET($F$178,0,$C193)-SUM($F193:AB193)),0)</f>
        <v>10.21728515625</v>
      </c>
      <c r="AD193" s="33">
        <f ca="1">IFERROR(MIN(SLN(OFFSET($F$178,0,$C193),OFFSET($F$180,0,$C193),OFFSET($F$179,0,$C193))*AD$11,OFFSET($F$178,0,$C193)-SUM($F193:AC193)),0)</f>
        <v>10.21728515625</v>
      </c>
      <c r="AE193" s="33">
        <f ca="1">IFERROR(MIN(SLN(OFFSET($F$178,0,$C193),OFFSET($F$180,0,$C193),OFFSET($F$179,0,$C193))*AE$11,OFFSET($F$178,0,$C193)-SUM($F193:AD193)),0)</f>
        <v>10.21728515625</v>
      </c>
      <c r="AF193" s="33">
        <f ca="1">IFERROR(MIN(SLN(OFFSET($F$178,0,$C193),OFFSET($F$180,0,$C193),OFFSET($F$179,0,$C193))*AF$11,OFFSET($F$178,0,$C193)-SUM($F193:AE193)),0)</f>
        <v>10.21728515625</v>
      </c>
      <c r="AG193" s="33">
        <f ca="1">IFERROR(MIN(SLN(OFFSET($F$178,0,$C193),OFFSET($F$180,0,$C193),OFFSET($F$179,0,$C193))*AG$11,OFFSET($F$178,0,$C193)-SUM($F193:AF193)),0)</f>
        <v>10.21728515625</v>
      </c>
      <c r="AH193" s="33">
        <f ca="1">IFERROR(MIN(SLN(OFFSET($F$178,0,$C193),OFFSET($F$180,0,$C193),OFFSET($F$179,0,$C193))*AH$11,OFFSET($F$178,0,$C193)-SUM($F193:AG193)),0)</f>
        <v>10.21728515625</v>
      </c>
      <c r="AI193" s="33">
        <f ca="1">IFERROR(MIN(SLN(OFFSET($F$178,0,$C193),OFFSET($F$180,0,$C193),OFFSET($F$179,0,$C193))*AI$11,OFFSET($F$178,0,$C193)-SUM($F193:AH193)),0)</f>
        <v>10.21728515625</v>
      </c>
      <c r="AJ193" s="33">
        <f ca="1">IFERROR(MIN(SLN(OFFSET($F$178,0,$C193),OFFSET($F$180,0,$C193),OFFSET($F$179,0,$C193))*AJ$11,OFFSET($F$178,0,$C193)-SUM($F193:AI193)),0)</f>
        <v>10.21728515625</v>
      </c>
      <c r="AK193" s="33">
        <f ca="1">IFERROR(MIN(SLN(OFFSET($F$178,0,$C193),OFFSET($F$180,0,$C193),OFFSET($F$179,0,$C193))*AK$11,OFFSET($F$178,0,$C193)-SUM($F193:AJ193)),0)</f>
        <v>10.21728515625</v>
      </c>
      <c r="AL193" s="33">
        <f ca="1">IFERROR(MIN(SLN(OFFSET($F$178,0,$C193),OFFSET($F$180,0,$C193),OFFSET($F$179,0,$C193))*AL$11,OFFSET($F$178,0,$C193)-SUM($F193:AK193)),0)</f>
        <v>10.21728515625</v>
      </c>
      <c r="AM193" s="33">
        <f ca="1">IFERROR(MIN(SLN(OFFSET($F$178,0,$C193),OFFSET($F$180,0,$C193),OFFSET($F$179,0,$C193))*AM$11,OFFSET($F$178,0,$C193)-SUM($F193:AL193)),0)</f>
        <v>10.21728515625</v>
      </c>
      <c r="AN193" s="33">
        <f ca="1">IFERROR(MIN(SLN(OFFSET($F$178,0,$C193),OFFSET($F$180,0,$C193),OFFSET($F$179,0,$C193))*AN$11,OFFSET($F$178,0,$C193)-SUM($F193:AM193)),0)</f>
        <v>10.21728515625</v>
      </c>
      <c r="AO193" s="33">
        <f ca="1">IFERROR(MIN(SLN(OFFSET($F$178,0,$C193),OFFSET($F$180,0,$C193),OFFSET($F$179,0,$C193))*AO$11,OFFSET($F$178,0,$C193)-SUM($F193:AN193)),0)</f>
        <v>10.21728515625</v>
      </c>
      <c r="AP193" s="33">
        <f ca="1">IFERROR(MIN(SLN(OFFSET($F$178,0,$C193),OFFSET($F$180,0,$C193),OFFSET($F$179,0,$C193))*AP$11,OFFSET($F$178,0,$C193)-SUM($F193:AO193)),0)</f>
        <v>10.21728515625</v>
      </c>
      <c r="AQ193" s="33">
        <f ca="1">IFERROR(MIN(SLN(OFFSET($F$178,0,$C193),OFFSET($F$180,0,$C193),OFFSET($F$179,0,$C193))*AQ$11,OFFSET($F$178,0,$C193)-SUM($F193:AP193)),0)</f>
        <v>10.21728515625</v>
      </c>
      <c r="AR193" s="33">
        <f ca="1">IFERROR(MIN(SLN(OFFSET($F$178,0,$C193),OFFSET($F$180,0,$C193),OFFSET($F$179,0,$C193))*AR$11,OFFSET($F$178,0,$C193)-SUM($F193:AQ193)),0)</f>
        <v>10.21728515625</v>
      </c>
      <c r="AS193" s="33">
        <f ca="1">IFERROR(MIN(SLN(OFFSET($F$178,0,$C193),OFFSET($F$180,0,$C193),OFFSET($F$179,0,$C193))*AS$11,OFFSET($F$178,0,$C193)-SUM($F193:AR193)),0)</f>
        <v>10.21728515625</v>
      </c>
      <c r="AT193" s="33">
        <f ca="1">IFERROR(MIN(SLN(OFFSET($F$178,0,$C193),OFFSET($F$180,0,$C193),OFFSET($F$179,0,$C193))*AT$11,OFFSET($F$178,0,$C193)-SUM($F193:AS193)),0)</f>
        <v>10.21728515625</v>
      </c>
      <c r="AU193" s="33">
        <f ca="1">IFERROR(MIN(SLN(OFFSET($F$178,0,$C193),OFFSET($F$180,0,$C193),OFFSET($F$179,0,$C193))*AU$11,OFFSET($F$178,0,$C193)-SUM($F193:AT193)),0)</f>
        <v>10.21728515625</v>
      </c>
      <c r="AV193" s="33">
        <f ca="1">IFERROR(MIN(SLN(OFFSET($F$178,0,$C193),OFFSET($F$180,0,$C193),OFFSET($F$179,0,$C193))*AV$11,OFFSET($F$178,0,$C193)-SUM($F193:AU193)),0)</f>
        <v>10.21728515625</v>
      </c>
      <c r="AW193" s="33">
        <f ca="1">IFERROR(MIN(SLN(OFFSET($F$178,0,$C193),OFFSET($F$180,0,$C193),OFFSET($F$179,0,$C193))*AW$11,OFFSET($F$178,0,$C193)-SUM($F193:AV193)),0)</f>
        <v>10.21728515625</v>
      </c>
      <c r="AX193" s="33">
        <f ca="1">IFERROR(MIN(SLN(OFFSET($F$178,0,$C193),OFFSET($F$180,0,$C193),OFFSET($F$179,0,$C193))*AX$11,OFFSET($F$178,0,$C193)-SUM($F193:AW193)),0)</f>
        <v>10.21728515625</v>
      </c>
      <c r="AY193" s="33">
        <f ca="1">IFERROR(MIN(SLN(OFFSET($F$178,0,$C193),OFFSET($F$180,0,$C193),OFFSET($F$179,0,$C193))*AY$11,OFFSET($F$178,0,$C193)-SUM($F193:AX193)),0)</f>
        <v>10.21728515625</v>
      </c>
      <c r="AZ193" s="33">
        <f ca="1">IFERROR(MIN(SLN(OFFSET($F$178,0,$C193),OFFSET($F$180,0,$C193),OFFSET($F$179,0,$C193))*AZ$11,OFFSET($F$178,0,$C193)-SUM($F193:AY193)),0)</f>
        <v>10.21728515625</v>
      </c>
      <c r="BA193" s="33">
        <f ca="1">IFERROR(MIN(SLN(OFFSET($F$178,0,$C193),OFFSET($F$180,0,$C193),OFFSET($F$179,0,$C193))*BA$11,OFFSET($F$178,0,$C193)-SUM($F193:AZ193)),0)</f>
        <v>10.21728515625</v>
      </c>
      <c r="BB193" s="33">
        <f ca="1">IFERROR(MIN(SLN(OFFSET($F$178,0,$C193),OFFSET($F$180,0,$C193),OFFSET($F$179,0,$C193))*BB$11,OFFSET($F$178,0,$C193)-SUM($F193:BA193)),0)</f>
        <v>10.21728515625</v>
      </c>
      <c r="BC193" s="33">
        <f ca="1">IFERROR(MIN(SLN(OFFSET($F$178,0,$C193),OFFSET($F$180,0,$C193),OFFSET($F$179,0,$C193))*BC$11,OFFSET($F$178,0,$C193)-SUM($F193:BB193)),0)</f>
        <v>10.21728515625</v>
      </c>
      <c r="BD193" s="33">
        <f ca="1">IFERROR(MIN(SLN(OFFSET($F$178,0,$C193),OFFSET($F$180,0,$C193),OFFSET($F$179,0,$C193))*BD$11,OFFSET($F$178,0,$C193)-SUM($F193:BC193)),0)</f>
        <v>10.21728515625</v>
      </c>
      <c r="BE193" s="33">
        <f ca="1">IFERROR(MIN(SLN(OFFSET($F$178,0,$C193),OFFSET($F$180,0,$C193),OFFSET($F$179,0,$C193))*BE$11,OFFSET($F$178,0,$C193)-SUM($F193:BD193)),0)</f>
        <v>10.21728515625</v>
      </c>
      <c r="BF193" s="33">
        <f ca="1">IFERROR(MIN(SLN(OFFSET($F$178,0,$C193),OFFSET($F$180,0,$C193),OFFSET($F$179,0,$C193))*BF$11,OFFSET($F$178,0,$C193)-SUM($F193:BE193)),0)</f>
        <v>10.21728515625</v>
      </c>
      <c r="BG193" s="33">
        <f ca="1">IFERROR(MIN(SLN(OFFSET($F$178,0,$C193),OFFSET($F$180,0,$C193),OFFSET($F$179,0,$C193))*BG$11,OFFSET($F$178,0,$C193)-SUM($F193:BF193)),0)</f>
        <v>10.21728515625</v>
      </c>
      <c r="BH193" s="33">
        <f ca="1">IFERROR(MIN(SLN(OFFSET($F$178,0,$C193),OFFSET($F$180,0,$C193),OFFSET($F$179,0,$C193))*BH$11,OFFSET($F$178,0,$C193)-SUM($F193:BG193)),0)</f>
        <v>10.21728515625</v>
      </c>
      <c r="BI193" s="33">
        <f ca="1">IFERROR(MIN(SLN(OFFSET($F$178,0,$C193),OFFSET($F$180,0,$C193),OFFSET($F$179,0,$C193))*BI$11,OFFSET($F$178,0,$C193)-SUM($F193:BH193)),0)</f>
        <v>10.21728515625</v>
      </c>
      <c r="BJ193" s="33">
        <f ca="1">IFERROR(MIN(SLN(OFFSET($F$178,0,$C193),OFFSET($F$180,0,$C193),OFFSET($F$179,0,$C193))*BJ$11,OFFSET($F$178,0,$C193)-SUM($F193:BI193)),0)</f>
        <v>10.21728515625</v>
      </c>
    </row>
    <row r="194" spans="2:62" ht="13.5" hidden="1" customHeight="1" outlineLevel="1" x14ac:dyDescent="0.25">
      <c r="B194" s="1" t="str">
        <v>04/30/14</v>
      </c>
      <c r="C194" s="9">
        <v>12</v>
      </c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33">
        <f ca="1">IFERROR(MIN(SLN(OFFSET($F$178,0,$C194),OFFSET($F$180,0,$C194),OFFSET($F$179,0,$C194))*R$11,OFFSET($F$178,0,$C194)-SUM($F194:Q194)),0)</f>
        <v>15.1611328125</v>
      </c>
      <c r="S194" s="33">
        <f ca="1">IFERROR(MIN(SLN(OFFSET($F$178,0,$C194),OFFSET($F$180,0,$C194),OFFSET($F$179,0,$C194))*S$11,OFFSET($F$178,0,$C194)-SUM($F194:R194)),0)</f>
        <v>15.1611328125</v>
      </c>
      <c r="T194" s="33">
        <f ca="1">IFERROR(MIN(SLN(OFFSET($F$178,0,$C194),OFFSET($F$180,0,$C194),OFFSET($F$179,0,$C194))*T$11,OFFSET($F$178,0,$C194)-SUM($F194:S194)),0)</f>
        <v>15.1611328125</v>
      </c>
      <c r="U194" s="33">
        <f ca="1">IFERROR(MIN(SLN(OFFSET($F$178,0,$C194),OFFSET($F$180,0,$C194),OFFSET($F$179,0,$C194))*U$11,OFFSET($F$178,0,$C194)-SUM($F194:T194)),0)</f>
        <v>15.1611328125</v>
      </c>
      <c r="V194" s="33">
        <f ca="1">IFERROR(MIN(SLN(OFFSET($F$178,0,$C194),OFFSET($F$180,0,$C194),OFFSET($F$179,0,$C194))*V$11,OFFSET($F$178,0,$C194)-SUM($F194:U194)),0)</f>
        <v>15.1611328125</v>
      </c>
      <c r="W194" s="33">
        <f ca="1">IFERROR(MIN(SLN(OFFSET($F$178,0,$C194),OFFSET($F$180,0,$C194),OFFSET($F$179,0,$C194))*W$11,OFFSET($F$178,0,$C194)-SUM($F194:V194)),0)</f>
        <v>15.1611328125</v>
      </c>
      <c r="X194" s="33">
        <f ca="1">IFERROR(MIN(SLN(OFFSET($F$178,0,$C194),OFFSET($F$180,0,$C194),OFFSET($F$179,0,$C194))*X$11,OFFSET($F$178,0,$C194)-SUM($F194:W194)),0)</f>
        <v>15.1611328125</v>
      </c>
      <c r="Y194" s="33">
        <f ca="1">IFERROR(MIN(SLN(OFFSET($F$178,0,$C194),OFFSET($F$180,0,$C194),OFFSET($F$179,0,$C194))*Y$11,OFFSET($F$178,0,$C194)-SUM($F194:X194)),0)</f>
        <v>15.1611328125</v>
      </c>
      <c r="Z194" s="33">
        <f ca="1">IFERROR(MIN(SLN(OFFSET($F$178,0,$C194),OFFSET($F$180,0,$C194),OFFSET($F$179,0,$C194))*Z$11,OFFSET($F$178,0,$C194)-SUM($F194:Y194)),0)</f>
        <v>15.1611328125</v>
      </c>
      <c r="AA194" s="33">
        <f ca="1">IFERROR(MIN(SLN(OFFSET($F$178,0,$C194),OFFSET($F$180,0,$C194),OFFSET($F$179,0,$C194))*AA$11,OFFSET($F$178,0,$C194)-SUM($F194:Z194)),0)</f>
        <v>15.1611328125</v>
      </c>
      <c r="AB194" s="33">
        <f ca="1">IFERROR(MIN(SLN(OFFSET($F$178,0,$C194),OFFSET($F$180,0,$C194),OFFSET($F$179,0,$C194))*AB$11,OFFSET($F$178,0,$C194)-SUM($F194:AA194)),0)</f>
        <v>15.1611328125</v>
      </c>
      <c r="AC194" s="33">
        <f ca="1">IFERROR(MIN(SLN(OFFSET($F$178,0,$C194),OFFSET($F$180,0,$C194),OFFSET($F$179,0,$C194))*AC$11,OFFSET($F$178,0,$C194)-SUM($F194:AB194)),0)</f>
        <v>15.1611328125</v>
      </c>
      <c r="AD194" s="33">
        <f ca="1">IFERROR(MIN(SLN(OFFSET($F$178,0,$C194),OFFSET($F$180,0,$C194),OFFSET($F$179,0,$C194))*AD$11,OFFSET($F$178,0,$C194)-SUM($F194:AC194)),0)</f>
        <v>15.1611328125</v>
      </c>
      <c r="AE194" s="33">
        <f ca="1">IFERROR(MIN(SLN(OFFSET($F$178,0,$C194),OFFSET($F$180,0,$C194),OFFSET($F$179,0,$C194))*AE$11,OFFSET($F$178,0,$C194)-SUM($F194:AD194)),0)</f>
        <v>15.1611328125</v>
      </c>
      <c r="AF194" s="33">
        <f ca="1">IFERROR(MIN(SLN(OFFSET($F$178,0,$C194),OFFSET($F$180,0,$C194),OFFSET($F$179,0,$C194))*AF$11,OFFSET($F$178,0,$C194)-SUM($F194:AE194)),0)</f>
        <v>15.1611328125</v>
      </c>
      <c r="AG194" s="33">
        <f ca="1">IFERROR(MIN(SLN(OFFSET($F$178,0,$C194),OFFSET($F$180,0,$C194),OFFSET($F$179,0,$C194))*AG$11,OFFSET($F$178,0,$C194)-SUM($F194:AF194)),0)</f>
        <v>15.1611328125</v>
      </c>
      <c r="AH194" s="33">
        <f ca="1">IFERROR(MIN(SLN(OFFSET($F$178,0,$C194),OFFSET($F$180,0,$C194),OFFSET($F$179,0,$C194))*AH$11,OFFSET($F$178,0,$C194)-SUM($F194:AG194)),0)</f>
        <v>15.1611328125</v>
      </c>
      <c r="AI194" s="33">
        <f ca="1">IFERROR(MIN(SLN(OFFSET($F$178,0,$C194),OFFSET($F$180,0,$C194),OFFSET($F$179,0,$C194))*AI$11,OFFSET($F$178,0,$C194)-SUM($F194:AH194)),0)</f>
        <v>15.1611328125</v>
      </c>
      <c r="AJ194" s="33">
        <f ca="1">IFERROR(MIN(SLN(OFFSET($F$178,0,$C194),OFFSET($F$180,0,$C194),OFFSET($F$179,0,$C194))*AJ$11,OFFSET($F$178,0,$C194)-SUM($F194:AI194)),0)</f>
        <v>15.1611328125</v>
      </c>
      <c r="AK194" s="33">
        <f ca="1">IFERROR(MIN(SLN(OFFSET($F$178,0,$C194),OFFSET($F$180,0,$C194),OFFSET($F$179,0,$C194))*AK$11,OFFSET($F$178,0,$C194)-SUM($F194:AJ194)),0)</f>
        <v>15.1611328125</v>
      </c>
      <c r="AL194" s="33">
        <f ca="1">IFERROR(MIN(SLN(OFFSET($F$178,0,$C194),OFFSET($F$180,0,$C194),OFFSET($F$179,0,$C194))*AL$11,OFFSET($F$178,0,$C194)-SUM($F194:AK194)),0)</f>
        <v>15.1611328125</v>
      </c>
      <c r="AM194" s="33">
        <f ca="1">IFERROR(MIN(SLN(OFFSET($F$178,0,$C194),OFFSET($F$180,0,$C194),OFFSET($F$179,0,$C194))*AM$11,OFFSET($F$178,0,$C194)-SUM($F194:AL194)),0)</f>
        <v>15.1611328125</v>
      </c>
      <c r="AN194" s="33">
        <f ca="1">IFERROR(MIN(SLN(OFFSET($F$178,0,$C194),OFFSET($F$180,0,$C194),OFFSET($F$179,0,$C194))*AN$11,OFFSET($F$178,0,$C194)-SUM($F194:AM194)),0)</f>
        <v>15.1611328125</v>
      </c>
      <c r="AO194" s="33">
        <f ca="1">IFERROR(MIN(SLN(OFFSET($F$178,0,$C194),OFFSET($F$180,0,$C194),OFFSET($F$179,0,$C194))*AO$11,OFFSET($F$178,0,$C194)-SUM($F194:AN194)),0)</f>
        <v>15.1611328125</v>
      </c>
      <c r="AP194" s="33">
        <f ca="1">IFERROR(MIN(SLN(OFFSET($F$178,0,$C194),OFFSET($F$180,0,$C194),OFFSET($F$179,0,$C194))*AP$11,OFFSET($F$178,0,$C194)-SUM($F194:AO194)),0)</f>
        <v>15.1611328125</v>
      </c>
      <c r="AQ194" s="33">
        <f ca="1">IFERROR(MIN(SLN(OFFSET($F$178,0,$C194),OFFSET($F$180,0,$C194),OFFSET($F$179,0,$C194))*AQ$11,OFFSET($F$178,0,$C194)-SUM($F194:AP194)),0)</f>
        <v>15.1611328125</v>
      </c>
      <c r="AR194" s="33">
        <f ca="1">IFERROR(MIN(SLN(OFFSET($F$178,0,$C194),OFFSET($F$180,0,$C194),OFFSET($F$179,0,$C194))*AR$11,OFFSET($F$178,0,$C194)-SUM($F194:AQ194)),0)</f>
        <v>15.1611328125</v>
      </c>
      <c r="AS194" s="33">
        <f ca="1">IFERROR(MIN(SLN(OFFSET($F$178,0,$C194),OFFSET($F$180,0,$C194),OFFSET($F$179,0,$C194))*AS$11,OFFSET($F$178,0,$C194)-SUM($F194:AR194)),0)</f>
        <v>15.1611328125</v>
      </c>
      <c r="AT194" s="33">
        <f ca="1">IFERROR(MIN(SLN(OFFSET($F$178,0,$C194),OFFSET($F$180,0,$C194),OFFSET($F$179,0,$C194))*AT$11,OFFSET($F$178,0,$C194)-SUM($F194:AS194)),0)</f>
        <v>15.1611328125</v>
      </c>
      <c r="AU194" s="33">
        <f ca="1">IFERROR(MIN(SLN(OFFSET($F$178,0,$C194),OFFSET($F$180,0,$C194),OFFSET($F$179,0,$C194))*AU$11,OFFSET($F$178,0,$C194)-SUM($F194:AT194)),0)</f>
        <v>15.1611328125</v>
      </c>
      <c r="AV194" s="33">
        <f ca="1">IFERROR(MIN(SLN(OFFSET($F$178,0,$C194),OFFSET($F$180,0,$C194),OFFSET($F$179,0,$C194))*AV$11,OFFSET($F$178,0,$C194)-SUM($F194:AU194)),0)</f>
        <v>15.1611328125</v>
      </c>
      <c r="AW194" s="33">
        <f ca="1">IFERROR(MIN(SLN(OFFSET($F$178,0,$C194),OFFSET($F$180,0,$C194),OFFSET($F$179,0,$C194))*AW$11,OFFSET($F$178,0,$C194)-SUM($F194:AV194)),0)</f>
        <v>15.1611328125</v>
      </c>
      <c r="AX194" s="33">
        <f ca="1">IFERROR(MIN(SLN(OFFSET($F$178,0,$C194),OFFSET($F$180,0,$C194),OFFSET($F$179,0,$C194))*AX$11,OFFSET($F$178,0,$C194)-SUM($F194:AW194)),0)</f>
        <v>15.1611328125</v>
      </c>
      <c r="AY194" s="33">
        <f ca="1">IFERROR(MIN(SLN(OFFSET($F$178,0,$C194),OFFSET($F$180,0,$C194),OFFSET($F$179,0,$C194))*AY$11,OFFSET($F$178,0,$C194)-SUM($F194:AX194)),0)</f>
        <v>15.1611328125</v>
      </c>
      <c r="AZ194" s="33">
        <f ca="1">IFERROR(MIN(SLN(OFFSET($F$178,0,$C194),OFFSET($F$180,0,$C194),OFFSET($F$179,0,$C194))*AZ$11,OFFSET($F$178,0,$C194)-SUM($F194:AY194)),0)</f>
        <v>15.1611328125</v>
      </c>
      <c r="BA194" s="33">
        <f ca="1">IFERROR(MIN(SLN(OFFSET($F$178,0,$C194),OFFSET($F$180,0,$C194),OFFSET($F$179,0,$C194))*BA$11,OFFSET($F$178,0,$C194)-SUM($F194:AZ194)),0)</f>
        <v>15.1611328125</v>
      </c>
      <c r="BB194" s="33">
        <f ca="1">IFERROR(MIN(SLN(OFFSET($F$178,0,$C194),OFFSET($F$180,0,$C194),OFFSET($F$179,0,$C194))*BB$11,OFFSET($F$178,0,$C194)-SUM($F194:BA194)),0)</f>
        <v>15.1611328125</v>
      </c>
      <c r="BC194" s="33">
        <f ca="1">IFERROR(MIN(SLN(OFFSET($F$178,0,$C194),OFFSET($F$180,0,$C194),OFFSET($F$179,0,$C194))*BC$11,OFFSET($F$178,0,$C194)-SUM($F194:BB194)),0)</f>
        <v>15.1611328125</v>
      </c>
      <c r="BD194" s="33">
        <f ca="1">IFERROR(MIN(SLN(OFFSET($F$178,0,$C194),OFFSET($F$180,0,$C194),OFFSET($F$179,0,$C194))*BD$11,OFFSET($F$178,0,$C194)-SUM($F194:BC194)),0)</f>
        <v>15.1611328125</v>
      </c>
      <c r="BE194" s="33">
        <f ca="1">IFERROR(MIN(SLN(OFFSET($F$178,0,$C194),OFFSET($F$180,0,$C194),OFFSET($F$179,0,$C194))*BE$11,OFFSET($F$178,0,$C194)-SUM($F194:BD194)),0)</f>
        <v>15.1611328125</v>
      </c>
      <c r="BF194" s="33">
        <f ca="1">IFERROR(MIN(SLN(OFFSET($F$178,0,$C194),OFFSET($F$180,0,$C194),OFFSET($F$179,0,$C194))*BF$11,OFFSET($F$178,0,$C194)-SUM($F194:BE194)),0)</f>
        <v>15.1611328125</v>
      </c>
      <c r="BG194" s="33">
        <f ca="1">IFERROR(MIN(SLN(OFFSET($F$178,0,$C194),OFFSET($F$180,0,$C194),OFFSET($F$179,0,$C194))*BG$11,OFFSET($F$178,0,$C194)-SUM($F194:BF194)),0)</f>
        <v>15.1611328125</v>
      </c>
      <c r="BH194" s="33">
        <f ca="1">IFERROR(MIN(SLN(OFFSET($F$178,0,$C194),OFFSET($F$180,0,$C194),OFFSET($F$179,0,$C194))*BH$11,OFFSET($F$178,0,$C194)-SUM($F194:BG194)),0)</f>
        <v>15.1611328125</v>
      </c>
      <c r="BI194" s="33">
        <f ca="1">IFERROR(MIN(SLN(OFFSET($F$178,0,$C194),OFFSET($F$180,0,$C194),OFFSET($F$179,0,$C194))*BI$11,OFFSET($F$178,0,$C194)-SUM($F194:BH194)),0)</f>
        <v>15.1611328125</v>
      </c>
      <c r="BJ194" s="33">
        <f ca="1">IFERROR(MIN(SLN(OFFSET($F$178,0,$C194),OFFSET($F$180,0,$C194),OFFSET($F$179,0,$C194))*BJ$11,OFFSET($F$178,0,$C194)-SUM($F194:BI194)),0)</f>
        <v>15.1611328125</v>
      </c>
    </row>
    <row r="195" spans="2:62" ht="13.5" hidden="1" customHeight="1" outlineLevel="1" x14ac:dyDescent="0.25">
      <c r="B195" s="1" t="str">
        <v>05/31/14</v>
      </c>
      <c r="C195" s="9">
        <v>13</v>
      </c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33">
        <f ca="1">IFERROR(MIN(SLN(OFFSET($F$178,0,$C195),OFFSET($F$180,0,$C195),OFFSET($F$179,0,$C195))*S$11,OFFSET($F$178,0,$C195)-SUM($F195:R195)),0)</f>
        <v>22.4945068359375</v>
      </c>
      <c r="T195" s="33">
        <f ca="1">IFERROR(MIN(SLN(OFFSET($F$178,0,$C195),OFFSET($F$180,0,$C195),OFFSET($F$179,0,$C195))*T$11,OFFSET($F$178,0,$C195)-SUM($F195:S195)),0)</f>
        <v>22.4945068359375</v>
      </c>
      <c r="U195" s="33">
        <f ca="1">IFERROR(MIN(SLN(OFFSET($F$178,0,$C195),OFFSET($F$180,0,$C195),OFFSET($F$179,0,$C195))*U$11,OFFSET($F$178,0,$C195)-SUM($F195:T195)),0)</f>
        <v>22.4945068359375</v>
      </c>
      <c r="V195" s="33">
        <f ca="1">IFERROR(MIN(SLN(OFFSET($F$178,0,$C195),OFFSET($F$180,0,$C195),OFFSET($F$179,0,$C195))*V$11,OFFSET($F$178,0,$C195)-SUM($F195:U195)),0)</f>
        <v>22.4945068359375</v>
      </c>
      <c r="W195" s="33">
        <f ca="1">IFERROR(MIN(SLN(OFFSET($F$178,0,$C195),OFFSET($F$180,0,$C195),OFFSET($F$179,0,$C195))*W$11,OFFSET($F$178,0,$C195)-SUM($F195:V195)),0)</f>
        <v>22.4945068359375</v>
      </c>
      <c r="X195" s="33">
        <f ca="1">IFERROR(MIN(SLN(OFFSET($F$178,0,$C195),OFFSET($F$180,0,$C195),OFFSET($F$179,0,$C195))*X$11,OFFSET($F$178,0,$C195)-SUM($F195:W195)),0)</f>
        <v>22.4945068359375</v>
      </c>
      <c r="Y195" s="33">
        <f ca="1">IFERROR(MIN(SLN(OFFSET($F$178,0,$C195),OFFSET($F$180,0,$C195),OFFSET($F$179,0,$C195))*Y$11,OFFSET($F$178,0,$C195)-SUM($F195:X195)),0)</f>
        <v>22.4945068359375</v>
      </c>
      <c r="Z195" s="33">
        <f ca="1">IFERROR(MIN(SLN(OFFSET($F$178,0,$C195),OFFSET($F$180,0,$C195),OFFSET($F$179,0,$C195))*Z$11,OFFSET($F$178,0,$C195)-SUM($F195:Y195)),0)</f>
        <v>22.4945068359375</v>
      </c>
      <c r="AA195" s="33">
        <f ca="1">IFERROR(MIN(SLN(OFFSET($F$178,0,$C195),OFFSET($F$180,0,$C195),OFFSET($F$179,0,$C195))*AA$11,OFFSET($F$178,0,$C195)-SUM($F195:Z195)),0)</f>
        <v>22.4945068359375</v>
      </c>
      <c r="AB195" s="33">
        <f ca="1">IFERROR(MIN(SLN(OFFSET($F$178,0,$C195),OFFSET($F$180,0,$C195),OFFSET($F$179,0,$C195))*AB$11,OFFSET($F$178,0,$C195)-SUM($F195:AA195)),0)</f>
        <v>22.4945068359375</v>
      </c>
      <c r="AC195" s="33">
        <f ca="1">IFERROR(MIN(SLN(OFFSET($F$178,0,$C195),OFFSET($F$180,0,$C195),OFFSET($F$179,0,$C195))*AC$11,OFFSET($F$178,0,$C195)-SUM($F195:AB195)),0)</f>
        <v>22.4945068359375</v>
      </c>
      <c r="AD195" s="33">
        <f ca="1">IFERROR(MIN(SLN(OFFSET($F$178,0,$C195),OFFSET($F$180,0,$C195),OFFSET($F$179,0,$C195))*AD$11,OFFSET($F$178,0,$C195)-SUM($F195:AC195)),0)</f>
        <v>22.4945068359375</v>
      </c>
      <c r="AE195" s="33">
        <f ca="1">IFERROR(MIN(SLN(OFFSET($F$178,0,$C195),OFFSET($F$180,0,$C195),OFFSET($F$179,0,$C195))*AE$11,OFFSET($F$178,0,$C195)-SUM($F195:AD195)),0)</f>
        <v>22.4945068359375</v>
      </c>
      <c r="AF195" s="33">
        <f ca="1">IFERROR(MIN(SLN(OFFSET($F$178,0,$C195),OFFSET($F$180,0,$C195),OFFSET($F$179,0,$C195))*AF$11,OFFSET($F$178,0,$C195)-SUM($F195:AE195)),0)</f>
        <v>22.4945068359375</v>
      </c>
      <c r="AG195" s="33">
        <f ca="1">IFERROR(MIN(SLN(OFFSET($F$178,0,$C195),OFFSET($F$180,0,$C195),OFFSET($F$179,0,$C195))*AG$11,OFFSET($F$178,0,$C195)-SUM($F195:AF195)),0)</f>
        <v>22.4945068359375</v>
      </c>
      <c r="AH195" s="33">
        <f ca="1">IFERROR(MIN(SLN(OFFSET($F$178,0,$C195),OFFSET($F$180,0,$C195),OFFSET($F$179,0,$C195))*AH$11,OFFSET($F$178,0,$C195)-SUM($F195:AG195)),0)</f>
        <v>22.4945068359375</v>
      </c>
      <c r="AI195" s="33">
        <f ca="1">IFERROR(MIN(SLN(OFFSET($F$178,0,$C195),OFFSET($F$180,0,$C195),OFFSET($F$179,0,$C195))*AI$11,OFFSET($F$178,0,$C195)-SUM($F195:AH195)),0)</f>
        <v>22.4945068359375</v>
      </c>
      <c r="AJ195" s="33">
        <f ca="1">IFERROR(MIN(SLN(OFFSET($F$178,0,$C195),OFFSET($F$180,0,$C195),OFFSET($F$179,0,$C195))*AJ$11,OFFSET($F$178,0,$C195)-SUM($F195:AI195)),0)</f>
        <v>22.4945068359375</v>
      </c>
      <c r="AK195" s="33">
        <f ca="1">IFERROR(MIN(SLN(OFFSET($F$178,0,$C195),OFFSET($F$180,0,$C195),OFFSET($F$179,0,$C195))*AK$11,OFFSET($F$178,0,$C195)-SUM($F195:AJ195)),0)</f>
        <v>22.4945068359375</v>
      </c>
      <c r="AL195" s="33">
        <f ca="1">IFERROR(MIN(SLN(OFFSET($F$178,0,$C195),OFFSET($F$180,0,$C195),OFFSET($F$179,0,$C195))*AL$11,OFFSET($F$178,0,$C195)-SUM($F195:AK195)),0)</f>
        <v>22.4945068359375</v>
      </c>
      <c r="AM195" s="33">
        <f ca="1">IFERROR(MIN(SLN(OFFSET($F$178,0,$C195),OFFSET($F$180,0,$C195),OFFSET($F$179,0,$C195))*AM$11,OFFSET($F$178,0,$C195)-SUM($F195:AL195)),0)</f>
        <v>22.4945068359375</v>
      </c>
      <c r="AN195" s="33">
        <f ca="1">IFERROR(MIN(SLN(OFFSET($F$178,0,$C195),OFFSET($F$180,0,$C195),OFFSET($F$179,0,$C195))*AN$11,OFFSET($F$178,0,$C195)-SUM($F195:AM195)),0)</f>
        <v>22.4945068359375</v>
      </c>
      <c r="AO195" s="33">
        <f ca="1">IFERROR(MIN(SLN(OFFSET($F$178,0,$C195),OFFSET($F$180,0,$C195),OFFSET($F$179,0,$C195))*AO$11,OFFSET($F$178,0,$C195)-SUM($F195:AN195)),0)</f>
        <v>22.4945068359375</v>
      </c>
      <c r="AP195" s="33">
        <f ca="1">IFERROR(MIN(SLN(OFFSET($F$178,0,$C195),OFFSET($F$180,0,$C195),OFFSET($F$179,0,$C195))*AP$11,OFFSET($F$178,0,$C195)-SUM($F195:AO195)),0)</f>
        <v>22.4945068359375</v>
      </c>
      <c r="AQ195" s="33">
        <f ca="1">IFERROR(MIN(SLN(OFFSET($F$178,0,$C195),OFFSET($F$180,0,$C195),OFFSET($F$179,0,$C195))*AQ$11,OFFSET($F$178,0,$C195)-SUM($F195:AP195)),0)</f>
        <v>22.4945068359375</v>
      </c>
      <c r="AR195" s="33">
        <f ca="1">IFERROR(MIN(SLN(OFFSET($F$178,0,$C195),OFFSET($F$180,0,$C195),OFFSET($F$179,0,$C195))*AR$11,OFFSET($F$178,0,$C195)-SUM($F195:AQ195)),0)</f>
        <v>22.4945068359375</v>
      </c>
      <c r="AS195" s="33">
        <f ca="1">IFERROR(MIN(SLN(OFFSET($F$178,0,$C195),OFFSET($F$180,0,$C195),OFFSET($F$179,0,$C195))*AS$11,OFFSET($F$178,0,$C195)-SUM($F195:AR195)),0)</f>
        <v>22.4945068359375</v>
      </c>
      <c r="AT195" s="33">
        <f ca="1">IFERROR(MIN(SLN(OFFSET($F$178,0,$C195),OFFSET($F$180,0,$C195),OFFSET($F$179,0,$C195))*AT$11,OFFSET($F$178,0,$C195)-SUM($F195:AS195)),0)</f>
        <v>22.4945068359375</v>
      </c>
      <c r="AU195" s="33">
        <f ca="1">IFERROR(MIN(SLN(OFFSET($F$178,0,$C195),OFFSET($F$180,0,$C195),OFFSET($F$179,0,$C195))*AU$11,OFFSET($F$178,0,$C195)-SUM($F195:AT195)),0)</f>
        <v>22.4945068359375</v>
      </c>
      <c r="AV195" s="33">
        <f ca="1">IFERROR(MIN(SLN(OFFSET($F$178,0,$C195),OFFSET($F$180,0,$C195),OFFSET($F$179,0,$C195))*AV$11,OFFSET($F$178,0,$C195)-SUM($F195:AU195)),0)</f>
        <v>22.4945068359375</v>
      </c>
      <c r="AW195" s="33">
        <f ca="1">IFERROR(MIN(SLN(OFFSET($F$178,0,$C195),OFFSET($F$180,0,$C195),OFFSET($F$179,0,$C195))*AW$11,OFFSET($F$178,0,$C195)-SUM($F195:AV195)),0)</f>
        <v>22.4945068359375</v>
      </c>
      <c r="AX195" s="33">
        <f ca="1">IFERROR(MIN(SLN(OFFSET($F$178,0,$C195),OFFSET($F$180,0,$C195),OFFSET($F$179,0,$C195))*AX$11,OFFSET($F$178,0,$C195)-SUM($F195:AW195)),0)</f>
        <v>22.4945068359375</v>
      </c>
      <c r="AY195" s="33">
        <f ca="1">IFERROR(MIN(SLN(OFFSET($F$178,0,$C195),OFFSET($F$180,0,$C195),OFFSET($F$179,0,$C195))*AY$11,OFFSET($F$178,0,$C195)-SUM($F195:AX195)),0)</f>
        <v>22.4945068359375</v>
      </c>
      <c r="AZ195" s="33">
        <f ca="1">IFERROR(MIN(SLN(OFFSET($F$178,0,$C195),OFFSET($F$180,0,$C195),OFFSET($F$179,0,$C195))*AZ$11,OFFSET($F$178,0,$C195)-SUM($F195:AY195)),0)</f>
        <v>22.4945068359375</v>
      </c>
      <c r="BA195" s="33">
        <f ca="1">IFERROR(MIN(SLN(OFFSET($F$178,0,$C195),OFFSET($F$180,0,$C195),OFFSET($F$179,0,$C195))*BA$11,OFFSET($F$178,0,$C195)-SUM($F195:AZ195)),0)</f>
        <v>22.4945068359375</v>
      </c>
      <c r="BB195" s="33">
        <f ca="1">IFERROR(MIN(SLN(OFFSET($F$178,0,$C195),OFFSET($F$180,0,$C195),OFFSET($F$179,0,$C195))*BB$11,OFFSET($F$178,0,$C195)-SUM($F195:BA195)),0)</f>
        <v>22.4945068359375</v>
      </c>
      <c r="BC195" s="33">
        <f ca="1">IFERROR(MIN(SLN(OFFSET($F$178,0,$C195),OFFSET($F$180,0,$C195),OFFSET($F$179,0,$C195))*BC$11,OFFSET($F$178,0,$C195)-SUM($F195:BB195)),0)</f>
        <v>22.4945068359375</v>
      </c>
      <c r="BD195" s="33">
        <f ca="1">IFERROR(MIN(SLN(OFFSET($F$178,0,$C195),OFFSET($F$180,0,$C195),OFFSET($F$179,0,$C195))*BD$11,OFFSET($F$178,0,$C195)-SUM($F195:BC195)),0)</f>
        <v>22.4945068359375</v>
      </c>
      <c r="BE195" s="33">
        <f ca="1">IFERROR(MIN(SLN(OFFSET($F$178,0,$C195),OFFSET($F$180,0,$C195),OFFSET($F$179,0,$C195))*BE$11,OFFSET($F$178,0,$C195)-SUM($F195:BD195)),0)</f>
        <v>22.4945068359375</v>
      </c>
      <c r="BF195" s="33">
        <f ca="1">IFERROR(MIN(SLN(OFFSET($F$178,0,$C195),OFFSET($F$180,0,$C195),OFFSET($F$179,0,$C195))*BF$11,OFFSET($F$178,0,$C195)-SUM($F195:BE195)),0)</f>
        <v>22.4945068359375</v>
      </c>
      <c r="BG195" s="33">
        <f ca="1">IFERROR(MIN(SLN(OFFSET($F$178,0,$C195),OFFSET($F$180,0,$C195),OFFSET($F$179,0,$C195))*BG$11,OFFSET($F$178,0,$C195)-SUM($F195:BF195)),0)</f>
        <v>22.4945068359375</v>
      </c>
      <c r="BH195" s="33">
        <f ca="1">IFERROR(MIN(SLN(OFFSET($F$178,0,$C195),OFFSET($F$180,0,$C195),OFFSET($F$179,0,$C195))*BH$11,OFFSET($F$178,0,$C195)-SUM($F195:BG195)),0)</f>
        <v>22.4945068359375</v>
      </c>
      <c r="BI195" s="33">
        <f ca="1">IFERROR(MIN(SLN(OFFSET($F$178,0,$C195),OFFSET($F$180,0,$C195),OFFSET($F$179,0,$C195))*BI$11,OFFSET($F$178,0,$C195)-SUM($F195:BH195)),0)</f>
        <v>22.4945068359375</v>
      </c>
      <c r="BJ195" s="33">
        <f ca="1">IFERROR(MIN(SLN(OFFSET($F$178,0,$C195),OFFSET($F$180,0,$C195),OFFSET($F$179,0,$C195))*BJ$11,OFFSET($F$178,0,$C195)-SUM($F195:BI195)),0)</f>
        <v>22.4945068359375</v>
      </c>
    </row>
    <row r="196" spans="2:62" ht="13.5" hidden="1" customHeight="1" outlineLevel="1" x14ac:dyDescent="0.25">
      <c r="B196" s="1" t="str">
        <v>06/30/14</v>
      </c>
      <c r="C196" s="9">
        <v>14</v>
      </c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33">
        <f ca="1">IFERROR(MIN(SLN(OFFSET($F$178,0,$C196),OFFSET($F$180,0,$C196),OFFSET($F$179,0,$C196))*T$11,OFFSET($F$178,0,$C196)-SUM($F196:S196)),0)</f>
        <v>31.146240234375</v>
      </c>
      <c r="U196" s="33">
        <f ca="1">IFERROR(MIN(SLN(OFFSET($F$178,0,$C196),OFFSET($F$180,0,$C196),OFFSET($F$179,0,$C196))*U$11,OFFSET($F$178,0,$C196)-SUM($F196:T196)),0)</f>
        <v>31.146240234375</v>
      </c>
      <c r="V196" s="33">
        <f ca="1">IFERROR(MIN(SLN(OFFSET($F$178,0,$C196),OFFSET($F$180,0,$C196),OFFSET($F$179,0,$C196))*V$11,OFFSET($F$178,0,$C196)-SUM($F196:U196)),0)</f>
        <v>31.146240234375</v>
      </c>
      <c r="W196" s="33">
        <f ca="1">IFERROR(MIN(SLN(OFFSET($F$178,0,$C196),OFFSET($F$180,0,$C196),OFFSET($F$179,0,$C196))*W$11,OFFSET($F$178,0,$C196)-SUM($F196:V196)),0)</f>
        <v>31.146240234375</v>
      </c>
      <c r="X196" s="33">
        <f ca="1">IFERROR(MIN(SLN(OFFSET($F$178,0,$C196),OFFSET($F$180,0,$C196),OFFSET($F$179,0,$C196))*X$11,OFFSET($F$178,0,$C196)-SUM($F196:W196)),0)</f>
        <v>31.146240234375</v>
      </c>
      <c r="Y196" s="33">
        <f ca="1">IFERROR(MIN(SLN(OFFSET($F$178,0,$C196),OFFSET($F$180,0,$C196),OFFSET($F$179,0,$C196))*Y$11,OFFSET($F$178,0,$C196)-SUM($F196:X196)),0)</f>
        <v>31.146240234375</v>
      </c>
      <c r="Z196" s="33">
        <f ca="1">IFERROR(MIN(SLN(OFFSET($F$178,0,$C196),OFFSET($F$180,0,$C196),OFFSET($F$179,0,$C196))*Z$11,OFFSET($F$178,0,$C196)-SUM($F196:Y196)),0)</f>
        <v>31.146240234375</v>
      </c>
      <c r="AA196" s="33">
        <f ca="1">IFERROR(MIN(SLN(OFFSET($F$178,0,$C196),OFFSET($F$180,0,$C196),OFFSET($F$179,0,$C196))*AA$11,OFFSET($F$178,0,$C196)-SUM($F196:Z196)),0)</f>
        <v>31.146240234375</v>
      </c>
      <c r="AB196" s="33">
        <f ca="1">IFERROR(MIN(SLN(OFFSET($F$178,0,$C196),OFFSET($F$180,0,$C196),OFFSET($F$179,0,$C196))*AB$11,OFFSET($F$178,0,$C196)-SUM($F196:AA196)),0)</f>
        <v>31.146240234375</v>
      </c>
      <c r="AC196" s="33">
        <f ca="1">IFERROR(MIN(SLN(OFFSET($F$178,0,$C196),OFFSET($F$180,0,$C196),OFFSET($F$179,0,$C196))*AC$11,OFFSET($F$178,0,$C196)-SUM($F196:AB196)),0)</f>
        <v>31.146240234375</v>
      </c>
      <c r="AD196" s="33">
        <f ca="1">IFERROR(MIN(SLN(OFFSET($F$178,0,$C196),OFFSET($F$180,0,$C196),OFFSET($F$179,0,$C196))*AD$11,OFFSET($F$178,0,$C196)-SUM($F196:AC196)),0)</f>
        <v>31.146240234375</v>
      </c>
      <c r="AE196" s="33">
        <f ca="1">IFERROR(MIN(SLN(OFFSET($F$178,0,$C196),OFFSET($F$180,0,$C196),OFFSET($F$179,0,$C196))*AE$11,OFFSET($F$178,0,$C196)-SUM($F196:AD196)),0)</f>
        <v>31.146240234375</v>
      </c>
      <c r="AF196" s="33">
        <f ca="1">IFERROR(MIN(SLN(OFFSET($F$178,0,$C196),OFFSET($F$180,0,$C196),OFFSET($F$179,0,$C196))*AF$11,OFFSET($F$178,0,$C196)-SUM($F196:AE196)),0)</f>
        <v>31.146240234375</v>
      </c>
      <c r="AG196" s="33">
        <f ca="1">IFERROR(MIN(SLN(OFFSET($F$178,0,$C196),OFFSET($F$180,0,$C196),OFFSET($F$179,0,$C196))*AG$11,OFFSET($F$178,0,$C196)-SUM($F196:AF196)),0)</f>
        <v>31.146240234375</v>
      </c>
      <c r="AH196" s="33">
        <f ca="1">IFERROR(MIN(SLN(OFFSET($F$178,0,$C196),OFFSET($F$180,0,$C196),OFFSET($F$179,0,$C196))*AH$11,OFFSET($F$178,0,$C196)-SUM($F196:AG196)),0)</f>
        <v>31.146240234375</v>
      </c>
      <c r="AI196" s="33">
        <f ca="1">IFERROR(MIN(SLN(OFFSET($F$178,0,$C196),OFFSET($F$180,0,$C196),OFFSET($F$179,0,$C196))*AI$11,OFFSET($F$178,0,$C196)-SUM($F196:AH196)),0)</f>
        <v>31.146240234375</v>
      </c>
      <c r="AJ196" s="33">
        <f ca="1">IFERROR(MIN(SLN(OFFSET($F$178,0,$C196),OFFSET($F$180,0,$C196),OFFSET($F$179,0,$C196))*AJ$11,OFFSET($F$178,0,$C196)-SUM($F196:AI196)),0)</f>
        <v>31.146240234375</v>
      </c>
      <c r="AK196" s="33">
        <f ca="1">IFERROR(MIN(SLN(OFFSET($F$178,0,$C196),OFFSET($F$180,0,$C196),OFFSET($F$179,0,$C196))*AK$11,OFFSET($F$178,0,$C196)-SUM($F196:AJ196)),0)</f>
        <v>31.146240234375</v>
      </c>
      <c r="AL196" s="33">
        <f ca="1">IFERROR(MIN(SLN(OFFSET($F$178,0,$C196),OFFSET($F$180,0,$C196),OFFSET($F$179,0,$C196))*AL$11,OFFSET($F$178,0,$C196)-SUM($F196:AK196)),0)</f>
        <v>31.146240234375</v>
      </c>
      <c r="AM196" s="33">
        <f ca="1">IFERROR(MIN(SLN(OFFSET($F$178,0,$C196),OFFSET($F$180,0,$C196),OFFSET($F$179,0,$C196))*AM$11,OFFSET($F$178,0,$C196)-SUM($F196:AL196)),0)</f>
        <v>31.146240234375</v>
      </c>
      <c r="AN196" s="33">
        <f ca="1">IFERROR(MIN(SLN(OFFSET($F$178,0,$C196),OFFSET($F$180,0,$C196),OFFSET($F$179,0,$C196))*AN$11,OFFSET($F$178,0,$C196)-SUM($F196:AM196)),0)</f>
        <v>31.146240234375</v>
      </c>
      <c r="AO196" s="33">
        <f ca="1">IFERROR(MIN(SLN(OFFSET($F$178,0,$C196),OFFSET($F$180,0,$C196),OFFSET($F$179,0,$C196))*AO$11,OFFSET($F$178,0,$C196)-SUM($F196:AN196)),0)</f>
        <v>31.146240234375</v>
      </c>
      <c r="AP196" s="33">
        <f ca="1">IFERROR(MIN(SLN(OFFSET($F$178,0,$C196),OFFSET($F$180,0,$C196),OFFSET($F$179,0,$C196))*AP$11,OFFSET($F$178,0,$C196)-SUM($F196:AO196)),0)</f>
        <v>31.146240234375</v>
      </c>
      <c r="AQ196" s="33">
        <f ca="1">IFERROR(MIN(SLN(OFFSET($F$178,0,$C196),OFFSET($F$180,0,$C196),OFFSET($F$179,0,$C196))*AQ$11,OFFSET($F$178,0,$C196)-SUM($F196:AP196)),0)</f>
        <v>31.146240234375</v>
      </c>
      <c r="AR196" s="33">
        <f ca="1">IFERROR(MIN(SLN(OFFSET($F$178,0,$C196),OFFSET($F$180,0,$C196),OFFSET($F$179,0,$C196))*AR$11,OFFSET($F$178,0,$C196)-SUM($F196:AQ196)),0)</f>
        <v>31.146240234375</v>
      </c>
      <c r="AS196" s="33">
        <f ca="1">IFERROR(MIN(SLN(OFFSET($F$178,0,$C196),OFFSET($F$180,0,$C196),OFFSET($F$179,0,$C196))*AS$11,OFFSET($F$178,0,$C196)-SUM($F196:AR196)),0)</f>
        <v>31.146240234375</v>
      </c>
      <c r="AT196" s="33">
        <f ca="1">IFERROR(MIN(SLN(OFFSET($F$178,0,$C196),OFFSET($F$180,0,$C196),OFFSET($F$179,0,$C196))*AT$11,OFFSET($F$178,0,$C196)-SUM($F196:AS196)),0)</f>
        <v>31.146240234375</v>
      </c>
      <c r="AU196" s="33">
        <f ca="1">IFERROR(MIN(SLN(OFFSET($F$178,0,$C196),OFFSET($F$180,0,$C196),OFFSET($F$179,0,$C196))*AU$11,OFFSET($F$178,0,$C196)-SUM($F196:AT196)),0)</f>
        <v>31.146240234375</v>
      </c>
      <c r="AV196" s="33">
        <f ca="1">IFERROR(MIN(SLN(OFFSET($F$178,0,$C196),OFFSET($F$180,0,$C196),OFFSET($F$179,0,$C196))*AV$11,OFFSET($F$178,0,$C196)-SUM($F196:AU196)),0)</f>
        <v>31.146240234375</v>
      </c>
      <c r="AW196" s="33">
        <f ca="1">IFERROR(MIN(SLN(OFFSET($F$178,0,$C196),OFFSET($F$180,0,$C196),OFFSET($F$179,0,$C196))*AW$11,OFFSET($F$178,0,$C196)-SUM($F196:AV196)),0)</f>
        <v>31.146240234375</v>
      </c>
      <c r="AX196" s="33">
        <f ca="1">IFERROR(MIN(SLN(OFFSET($F$178,0,$C196),OFFSET($F$180,0,$C196),OFFSET($F$179,0,$C196))*AX$11,OFFSET($F$178,0,$C196)-SUM($F196:AW196)),0)</f>
        <v>31.146240234375</v>
      </c>
      <c r="AY196" s="33">
        <f ca="1">IFERROR(MIN(SLN(OFFSET($F$178,0,$C196),OFFSET($F$180,0,$C196),OFFSET($F$179,0,$C196))*AY$11,OFFSET($F$178,0,$C196)-SUM($F196:AX196)),0)</f>
        <v>31.146240234375</v>
      </c>
      <c r="AZ196" s="33">
        <f ca="1">IFERROR(MIN(SLN(OFFSET($F$178,0,$C196),OFFSET($F$180,0,$C196),OFFSET($F$179,0,$C196))*AZ$11,OFFSET($F$178,0,$C196)-SUM($F196:AY196)),0)</f>
        <v>31.146240234375</v>
      </c>
      <c r="BA196" s="33">
        <f ca="1">IFERROR(MIN(SLN(OFFSET($F$178,0,$C196),OFFSET($F$180,0,$C196),OFFSET($F$179,0,$C196))*BA$11,OFFSET($F$178,0,$C196)-SUM($F196:AZ196)),0)</f>
        <v>31.146240234375</v>
      </c>
      <c r="BB196" s="33">
        <f ca="1">IFERROR(MIN(SLN(OFFSET($F$178,0,$C196),OFFSET($F$180,0,$C196),OFFSET($F$179,0,$C196))*BB$11,OFFSET($F$178,0,$C196)-SUM($F196:BA196)),0)</f>
        <v>31.146240234375</v>
      </c>
      <c r="BC196" s="33">
        <f ca="1">IFERROR(MIN(SLN(OFFSET($F$178,0,$C196),OFFSET($F$180,0,$C196),OFFSET($F$179,0,$C196))*BC$11,OFFSET($F$178,0,$C196)-SUM($F196:BB196)),0)</f>
        <v>31.146240234375</v>
      </c>
      <c r="BD196" s="33">
        <f ca="1">IFERROR(MIN(SLN(OFFSET($F$178,0,$C196),OFFSET($F$180,0,$C196),OFFSET($F$179,0,$C196))*BD$11,OFFSET($F$178,0,$C196)-SUM($F196:BC196)),0)</f>
        <v>31.146240234375</v>
      </c>
      <c r="BE196" s="33">
        <f ca="1">IFERROR(MIN(SLN(OFFSET($F$178,0,$C196),OFFSET($F$180,0,$C196),OFFSET($F$179,0,$C196))*BE$11,OFFSET($F$178,0,$C196)-SUM($F196:BD196)),0)</f>
        <v>31.146240234375</v>
      </c>
      <c r="BF196" s="33">
        <f ca="1">IFERROR(MIN(SLN(OFFSET($F$178,0,$C196),OFFSET($F$180,0,$C196),OFFSET($F$179,0,$C196))*BF$11,OFFSET($F$178,0,$C196)-SUM($F196:BE196)),0)</f>
        <v>31.146240234375</v>
      </c>
      <c r="BG196" s="33">
        <f ca="1">IFERROR(MIN(SLN(OFFSET($F$178,0,$C196),OFFSET($F$180,0,$C196),OFFSET($F$179,0,$C196))*BG$11,OFFSET($F$178,0,$C196)-SUM($F196:BF196)),0)</f>
        <v>31.146240234375</v>
      </c>
      <c r="BH196" s="33">
        <f ca="1">IFERROR(MIN(SLN(OFFSET($F$178,0,$C196),OFFSET($F$180,0,$C196),OFFSET($F$179,0,$C196))*BH$11,OFFSET($F$178,0,$C196)-SUM($F196:BG196)),0)</f>
        <v>31.146240234375</v>
      </c>
      <c r="BI196" s="33">
        <f ca="1">IFERROR(MIN(SLN(OFFSET($F$178,0,$C196),OFFSET($F$180,0,$C196),OFFSET($F$179,0,$C196))*BI$11,OFFSET($F$178,0,$C196)-SUM($F196:BH196)),0)</f>
        <v>31.146240234375</v>
      </c>
      <c r="BJ196" s="33">
        <f ca="1">IFERROR(MIN(SLN(OFFSET($F$178,0,$C196),OFFSET($F$180,0,$C196),OFFSET($F$179,0,$C196))*BJ$11,OFFSET($F$178,0,$C196)-SUM($F196:BI196)),0)</f>
        <v>31.146240234375</v>
      </c>
    </row>
    <row r="197" spans="2:62" ht="13.5" hidden="1" customHeight="1" outlineLevel="1" x14ac:dyDescent="0.25">
      <c r="B197" s="1" t="str">
        <v>07/31/14</v>
      </c>
      <c r="C197" s="9">
        <v>15</v>
      </c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33">
        <f ca="1">IFERROR(MIN(SLN(OFFSET($F$178,0,$C197),OFFSET($F$180,0,$C197),OFFSET($F$179,0,$C197))*U$11,OFFSET($F$178,0,$C197)-SUM($F197:T197)),0)</f>
        <v>43.1202392578125</v>
      </c>
      <c r="V197" s="33">
        <f ca="1">IFERROR(MIN(SLN(OFFSET($F$178,0,$C197),OFFSET($F$180,0,$C197),OFFSET($F$179,0,$C197))*V$11,OFFSET($F$178,0,$C197)-SUM($F197:U197)),0)</f>
        <v>43.1202392578125</v>
      </c>
      <c r="W197" s="33">
        <f ca="1">IFERROR(MIN(SLN(OFFSET($F$178,0,$C197),OFFSET($F$180,0,$C197),OFFSET($F$179,0,$C197))*W$11,OFFSET($F$178,0,$C197)-SUM($F197:V197)),0)</f>
        <v>43.1202392578125</v>
      </c>
      <c r="X197" s="33">
        <f ca="1">IFERROR(MIN(SLN(OFFSET($F$178,0,$C197),OFFSET($F$180,0,$C197),OFFSET($F$179,0,$C197))*X$11,OFFSET($F$178,0,$C197)-SUM($F197:W197)),0)</f>
        <v>43.1202392578125</v>
      </c>
      <c r="Y197" s="33">
        <f ca="1">IFERROR(MIN(SLN(OFFSET($F$178,0,$C197),OFFSET($F$180,0,$C197),OFFSET($F$179,0,$C197))*Y$11,OFFSET($F$178,0,$C197)-SUM($F197:X197)),0)</f>
        <v>43.1202392578125</v>
      </c>
      <c r="Z197" s="33">
        <f ca="1">IFERROR(MIN(SLN(OFFSET($F$178,0,$C197),OFFSET($F$180,0,$C197),OFFSET($F$179,0,$C197))*Z$11,OFFSET($F$178,0,$C197)-SUM($F197:Y197)),0)</f>
        <v>43.1202392578125</v>
      </c>
      <c r="AA197" s="33">
        <f ca="1">IFERROR(MIN(SLN(OFFSET($F$178,0,$C197),OFFSET($F$180,0,$C197),OFFSET($F$179,0,$C197))*AA$11,OFFSET($F$178,0,$C197)-SUM($F197:Z197)),0)</f>
        <v>43.1202392578125</v>
      </c>
      <c r="AB197" s="33">
        <f ca="1">IFERROR(MIN(SLN(OFFSET($F$178,0,$C197),OFFSET($F$180,0,$C197),OFFSET($F$179,0,$C197))*AB$11,OFFSET($F$178,0,$C197)-SUM($F197:AA197)),0)</f>
        <v>43.1202392578125</v>
      </c>
      <c r="AC197" s="33">
        <f ca="1">IFERROR(MIN(SLN(OFFSET($F$178,0,$C197),OFFSET($F$180,0,$C197),OFFSET($F$179,0,$C197))*AC$11,OFFSET($F$178,0,$C197)-SUM($F197:AB197)),0)</f>
        <v>43.1202392578125</v>
      </c>
      <c r="AD197" s="33">
        <f ca="1">IFERROR(MIN(SLN(OFFSET($F$178,0,$C197),OFFSET($F$180,0,$C197),OFFSET($F$179,0,$C197))*AD$11,OFFSET($F$178,0,$C197)-SUM($F197:AC197)),0)</f>
        <v>43.1202392578125</v>
      </c>
      <c r="AE197" s="33">
        <f ca="1">IFERROR(MIN(SLN(OFFSET($F$178,0,$C197),OFFSET($F$180,0,$C197),OFFSET($F$179,0,$C197))*AE$11,OFFSET($F$178,0,$C197)-SUM($F197:AD197)),0)</f>
        <v>43.1202392578125</v>
      </c>
      <c r="AF197" s="33">
        <f ca="1">IFERROR(MIN(SLN(OFFSET($F$178,0,$C197),OFFSET($F$180,0,$C197),OFFSET($F$179,0,$C197))*AF$11,OFFSET($F$178,0,$C197)-SUM($F197:AE197)),0)</f>
        <v>43.1202392578125</v>
      </c>
      <c r="AG197" s="33">
        <f ca="1">IFERROR(MIN(SLN(OFFSET($F$178,0,$C197),OFFSET($F$180,0,$C197),OFFSET($F$179,0,$C197))*AG$11,OFFSET($F$178,0,$C197)-SUM($F197:AF197)),0)</f>
        <v>43.1202392578125</v>
      </c>
      <c r="AH197" s="33">
        <f ca="1">IFERROR(MIN(SLN(OFFSET($F$178,0,$C197),OFFSET($F$180,0,$C197),OFFSET($F$179,0,$C197))*AH$11,OFFSET($F$178,0,$C197)-SUM($F197:AG197)),0)</f>
        <v>43.1202392578125</v>
      </c>
      <c r="AI197" s="33">
        <f ca="1">IFERROR(MIN(SLN(OFFSET($F$178,0,$C197),OFFSET($F$180,0,$C197),OFFSET($F$179,0,$C197))*AI$11,OFFSET($F$178,0,$C197)-SUM($F197:AH197)),0)</f>
        <v>43.1202392578125</v>
      </c>
      <c r="AJ197" s="33">
        <f ca="1">IFERROR(MIN(SLN(OFFSET($F$178,0,$C197),OFFSET($F$180,0,$C197),OFFSET($F$179,0,$C197))*AJ$11,OFFSET($F$178,0,$C197)-SUM($F197:AI197)),0)</f>
        <v>43.1202392578125</v>
      </c>
      <c r="AK197" s="33">
        <f ca="1">IFERROR(MIN(SLN(OFFSET($F$178,0,$C197),OFFSET($F$180,0,$C197),OFFSET($F$179,0,$C197))*AK$11,OFFSET($F$178,0,$C197)-SUM($F197:AJ197)),0)</f>
        <v>43.1202392578125</v>
      </c>
      <c r="AL197" s="33">
        <f ca="1">IFERROR(MIN(SLN(OFFSET($F$178,0,$C197),OFFSET($F$180,0,$C197),OFFSET($F$179,0,$C197))*AL$11,OFFSET($F$178,0,$C197)-SUM($F197:AK197)),0)</f>
        <v>43.1202392578125</v>
      </c>
      <c r="AM197" s="33">
        <f ca="1">IFERROR(MIN(SLN(OFFSET($F$178,0,$C197),OFFSET($F$180,0,$C197),OFFSET($F$179,0,$C197))*AM$11,OFFSET($F$178,0,$C197)-SUM($F197:AL197)),0)</f>
        <v>43.1202392578125</v>
      </c>
      <c r="AN197" s="33">
        <f ca="1">IFERROR(MIN(SLN(OFFSET($F$178,0,$C197),OFFSET($F$180,0,$C197),OFFSET($F$179,0,$C197))*AN$11,OFFSET($F$178,0,$C197)-SUM($F197:AM197)),0)</f>
        <v>43.1202392578125</v>
      </c>
      <c r="AO197" s="33">
        <f ca="1">IFERROR(MIN(SLN(OFFSET($F$178,0,$C197),OFFSET($F$180,0,$C197),OFFSET($F$179,0,$C197))*AO$11,OFFSET($F$178,0,$C197)-SUM($F197:AN197)),0)</f>
        <v>43.1202392578125</v>
      </c>
      <c r="AP197" s="33">
        <f ca="1">IFERROR(MIN(SLN(OFFSET($F$178,0,$C197),OFFSET($F$180,0,$C197),OFFSET($F$179,0,$C197))*AP$11,OFFSET($F$178,0,$C197)-SUM($F197:AO197)),0)</f>
        <v>43.1202392578125</v>
      </c>
      <c r="AQ197" s="33">
        <f ca="1">IFERROR(MIN(SLN(OFFSET($F$178,0,$C197),OFFSET($F$180,0,$C197),OFFSET($F$179,0,$C197))*AQ$11,OFFSET($F$178,0,$C197)-SUM($F197:AP197)),0)</f>
        <v>43.1202392578125</v>
      </c>
      <c r="AR197" s="33">
        <f ca="1">IFERROR(MIN(SLN(OFFSET($F$178,0,$C197),OFFSET($F$180,0,$C197),OFFSET($F$179,0,$C197))*AR$11,OFFSET($F$178,0,$C197)-SUM($F197:AQ197)),0)</f>
        <v>43.1202392578125</v>
      </c>
      <c r="AS197" s="33">
        <f ca="1">IFERROR(MIN(SLN(OFFSET($F$178,0,$C197),OFFSET($F$180,0,$C197),OFFSET($F$179,0,$C197))*AS$11,OFFSET($F$178,0,$C197)-SUM($F197:AR197)),0)</f>
        <v>43.1202392578125</v>
      </c>
      <c r="AT197" s="33">
        <f ca="1">IFERROR(MIN(SLN(OFFSET($F$178,0,$C197),OFFSET($F$180,0,$C197),OFFSET($F$179,0,$C197))*AT$11,OFFSET($F$178,0,$C197)-SUM($F197:AS197)),0)</f>
        <v>43.1202392578125</v>
      </c>
      <c r="AU197" s="33">
        <f ca="1">IFERROR(MIN(SLN(OFFSET($F$178,0,$C197),OFFSET($F$180,0,$C197),OFFSET($F$179,0,$C197))*AU$11,OFFSET($F$178,0,$C197)-SUM($F197:AT197)),0)</f>
        <v>43.1202392578125</v>
      </c>
      <c r="AV197" s="33">
        <f ca="1">IFERROR(MIN(SLN(OFFSET($F$178,0,$C197),OFFSET($F$180,0,$C197),OFFSET($F$179,0,$C197))*AV$11,OFFSET($F$178,0,$C197)-SUM($F197:AU197)),0)</f>
        <v>43.1202392578125</v>
      </c>
      <c r="AW197" s="33">
        <f ca="1">IFERROR(MIN(SLN(OFFSET($F$178,0,$C197),OFFSET($F$180,0,$C197),OFFSET($F$179,0,$C197))*AW$11,OFFSET($F$178,0,$C197)-SUM($F197:AV197)),0)</f>
        <v>43.1202392578125</v>
      </c>
      <c r="AX197" s="33">
        <f ca="1">IFERROR(MIN(SLN(OFFSET($F$178,0,$C197),OFFSET($F$180,0,$C197),OFFSET($F$179,0,$C197))*AX$11,OFFSET($F$178,0,$C197)-SUM($F197:AW197)),0)</f>
        <v>43.1202392578125</v>
      </c>
      <c r="AY197" s="33">
        <f ca="1">IFERROR(MIN(SLN(OFFSET($F$178,0,$C197),OFFSET($F$180,0,$C197),OFFSET($F$179,0,$C197))*AY$11,OFFSET($F$178,0,$C197)-SUM($F197:AX197)),0)</f>
        <v>43.1202392578125</v>
      </c>
      <c r="AZ197" s="33">
        <f ca="1">IFERROR(MIN(SLN(OFFSET($F$178,0,$C197),OFFSET($F$180,0,$C197),OFFSET($F$179,0,$C197))*AZ$11,OFFSET($F$178,0,$C197)-SUM($F197:AY197)),0)</f>
        <v>43.1202392578125</v>
      </c>
      <c r="BA197" s="33">
        <f ca="1">IFERROR(MIN(SLN(OFFSET($F$178,0,$C197),OFFSET($F$180,0,$C197),OFFSET($F$179,0,$C197))*BA$11,OFFSET($F$178,0,$C197)-SUM($F197:AZ197)),0)</f>
        <v>43.1202392578125</v>
      </c>
      <c r="BB197" s="33">
        <f ca="1">IFERROR(MIN(SLN(OFFSET($F$178,0,$C197),OFFSET($F$180,0,$C197),OFFSET($F$179,0,$C197))*BB$11,OFFSET($F$178,0,$C197)-SUM($F197:BA197)),0)</f>
        <v>43.1202392578125</v>
      </c>
      <c r="BC197" s="33">
        <f ca="1">IFERROR(MIN(SLN(OFFSET($F$178,0,$C197),OFFSET($F$180,0,$C197),OFFSET($F$179,0,$C197))*BC$11,OFFSET($F$178,0,$C197)-SUM($F197:BB197)),0)</f>
        <v>43.1202392578125</v>
      </c>
      <c r="BD197" s="33">
        <f ca="1">IFERROR(MIN(SLN(OFFSET($F$178,0,$C197),OFFSET($F$180,0,$C197),OFFSET($F$179,0,$C197))*BD$11,OFFSET($F$178,0,$C197)-SUM($F197:BC197)),0)</f>
        <v>43.1202392578125</v>
      </c>
      <c r="BE197" s="33">
        <f ca="1">IFERROR(MIN(SLN(OFFSET($F$178,0,$C197),OFFSET($F$180,0,$C197),OFFSET($F$179,0,$C197))*BE$11,OFFSET($F$178,0,$C197)-SUM($F197:BD197)),0)</f>
        <v>43.1202392578125</v>
      </c>
      <c r="BF197" s="33">
        <f ca="1">IFERROR(MIN(SLN(OFFSET($F$178,0,$C197),OFFSET($F$180,0,$C197),OFFSET($F$179,0,$C197))*BF$11,OFFSET($F$178,0,$C197)-SUM($F197:BE197)),0)</f>
        <v>43.1202392578125</v>
      </c>
      <c r="BG197" s="33">
        <f ca="1">IFERROR(MIN(SLN(OFFSET($F$178,0,$C197),OFFSET($F$180,0,$C197),OFFSET($F$179,0,$C197))*BG$11,OFFSET($F$178,0,$C197)-SUM($F197:BF197)),0)</f>
        <v>43.1202392578125</v>
      </c>
      <c r="BH197" s="33">
        <f ca="1">IFERROR(MIN(SLN(OFFSET($F$178,0,$C197),OFFSET($F$180,0,$C197),OFFSET($F$179,0,$C197))*BH$11,OFFSET($F$178,0,$C197)-SUM($F197:BG197)),0)</f>
        <v>43.1202392578125</v>
      </c>
      <c r="BI197" s="33">
        <f ca="1">IFERROR(MIN(SLN(OFFSET($F$178,0,$C197),OFFSET($F$180,0,$C197),OFFSET($F$179,0,$C197))*BI$11,OFFSET($F$178,0,$C197)-SUM($F197:BH197)),0)</f>
        <v>43.1202392578125</v>
      </c>
      <c r="BJ197" s="33">
        <f ca="1">IFERROR(MIN(SLN(OFFSET($F$178,0,$C197),OFFSET($F$180,0,$C197),OFFSET($F$179,0,$C197))*BJ$11,OFFSET($F$178,0,$C197)-SUM($F197:BI197)),0)</f>
        <v>43.1202392578125</v>
      </c>
    </row>
    <row r="198" spans="2:62" ht="13.5" hidden="1" customHeight="1" outlineLevel="1" x14ac:dyDescent="0.25">
      <c r="B198" s="1" t="str">
        <v>08/31/14</v>
      </c>
      <c r="C198" s="9">
        <v>16</v>
      </c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33">
        <f ca="1">IFERROR(MIN(SLN(OFFSET($F$178,0,$C198),OFFSET($F$180,0,$C198),OFFSET($F$179,0,$C198))*V$11,OFFSET($F$178,0,$C198)-SUM($F198:U198)),0)</f>
        <v>55.42646484374999</v>
      </c>
      <c r="W198" s="33">
        <f ca="1">IFERROR(MIN(SLN(OFFSET($F$178,0,$C198),OFFSET($F$180,0,$C198),OFFSET($F$179,0,$C198))*W$11,OFFSET($F$178,0,$C198)-SUM($F198:V198)),0)</f>
        <v>55.42646484374999</v>
      </c>
      <c r="X198" s="33">
        <f ca="1">IFERROR(MIN(SLN(OFFSET($F$178,0,$C198),OFFSET($F$180,0,$C198),OFFSET($F$179,0,$C198))*X$11,OFFSET($F$178,0,$C198)-SUM($F198:W198)),0)</f>
        <v>55.42646484374999</v>
      </c>
      <c r="Y198" s="33">
        <f ca="1">IFERROR(MIN(SLN(OFFSET($F$178,0,$C198),OFFSET($F$180,0,$C198),OFFSET($F$179,0,$C198))*Y$11,OFFSET($F$178,0,$C198)-SUM($F198:X198)),0)</f>
        <v>55.42646484374999</v>
      </c>
      <c r="Z198" s="33">
        <f ca="1">IFERROR(MIN(SLN(OFFSET($F$178,0,$C198),OFFSET($F$180,0,$C198),OFFSET($F$179,0,$C198))*Z$11,OFFSET($F$178,0,$C198)-SUM($F198:Y198)),0)</f>
        <v>55.42646484374999</v>
      </c>
      <c r="AA198" s="33">
        <f ca="1">IFERROR(MIN(SLN(OFFSET($F$178,0,$C198),OFFSET($F$180,0,$C198),OFFSET($F$179,0,$C198))*AA$11,OFFSET($F$178,0,$C198)-SUM($F198:Z198)),0)</f>
        <v>55.42646484374999</v>
      </c>
      <c r="AB198" s="33">
        <f ca="1">IFERROR(MIN(SLN(OFFSET($F$178,0,$C198),OFFSET($F$180,0,$C198),OFFSET($F$179,0,$C198))*AB$11,OFFSET($F$178,0,$C198)-SUM($F198:AA198)),0)</f>
        <v>55.42646484374999</v>
      </c>
      <c r="AC198" s="33">
        <f ca="1">IFERROR(MIN(SLN(OFFSET($F$178,0,$C198),OFFSET($F$180,0,$C198),OFFSET($F$179,0,$C198))*AC$11,OFFSET($F$178,0,$C198)-SUM($F198:AB198)),0)</f>
        <v>55.42646484374999</v>
      </c>
      <c r="AD198" s="33">
        <f ca="1">IFERROR(MIN(SLN(OFFSET($F$178,0,$C198),OFFSET($F$180,0,$C198),OFFSET($F$179,0,$C198))*AD$11,OFFSET($F$178,0,$C198)-SUM($F198:AC198)),0)</f>
        <v>55.42646484374999</v>
      </c>
      <c r="AE198" s="33">
        <f ca="1">IFERROR(MIN(SLN(OFFSET($F$178,0,$C198),OFFSET($F$180,0,$C198),OFFSET($F$179,0,$C198))*AE$11,OFFSET($F$178,0,$C198)-SUM($F198:AD198)),0)</f>
        <v>55.42646484374999</v>
      </c>
      <c r="AF198" s="33">
        <f ca="1">IFERROR(MIN(SLN(OFFSET($F$178,0,$C198),OFFSET($F$180,0,$C198),OFFSET($F$179,0,$C198))*AF$11,OFFSET($F$178,0,$C198)-SUM($F198:AE198)),0)</f>
        <v>55.42646484374999</v>
      </c>
      <c r="AG198" s="33">
        <f ca="1">IFERROR(MIN(SLN(OFFSET($F$178,0,$C198),OFFSET($F$180,0,$C198),OFFSET($F$179,0,$C198))*AG$11,OFFSET($F$178,0,$C198)-SUM($F198:AF198)),0)</f>
        <v>55.42646484374999</v>
      </c>
      <c r="AH198" s="33">
        <f ca="1">IFERROR(MIN(SLN(OFFSET($F$178,0,$C198),OFFSET($F$180,0,$C198),OFFSET($F$179,0,$C198))*AH$11,OFFSET($F$178,0,$C198)-SUM($F198:AG198)),0)</f>
        <v>55.42646484374999</v>
      </c>
      <c r="AI198" s="33">
        <f ca="1">IFERROR(MIN(SLN(OFFSET($F$178,0,$C198),OFFSET($F$180,0,$C198),OFFSET($F$179,0,$C198))*AI$11,OFFSET($F$178,0,$C198)-SUM($F198:AH198)),0)</f>
        <v>55.42646484374999</v>
      </c>
      <c r="AJ198" s="33">
        <f ca="1">IFERROR(MIN(SLN(OFFSET($F$178,0,$C198),OFFSET($F$180,0,$C198),OFFSET($F$179,0,$C198))*AJ$11,OFFSET($F$178,0,$C198)-SUM($F198:AI198)),0)</f>
        <v>55.42646484374999</v>
      </c>
      <c r="AK198" s="33">
        <f ca="1">IFERROR(MIN(SLN(OFFSET($F$178,0,$C198),OFFSET($F$180,0,$C198),OFFSET($F$179,0,$C198))*AK$11,OFFSET($F$178,0,$C198)-SUM($F198:AJ198)),0)</f>
        <v>55.42646484374999</v>
      </c>
      <c r="AL198" s="33">
        <f ca="1">IFERROR(MIN(SLN(OFFSET($F$178,0,$C198),OFFSET($F$180,0,$C198),OFFSET($F$179,0,$C198))*AL$11,OFFSET($F$178,0,$C198)-SUM($F198:AK198)),0)</f>
        <v>55.42646484374999</v>
      </c>
      <c r="AM198" s="33">
        <f ca="1">IFERROR(MIN(SLN(OFFSET($F$178,0,$C198),OFFSET($F$180,0,$C198),OFFSET($F$179,0,$C198))*AM$11,OFFSET($F$178,0,$C198)-SUM($F198:AL198)),0)</f>
        <v>55.42646484374999</v>
      </c>
      <c r="AN198" s="33">
        <f ca="1">IFERROR(MIN(SLN(OFFSET($F$178,0,$C198),OFFSET($F$180,0,$C198),OFFSET($F$179,0,$C198))*AN$11,OFFSET($F$178,0,$C198)-SUM($F198:AM198)),0)</f>
        <v>55.42646484374999</v>
      </c>
      <c r="AO198" s="33">
        <f ca="1">IFERROR(MIN(SLN(OFFSET($F$178,0,$C198),OFFSET($F$180,0,$C198),OFFSET($F$179,0,$C198))*AO$11,OFFSET($F$178,0,$C198)-SUM($F198:AN198)),0)</f>
        <v>55.42646484374999</v>
      </c>
      <c r="AP198" s="33">
        <f ca="1">IFERROR(MIN(SLN(OFFSET($F$178,0,$C198),OFFSET($F$180,0,$C198),OFFSET($F$179,0,$C198))*AP$11,OFFSET($F$178,0,$C198)-SUM($F198:AO198)),0)</f>
        <v>55.42646484374999</v>
      </c>
      <c r="AQ198" s="33">
        <f ca="1">IFERROR(MIN(SLN(OFFSET($F$178,0,$C198),OFFSET($F$180,0,$C198),OFFSET($F$179,0,$C198))*AQ$11,OFFSET($F$178,0,$C198)-SUM($F198:AP198)),0)</f>
        <v>55.42646484374999</v>
      </c>
      <c r="AR198" s="33">
        <f ca="1">IFERROR(MIN(SLN(OFFSET($F$178,0,$C198),OFFSET($F$180,0,$C198),OFFSET($F$179,0,$C198))*AR$11,OFFSET($F$178,0,$C198)-SUM($F198:AQ198)),0)</f>
        <v>55.42646484374999</v>
      </c>
      <c r="AS198" s="33">
        <f ca="1">IFERROR(MIN(SLN(OFFSET($F$178,0,$C198),OFFSET($F$180,0,$C198),OFFSET($F$179,0,$C198))*AS$11,OFFSET($F$178,0,$C198)-SUM($F198:AR198)),0)</f>
        <v>55.42646484374999</v>
      </c>
      <c r="AT198" s="33">
        <f ca="1">IFERROR(MIN(SLN(OFFSET($F$178,0,$C198),OFFSET($F$180,0,$C198),OFFSET($F$179,0,$C198))*AT$11,OFFSET($F$178,0,$C198)-SUM($F198:AS198)),0)</f>
        <v>55.42646484374999</v>
      </c>
      <c r="AU198" s="33">
        <f ca="1">IFERROR(MIN(SLN(OFFSET($F$178,0,$C198),OFFSET($F$180,0,$C198),OFFSET($F$179,0,$C198))*AU$11,OFFSET($F$178,0,$C198)-SUM($F198:AT198)),0)</f>
        <v>55.42646484374999</v>
      </c>
      <c r="AV198" s="33">
        <f ca="1">IFERROR(MIN(SLN(OFFSET($F$178,0,$C198),OFFSET($F$180,0,$C198),OFFSET($F$179,0,$C198))*AV$11,OFFSET($F$178,0,$C198)-SUM($F198:AU198)),0)</f>
        <v>55.42646484374999</v>
      </c>
      <c r="AW198" s="33">
        <f ca="1">IFERROR(MIN(SLN(OFFSET($F$178,0,$C198),OFFSET($F$180,0,$C198),OFFSET($F$179,0,$C198))*AW$11,OFFSET($F$178,0,$C198)-SUM($F198:AV198)),0)</f>
        <v>55.42646484374999</v>
      </c>
      <c r="AX198" s="33">
        <f ca="1">IFERROR(MIN(SLN(OFFSET($F$178,0,$C198),OFFSET($F$180,0,$C198),OFFSET($F$179,0,$C198))*AX$11,OFFSET($F$178,0,$C198)-SUM($F198:AW198)),0)</f>
        <v>55.42646484374999</v>
      </c>
      <c r="AY198" s="33">
        <f ca="1">IFERROR(MIN(SLN(OFFSET($F$178,0,$C198),OFFSET($F$180,0,$C198),OFFSET($F$179,0,$C198))*AY$11,OFFSET($F$178,0,$C198)-SUM($F198:AX198)),0)</f>
        <v>55.42646484374999</v>
      </c>
      <c r="AZ198" s="33">
        <f ca="1">IFERROR(MIN(SLN(OFFSET($F$178,0,$C198),OFFSET($F$180,0,$C198),OFFSET($F$179,0,$C198))*AZ$11,OFFSET($F$178,0,$C198)-SUM($F198:AY198)),0)</f>
        <v>55.42646484374999</v>
      </c>
      <c r="BA198" s="33">
        <f ca="1">IFERROR(MIN(SLN(OFFSET($F$178,0,$C198),OFFSET($F$180,0,$C198),OFFSET($F$179,0,$C198))*BA$11,OFFSET($F$178,0,$C198)-SUM($F198:AZ198)),0)</f>
        <v>55.42646484374999</v>
      </c>
      <c r="BB198" s="33">
        <f ca="1">IFERROR(MIN(SLN(OFFSET($F$178,0,$C198),OFFSET($F$180,0,$C198),OFFSET($F$179,0,$C198))*BB$11,OFFSET($F$178,0,$C198)-SUM($F198:BA198)),0)</f>
        <v>55.42646484374999</v>
      </c>
      <c r="BC198" s="33">
        <f ca="1">IFERROR(MIN(SLN(OFFSET($F$178,0,$C198),OFFSET($F$180,0,$C198),OFFSET($F$179,0,$C198))*BC$11,OFFSET($F$178,0,$C198)-SUM($F198:BB198)),0)</f>
        <v>55.42646484374999</v>
      </c>
      <c r="BD198" s="33">
        <f ca="1">IFERROR(MIN(SLN(OFFSET($F$178,0,$C198),OFFSET($F$180,0,$C198),OFFSET($F$179,0,$C198))*BD$11,OFFSET($F$178,0,$C198)-SUM($F198:BC198)),0)</f>
        <v>55.42646484374999</v>
      </c>
      <c r="BE198" s="33">
        <f ca="1">IFERROR(MIN(SLN(OFFSET($F$178,0,$C198),OFFSET($F$180,0,$C198),OFFSET($F$179,0,$C198))*BE$11,OFFSET($F$178,0,$C198)-SUM($F198:BD198)),0)</f>
        <v>55.42646484374999</v>
      </c>
      <c r="BF198" s="33">
        <f ca="1">IFERROR(MIN(SLN(OFFSET($F$178,0,$C198),OFFSET($F$180,0,$C198),OFFSET($F$179,0,$C198))*BF$11,OFFSET($F$178,0,$C198)-SUM($F198:BE198)),0)</f>
        <v>55.42646484374999</v>
      </c>
      <c r="BG198" s="33">
        <f ca="1">IFERROR(MIN(SLN(OFFSET($F$178,0,$C198),OFFSET($F$180,0,$C198),OFFSET($F$179,0,$C198))*BG$11,OFFSET($F$178,0,$C198)-SUM($F198:BF198)),0)</f>
        <v>55.42646484374999</v>
      </c>
      <c r="BH198" s="33">
        <f ca="1">IFERROR(MIN(SLN(OFFSET($F$178,0,$C198),OFFSET($F$180,0,$C198),OFFSET($F$179,0,$C198))*BH$11,OFFSET($F$178,0,$C198)-SUM($F198:BG198)),0)</f>
        <v>55.42646484374999</v>
      </c>
      <c r="BI198" s="33">
        <f ca="1">IFERROR(MIN(SLN(OFFSET($F$178,0,$C198),OFFSET($F$180,0,$C198),OFFSET($F$179,0,$C198))*BI$11,OFFSET($F$178,0,$C198)-SUM($F198:BH198)),0)</f>
        <v>55.42646484374999</v>
      </c>
      <c r="BJ198" s="33">
        <f ca="1">IFERROR(MIN(SLN(OFFSET($F$178,0,$C198),OFFSET($F$180,0,$C198),OFFSET($F$179,0,$C198))*BJ$11,OFFSET($F$178,0,$C198)-SUM($F198:BI198)),0)</f>
        <v>55.42646484374999</v>
      </c>
    </row>
    <row r="199" spans="2:62" ht="13.5" hidden="1" customHeight="1" outlineLevel="1" x14ac:dyDescent="0.25">
      <c r="B199" s="1" t="str">
        <v>09/30/14</v>
      </c>
      <c r="C199" s="9">
        <v>17</v>
      </c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33">
        <f ca="1">IFERROR(MIN(SLN(OFFSET($F$178,0,$C199),OFFSET($F$180,0,$C199),OFFSET($F$179,0,$C199))*W$11,OFFSET($F$178,0,$C199)-SUM($F199:V199)),0)</f>
        <v>71.235604248046869</v>
      </c>
      <c r="X199" s="33">
        <f ca="1">IFERROR(MIN(SLN(OFFSET($F$178,0,$C199),OFFSET($F$180,0,$C199),OFFSET($F$179,0,$C199))*X$11,OFFSET($F$178,0,$C199)-SUM($F199:W199)),0)</f>
        <v>71.235604248046869</v>
      </c>
      <c r="Y199" s="33">
        <f ca="1">IFERROR(MIN(SLN(OFFSET($F$178,0,$C199),OFFSET($F$180,0,$C199),OFFSET($F$179,0,$C199))*Y$11,OFFSET($F$178,0,$C199)-SUM($F199:X199)),0)</f>
        <v>71.235604248046869</v>
      </c>
      <c r="Z199" s="33">
        <f ca="1">IFERROR(MIN(SLN(OFFSET($F$178,0,$C199),OFFSET($F$180,0,$C199),OFFSET($F$179,0,$C199))*Z$11,OFFSET($F$178,0,$C199)-SUM($F199:Y199)),0)</f>
        <v>71.235604248046869</v>
      </c>
      <c r="AA199" s="33">
        <f ca="1">IFERROR(MIN(SLN(OFFSET($F$178,0,$C199),OFFSET($F$180,0,$C199),OFFSET($F$179,0,$C199))*AA$11,OFFSET($F$178,0,$C199)-SUM($F199:Z199)),0)</f>
        <v>71.235604248046869</v>
      </c>
      <c r="AB199" s="33">
        <f ca="1">IFERROR(MIN(SLN(OFFSET($F$178,0,$C199),OFFSET($F$180,0,$C199),OFFSET($F$179,0,$C199))*AB$11,OFFSET($F$178,0,$C199)-SUM($F199:AA199)),0)</f>
        <v>71.235604248046869</v>
      </c>
      <c r="AC199" s="33">
        <f ca="1">IFERROR(MIN(SLN(OFFSET($F$178,0,$C199),OFFSET($F$180,0,$C199),OFFSET($F$179,0,$C199))*AC$11,OFFSET($F$178,0,$C199)-SUM($F199:AB199)),0)</f>
        <v>71.235604248046869</v>
      </c>
      <c r="AD199" s="33">
        <f ca="1">IFERROR(MIN(SLN(OFFSET($F$178,0,$C199),OFFSET($F$180,0,$C199),OFFSET($F$179,0,$C199))*AD$11,OFFSET($F$178,0,$C199)-SUM($F199:AC199)),0)</f>
        <v>71.235604248046869</v>
      </c>
      <c r="AE199" s="33">
        <f ca="1">IFERROR(MIN(SLN(OFFSET($F$178,0,$C199),OFFSET($F$180,0,$C199),OFFSET($F$179,0,$C199))*AE$11,OFFSET($F$178,0,$C199)-SUM($F199:AD199)),0)</f>
        <v>71.235604248046869</v>
      </c>
      <c r="AF199" s="33">
        <f ca="1">IFERROR(MIN(SLN(OFFSET($F$178,0,$C199),OFFSET($F$180,0,$C199),OFFSET($F$179,0,$C199))*AF$11,OFFSET($F$178,0,$C199)-SUM($F199:AE199)),0)</f>
        <v>71.235604248046869</v>
      </c>
      <c r="AG199" s="33">
        <f ca="1">IFERROR(MIN(SLN(OFFSET($F$178,0,$C199),OFFSET($F$180,0,$C199),OFFSET($F$179,0,$C199))*AG$11,OFFSET($F$178,0,$C199)-SUM($F199:AF199)),0)</f>
        <v>71.235604248046869</v>
      </c>
      <c r="AH199" s="33">
        <f ca="1">IFERROR(MIN(SLN(OFFSET($F$178,0,$C199),OFFSET($F$180,0,$C199),OFFSET($F$179,0,$C199))*AH$11,OFFSET($F$178,0,$C199)-SUM($F199:AG199)),0)</f>
        <v>71.235604248046869</v>
      </c>
      <c r="AI199" s="33">
        <f ca="1">IFERROR(MIN(SLN(OFFSET($F$178,0,$C199),OFFSET($F$180,0,$C199),OFFSET($F$179,0,$C199))*AI$11,OFFSET($F$178,0,$C199)-SUM($F199:AH199)),0)</f>
        <v>71.235604248046869</v>
      </c>
      <c r="AJ199" s="33">
        <f ca="1">IFERROR(MIN(SLN(OFFSET($F$178,0,$C199),OFFSET($F$180,0,$C199),OFFSET($F$179,0,$C199))*AJ$11,OFFSET($F$178,0,$C199)-SUM($F199:AI199)),0)</f>
        <v>71.235604248046869</v>
      </c>
      <c r="AK199" s="33">
        <f ca="1">IFERROR(MIN(SLN(OFFSET($F$178,0,$C199),OFFSET($F$180,0,$C199),OFFSET($F$179,0,$C199))*AK$11,OFFSET($F$178,0,$C199)-SUM($F199:AJ199)),0)</f>
        <v>71.235604248046869</v>
      </c>
      <c r="AL199" s="33">
        <f ca="1">IFERROR(MIN(SLN(OFFSET($F$178,0,$C199),OFFSET($F$180,0,$C199),OFFSET($F$179,0,$C199))*AL$11,OFFSET($F$178,0,$C199)-SUM($F199:AK199)),0)</f>
        <v>71.235604248046869</v>
      </c>
      <c r="AM199" s="33">
        <f ca="1">IFERROR(MIN(SLN(OFFSET($F$178,0,$C199),OFFSET($F$180,0,$C199),OFFSET($F$179,0,$C199))*AM$11,OFFSET($F$178,0,$C199)-SUM($F199:AL199)),0)</f>
        <v>71.235604248046869</v>
      </c>
      <c r="AN199" s="33">
        <f ca="1">IFERROR(MIN(SLN(OFFSET($F$178,0,$C199),OFFSET($F$180,0,$C199),OFFSET($F$179,0,$C199))*AN$11,OFFSET($F$178,0,$C199)-SUM($F199:AM199)),0)</f>
        <v>71.235604248046869</v>
      </c>
      <c r="AO199" s="33">
        <f ca="1">IFERROR(MIN(SLN(OFFSET($F$178,0,$C199),OFFSET($F$180,0,$C199),OFFSET($F$179,0,$C199))*AO$11,OFFSET($F$178,0,$C199)-SUM($F199:AN199)),0)</f>
        <v>71.235604248046869</v>
      </c>
      <c r="AP199" s="33">
        <f ca="1">IFERROR(MIN(SLN(OFFSET($F$178,0,$C199),OFFSET($F$180,0,$C199),OFFSET($F$179,0,$C199))*AP$11,OFFSET($F$178,0,$C199)-SUM($F199:AO199)),0)</f>
        <v>71.235604248046869</v>
      </c>
      <c r="AQ199" s="33">
        <f ca="1">IFERROR(MIN(SLN(OFFSET($F$178,0,$C199),OFFSET($F$180,0,$C199),OFFSET($F$179,0,$C199))*AQ$11,OFFSET($F$178,0,$C199)-SUM($F199:AP199)),0)</f>
        <v>71.235604248046869</v>
      </c>
      <c r="AR199" s="33">
        <f ca="1">IFERROR(MIN(SLN(OFFSET($F$178,0,$C199),OFFSET($F$180,0,$C199),OFFSET($F$179,0,$C199))*AR$11,OFFSET($F$178,0,$C199)-SUM($F199:AQ199)),0)</f>
        <v>71.235604248046869</v>
      </c>
      <c r="AS199" s="33">
        <f ca="1">IFERROR(MIN(SLN(OFFSET($F$178,0,$C199),OFFSET($F$180,0,$C199),OFFSET($F$179,0,$C199))*AS$11,OFFSET($F$178,0,$C199)-SUM($F199:AR199)),0)</f>
        <v>71.235604248046869</v>
      </c>
      <c r="AT199" s="33">
        <f ca="1">IFERROR(MIN(SLN(OFFSET($F$178,0,$C199),OFFSET($F$180,0,$C199),OFFSET($F$179,0,$C199))*AT$11,OFFSET($F$178,0,$C199)-SUM($F199:AS199)),0)</f>
        <v>71.235604248046869</v>
      </c>
      <c r="AU199" s="33">
        <f ca="1">IFERROR(MIN(SLN(OFFSET($F$178,0,$C199),OFFSET($F$180,0,$C199),OFFSET($F$179,0,$C199))*AU$11,OFFSET($F$178,0,$C199)-SUM($F199:AT199)),0)</f>
        <v>71.235604248046869</v>
      </c>
      <c r="AV199" s="33">
        <f ca="1">IFERROR(MIN(SLN(OFFSET($F$178,0,$C199),OFFSET($F$180,0,$C199),OFFSET($F$179,0,$C199))*AV$11,OFFSET($F$178,0,$C199)-SUM($F199:AU199)),0)</f>
        <v>71.235604248046869</v>
      </c>
      <c r="AW199" s="33">
        <f ca="1">IFERROR(MIN(SLN(OFFSET($F$178,0,$C199),OFFSET($F$180,0,$C199),OFFSET($F$179,0,$C199))*AW$11,OFFSET($F$178,0,$C199)-SUM($F199:AV199)),0)</f>
        <v>71.235604248046869</v>
      </c>
      <c r="AX199" s="33">
        <f ca="1">IFERROR(MIN(SLN(OFFSET($F$178,0,$C199),OFFSET($F$180,0,$C199),OFFSET($F$179,0,$C199))*AX$11,OFFSET($F$178,0,$C199)-SUM($F199:AW199)),0)</f>
        <v>71.235604248046869</v>
      </c>
      <c r="AY199" s="33">
        <f ca="1">IFERROR(MIN(SLN(OFFSET($F$178,0,$C199),OFFSET($F$180,0,$C199),OFFSET($F$179,0,$C199))*AY$11,OFFSET($F$178,0,$C199)-SUM($F199:AX199)),0)</f>
        <v>71.235604248046869</v>
      </c>
      <c r="AZ199" s="33">
        <f ca="1">IFERROR(MIN(SLN(OFFSET($F$178,0,$C199),OFFSET($F$180,0,$C199),OFFSET($F$179,0,$C199))*AZ$11,OFFSET($F$178,0,$C199)-SUM($F199:AY199)),0)</f>
        <v>71.235604248046869</v>
      </c>
      <c r="BA199" s="33">
        <f ca="1">IFERROR(MIN(SLN(OFFSET($F$178,0,$C199),OFFSET($F$180,0,$C199),OFFSET($F$179,0,$C199))*BA$11,OFFSET($F$178,0,$C199)-SUM($F199:AZ199)),0)</f>
        <v>71.235604248046869</v>
      </c>
      <c r="BB199" s="33">
        <f ca="1">IFERROR(MIN(SLN(OFFSET($F$178,0,$C199),OFFSET($F$180,0,$C199),OFFSET($F$179,0,$C199))*BB$11,OFFSET($F$178,0,$C199)-SUM($F199:BA199)),0)</f>
        <v>71.235604248046869</v>
      </c>
      <c r="BC199" s="33">
        <f ca="1">IFERROR(MIN(SLN(OFFSET($F$178,0,$C199),OFFSET($F$180,0,$C199),OFFSET($F$179,0,$C199))*BC$11,OFFSET($F$178,0,$C199)-SUM($F199:BB199)),0)</f>
        <v>71.235604248046869</v>
      </c>
      <c r="BD199" s="33">
        <f ca="1">IFERROR(MIN(SLN(OFFSET($F$178,0,$C199),OFFSET($F$180,0,$C199),OFFSET($F$179,0,$C199))*BD$11,OFFSET($F$178,0,$C199)-SUM($F199:BC199)),0)</f>
        <v>71.235604248046869</v>
      </c>
      <c r="BE199" s="33">
        <f ca="1">IFERROR(MIN(SLN(OFFSET($F$178,0,$C199),OFFSET($F$180,0,$C199),OFFSET($F$179,0,$C199))*BE$11,OFFSET($F$178,0,$C199)-SUM($F199:BD199)),0)</f>
        <v>71.235604248046869</v>
      </c>
      <c r="BF199" s="33">
        <f ca="1">IFERROR(MIN(SLN(OFFSET($F$178,0,$C199),OFFSET($F$180,0,$C199),OFFSET($F$179,0,$C199))*BF$11,OFFSET($F$178,0,$C199)-SUM($F199:BE199)),0)</f>
        <v>71.235604248046869</v>
      </c>
      <c r="BG199" s="33">
        <f ca="1">IFERROR(MIN(SLN(OFFSET($F$178,0,$C199),OFFSET($F$180,0,$C199),OFFSET($F$179,0,$C199))*BG$11,OFFSET($F$178,0,$C199)-SUM($F199:BF199)),0)</f>
        <v>71.235604248046869</v>
      </c>
      <c r="BH199" s="33">
        <f ca="1">IFERROR(MIN(SLN(OFFSET($F$178,0,$C199),OFFSET($F$180,0,$C199),OFFSET($F$179,0,$C199))*BH$11,OFFSET($F$178,0,$C199)-SUM($F199:BG199)),0)</f>
        <v>71.235604248046869</v>
      </c>
      <c r="BI199" s="33">
        <f ca="1">IFERROR(MIN(SLN(OFFSET($F$178,0,$C199),OFFSET($F$180,0,$C199),OFFSET($F$179,0,$C199))*BI$11,OFFSET($F$178,0,$C199)-SUM($F199:BH199)),0)</f>
        <v>71.235604248046869</v>
      </c>
      <c r="BJ199" s="33">
        <f ca="1">IFERROR(MIN(SLN(OFFSET($F$178,0,$C199),OFFSET($F$180,0,$C199),OFFSET($F$179,0,$C199))*BJ$11,OFFSET($F$178,0,$C199)-SUM($F199:BI199)),0)</f>
        <v>71.235604248046869</v>
      </c>
    </row>
    <row r="200" spans="2:62" ht="13.5" hidden="1" customHeight="1" outlineLevel="1" x14ac:dyDescent="0.25">
      <c r="B200" s="1" t="str">
        <v>10/31/14</v>
      </c>
      <c r="C200" s="9">
        <v>18</v>
      </c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33">
        <f ca="1">IFERROR(MIN(SLN(OFFSET($F$178,0,$C200),OFFSET($F$180,0,$C200),OFFSET($F$179,0,$C200))*X$11,OFFSET($F$178,0,$C200)-SUM($F200:W200)),0)</f>
        <v>84.500165039062495</v>
      </c>
      <c r="Y200" s="33">
        <f ca="1">IFERROR(MIN(SLN(OFFSET($F$178,0,$C200),OFFSET($F$180,0,$C200),OFFSET($F$179,0,$C200))*Y$11,OFFSET($F$178,0,$C200)-SUM($F200:X200)),0)</f>
        <v>84.500165039062495</v>
      </c>
      <c r="Z200" s="33">
        <f ca="1">IFERROR(MIN(SLN(OFFSET($F$178,0,$C200),OFFSET($F$180,0,$C200),OFFSET($F$179,0,$C200))*Z$11,OFFSET($F$178,0,$C200)-SUM($F200:Y200)),0)</f>
        <v>84.500165039062495</v>
      </c>
      <c r="AA200" s="33">
        <f ca="1">IFERROR(MIN(SLN(OFFSET($F$178,0,$C200),OFFSET($F$180,0,$C200),OFFSET($F$179,0,$C200))*AA$11,OFFSET($F$178,0,$C200)-SUM($F200:Z200)),0)</f>
        <v>84.500165039062495</v>
      </c>
      <c r="AB200" s="33">
        <f ca="1">IFERROR(MIN(SLN(OFFSET($F$178,0,$C200),OFFSET($F$180,0,$C200),OFFSET($F$179,0,$C200))*AB$11,OFFSET($F$178,0,$C200)-SUM($F200:AA200)),0)</f>
        <v>84.500165039062495</v>
      </c>
      <c r="AC200" s="33">
        <f ca="1">IFERROR(MIN(SLN(OFFSET($F$178,0,$C200),OFFSET($F$180,0,$C200),OFFSET($F$179,0,$C200))*AC$11,OFFSET($F$178,0,$C200)-SUM($F200:AB200)),0)</f>
        <v>84.500165039062495</v>
      </c>
      <c r="AD200" s="33">
        <f ca="1">IFERROR(MIN(SLN(OFFSET($F$178,0,$C200),OFFSET($F$180,0,$C200),OFFSET($F$179,0,$C200))*AD$11,OFFSET($F$178,0,$C200)-SUM($F200:AC200)),0)</f>
        <v>84.500165039062495</v>
      </c>
      <c r="AE200" s="33">
        <f ca="1">IFERROR(MIN(SLN(OFFSET($F$178,0,$C200),OFFSET($F$180,0,$C200),OFFSET($F$179,0,$C200))*AE$11,OFFSET($F$178,0,$C200)-SUM($F200:AD200)),0)</f>
        <v>84.500165039062495</v>
      </c>
      <c r="AF200" s="33">
        <f ca="1">IFERROR(MIN(SLN(OFFSET($F$178,0,$C200),OFFSET($F$180,0,$C200),OFFSET($F$179,0,$C200))*AF$11,OFFSET($F$178,0,$C200)-SUM($F200:AE200)),0)</f>
        <v>84.500165039062495</v>
      </c>
      <c r="AG200" s="33">
        <f ca="1">IFERROR(MIN(SLN(OFFSET($F$178,0,$C200),OFFSET($F$180,0,$C200),OFFSET($F$179,0,$C200))*AG$11,OFFSET($F$178,0,$C200)-SUM($F200:AF200)),0)</f>
        <v>84.500165039062495</v>
      </c>
      <c r="AH200" s="33">
        <f ca="1">IFERROR(MIN(SLN(OFFSET($F$178,0,$C200),OFFSET($F$180,0,$C200),OFFSET($F$179,0,$C200))*AH$11,OFFSET($F$178,0,$C200)-SUM($F200:AG200)),0)</f>
        <v>84.500165039062495</v>
      </c>
      <c r="AI200" s="33">
        <f ca="1">IFERROR(MIN(SLN(OFFSET($F$178,0,$C200),OFFSET($F$180,0,$C200),OFFSET($F$179,0,$C200))*AI$11,OFFSET($F$178,0,$C200)-SUM($F200:AH200)),0)</f>
        <v>84.500165039062495</v>
      </c>
      <c r="AJ200" s="33">
        <f ca="1">IFERROR(MIN(SLN(OFFSET($F$178,0,$C200),OFFSET($F$180,0,$C200),OFFSET($F$179,0,$C200))*AJ$11,OFFSET($F$178,0,$C200)-SUM($F200:AI200)),0)</f>
        <v>84.500165039062495</v>
      </c>
      <c r="AK200" s="33">
        <f ca="1">IFERROR(MIN(SLN(OFFSET($F$178,0,$C200),OFFSET($F$180,0,$C200),OFFSET($F$179,0,$C200))*AK$11,OFFSET($F$178,0,$C200)-SUM($F200:AJ200)),0)</f>
        <v>84.500165039062495</v>
      </c>
      <c r="AL200" s="33">
        <f ca="1">IFERROR(MIN(SLN(OFFSET($F$178,0,$C200),OFFSET($F$180,0,$C200),OFFSET($F$179,0,$C200))*AL$11,OFFSET($F$178,0,$C200)-SUM($F200:AK200)),0)</f>
        <v>84.500165039062495</v>
      </c>
      <c r="AM200" s="33">
        <f ca="1">IFERROR(MIN(SLN(OFFSET($F$178,0,$C200),OFFSET($F$180,0,$C200),OFFSET($F$179,0,$C200))*AM$11,OFFSET($F$178,0,$C200)-SUM($F200:AL200)),0)</f>
        <v>84.500165039062495</v>
      </c>
      <c r="AN200" s="33">
        <f ca="1">IFERROR(MIN(SLN(OFFSET($F$178,0,$C200),OFFSET($F$180,0,$C200),OFFSET($F$179,0,$C200))*AN$11,OFFSET($F$178,0,$C200)-SUM($F200:AM200)),0)</f>
        <v>84.500165039062495</v>
      </c>
      <c r="AO200" s="33">
        <f ca="1">IFERROR(MIN(SLN(OFFSET($F$178,0,$C200),OFFSET($F$180,0,$C200),OFFSET($F$179,0,$C200))*AO$11,OFFSET($F$178,0,$C200)-SUM($F200:AN200)),0)</f>
        <v>84.500165039062495</v>
      </c>
      <c r="AP200" s="33">
        <f ca="1">IFERROR(MIN(SLN(OFFSET($F$178,0,$C200),OFFSET($F$180,0,$C200),OFFSET($F$179,0,$C200))*AP$11,OFFSET($F$178,0,$C200)-SUM($F200:AO200)),0)</f>
        <v>84.500165039062495</v>
      </c>
      <c r="AQ200" s="33">
        <f ca="1">IFERROR(MIN(SLN(OFFSET($F$178,0,$C200),OFFSET($F$180,0,$C200),OFFSET($F$179,0,$C200))*AQ$11,OFFSET($F$178,0,$C200)-SUM($F200:AP200)),0)</f>
        <v>84.500165039062495</v>
      </c>
      <c r="AR200" s="33">
        <f ca="1">IFERROR(MIN(SLN(OFFSET($F$178,0,$C200),OFFSET($F$180,0,$C200),OFFSET($F$179,0,$C200))*AR$11,OFFSET($F$178,0,$C200)-SUM($F200:AQ200)),0)</f>
        <v>84.500165039062495</v>
      </c>
      <c r="AS200" s="33">
        <f ca="1">IFERROR(MIN(SLN(OFFSET($F$178,0,$C200),OFFSET($F$180,0,$C200),OFFSET($F$179,0,$C200))*AS$11,OFFSET($F$178,0,$C200)-SUM($F200:AR200)),0)</f>
        <v>84.500165039062495</v>
      </c>
      <c r="AT200" s="33">
        <f ca="1">IFERROR(MIN(SLN(OFFSET($F$178,0,$C200),OFFSET($F$180,0,$C200),OFFSET($F$179,0,$C200))*AT$11,OFFSET($F$178,0,$C200)-SUM($F200:AS200)),0)</f>
        <v>84.500165039062495</v>
      </c>
      <c r="AU200" s="33">
        <f ca="1">IFERROR(MIN(SLN(OFFSET($F$178,0,$C200),OFFSET($F$180,0,$C200),OFFSET($F$179,0,$C200))*AU$11,OFFSET($F$178,0,$C200)-SUM($F200:AT200)),0)</f>
        <v>84.500165039062495</v>
      </c>
      <c r="AV200" s="33">
        <f ca="1">IFERROR(MIN(SLN(OFFSET($F$178,0,$C200),OFFSET($F$180,0,$C200),OFFSET($F$179,0,$C200))*AV$11,OFFSET($F$178,0,$C200)-SUM($F200:AU200)),0)</f>
        <v>84.500165039062495</v>
      </c>
      <c r="AW200" s="33">
        <f ca="1">IFERROR(MIN(SLN(OFFSET($F$178,0,$C200),OFFSET($F$180,0,$C200),OFFSET($F$179,0,$C200))*AW$11,OFFSET($F$178,0,$C200)-SUM($F200:AV200)),0)</f>
        <v>84.500165039062495</v>
      </c>
      <c r="AX200" s="33">
        <f ca="1">IFERROR(MIN(SLN(OFFSET($F$178,0,$C200),OFFSET($F$180,0,$C200),OFFSET($F$179,0,$C200))*AX$11,OFFSET($F$178,0,$C200)-SUM($F200:AW200)),0)</f>
        <v>84.500165039062495</v>
      </c>
      <c r="AY200" s="33">
        <f ca="1">IFERROR(MIN(SLN(OFFSET($F$178,0,$C200),OFFSET($F$180,0,$C200),OFFSET($F$179,0,$C200))*AY$11,OFFSET($F$178,0,$C200)-SUM($F200:AX200)),0)</f>
        <v>84.500165039062495</v>
      </c>
      <c r="AZ200" s="33">
        <f ca="1">IFERROR(MIN(SLN(OFFSET($F$178,0,$C200),OFFSET($F$180,0,$C200),OFFSET($F$179,0,$C200))*AZ$11,OFFSET($F$178,0,$C200)-SUM($F200:AY200)),0)</f>
        <v>84.500165039062495</v>
      </c>
      <c r="BA200" s="33">
        <f ca="1">IFERROR(MIN(SLN(OFFSET($F$178,0,$C200),OFFSET($F$180,0,$C200),OFFSET($F$179,0,$C200))*BA$11,OFFSET($F$178,0,$C200)-SUM($F200:AZ200)),0)</f>
        <v>84.500165039062495</v>
      </c>
      <c r="BB200" s="33">
        <f ca="1">IFERROR(MIN(SLN(OFFSET($F$178,0,$C200),OFFSET($F$180,0,$C200),OFFSET($F$179,0,$C200))*BB$11,OFFSET($F$178,0,$C200)-SUM($F200:BA200)),0)</f>
        <v>84.500165039062495</v>
      </c>
      <c r="BC200" s="33">
        <f ca="1">IFERROR(MIN(SLN(OFFSET($F$178,0,$C200),OFFSET($F$180,0,$C200),OFFSET($F$179,0,$C200))*BC$11,OFFSET($F$178,0,$C200)-SUM($F200:BB200)),0)</f>
        <v>84.500165039062495</v>
      </c>
      <c r="BD200" s="33">
        <f ca="1">IFERROR(MIN(SLN(OFFSET($F$178,0,$C200),OFFSET($F$180,0,$C200),OFFSET($F$179,0,$C200))*BD$11,OFFSET($F$178,0,$C200)-SUM($F200:BC200)),0)</f>
        <v>84.500165039062495</v>
      </c>
      <c r="BE200" s="33">
        <f ca="1">IFERROR(MIN(SLN(OFFSET($F$178,0,$C200),OFFSET($F$180,0,$C200),OFFSET($F$179,0,$C200))*BE$11,OFFSET($F$178,0,$C200)-SUM($F200:BD200)),0)</f>
        <v>84.500165039062495</v>
      </c>
      <c r="BF200" s="33">
        <f ca="1">IFERROR(MIN(SLN(OFFSET($F$178,0,$C200),OFFSET($F$180,0,$C200),OFFSET($F$179,0,$C200))*BF$11,OFFSET($F$178,0,$C200)-SUM($F200:BE200)),0)</f>
        <v>84.500165039062495</v>
      </c>
      <c r="BG200" s="33">
        <f ca="1">IFERROR(MIN(SLN(OFFSET($F$178,0,$C200),OFFSET($F$180,0,$C200),OFFSET($F$179,0,$C200))*BG$11,OFFSET($F$178,0,$C200)-SUM($F200:BF200)),0)</f>
        <v>84.500165039062495</v>
      </c>
      <c r="BH200" s="33">
        <f ca="1">IFERROR(MIN(SLN(OFFSET($F$178,0,$C200),OFFSET($F$180,0,$C200),OFFSET($F$179,0,$C200))*BH$11,OFFSET($F$178,0,$C200)-SUM($F200:BG200)),0)</f>
        <v>84.500165039062495</v>
      </c>
      <c r="BI200" s="33">
        <f ca="1">IFERROR(MIN(SLN(OFFSET($F$178,0,$C200),OFFSET($F$180,0,$C200),OFFSET($F$179,0,$C200))*BI$11,OFFSET($F$178,0,$C200)-SUM($F200:BH200)),0)</f>
        <v>84.500165039062495</v>
      </c>
      <c r="BJ200" s="33">
        <f ca="1">IFERROR(MIN(SLN(OFFSET($F$178,0,$C200),OFFSET($F$180,0,$C200),OFFSET($F$179,0,$C200))*BJ$11,OFFSET($F$178,0,$C200)-SUM($F200:BI200)),0)</f>
        <v>84.500165039062495</v>
      </c>
    </row>
    <row r="201" spans="2:62" ht="13.5" hidden="1" customHeight="1" outlineLevel="1" x14ac:dyDescent="0.25">
      <c r="B201" s="1" t="str">
        <v>11/30/14</v>
      </c>
      <c r="C201" s="9">
        <v>19</v>
      </c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33">
        <f ca="1">IFERROR(MIN(SLN(OFFSET($F$178,0,$C201),OFFSET($F$180,0,$C201),OFFSET($F$179,0,$C201))*Y$11,OFFSET($F$178,0,$C201)-SUM($F201:X201)),0)</f>
        <v>100.22112597656248</v>
      </c>
      <c r="Z201" s="33">
        <f ca="1">IFERROR(MIN(SLN(OFFSET($F$178,0,$C201),OFFSET($F$180,0,$C201),OFFSET($F$179,0,$C201))*Z$11,OFFSET($F$178,0,$C201)-SUM($F201:Y201)),0)</f>
        <v>100.22112597656248</v>
      </c>
      <c r="AA201" s="33">
        <f ca="1">IFERROR(MIN(SLN(OFFSET($F$178,0,$C201),OFFSET($F$180,0,$C201),OFFSET($F$179,0,$C201))*AA$11,OFFSET($F$178,0,$C201)-SUM($F201:Z201)),0)</f>
        <v>100.22112597656248</v>
      </c>
      <c r="AB201" s="33">
        <f ca="1">IFERROR(MIN(SLN(OFFSET($F$178,0,$C201),OFFSET($F$180,0,$C201),OFFSET($F$179,0,$C201))*AB$11,OFFSET($F$178,0,$C201)-SUM($F201:AA201)),0)</f>
        <v>100.22112597656248</v>
      </c>
      <c r="AC201" s="33">
        <f ca="1">IFERROR(MIN(SLN(OFFSET($F$178,0,$C201),OFFSET($F$180,0,$C201),OFFSET($F$179,0,$C201))*AC$11,OFFSET($F$178,0,$C201)-SUM($F201:AB201)),0)</f>
        <v>100.22112597656248</v>
      </c>
      <c r="AD201" s="33">
        <f ca="1">IFERROR(MIN(SLN(OFFSET($F$178,0,$C201),OFFSET($F$180,0,$C201),OFFSET($F$179,0,$C201))*AD$11,OFFSET($F$178,0,$C201)-SUM($F201:AC201)),0)</f>
        <v>100.22112597656248</v>
      </c>
      <c r="AE201" s="33">
        <f ca="1">IFERROR(MIN(SLN(OFFSET($F$178,0,$C201),OFFSET($F$180,0,$C201),OFFSET($F$179,0,$C201))*AE$11,OFFSET($F$178,0,$C201)-SUM($F201:AD201)),0)</f>
        <v>100.22112597656248</v>
      </c>
      <c r="AF201" s="33">
        <f ca="1">IFERROR(MIN(SLN(OFFSET($F$178,0,$C201),OFFSET($F$180,0,$C201),OFFSET($F$179,0,$C201))*AF$11,OFFSET($F$178,0,$C201)-SUM($F201:AE201)),0)</f>
        <v>100.22112597656248</v>
      </c>
      <c r="AG201" s="33">
        <f ca="1">IFERROR(MIN(SLN(OFFSET($F$178,0,$C201),OFFSET($F$180,0,$C201),OFFSET($F$179,0,$C201))*AG$11,OFFSET($F$178,0,$C201)-SUM($F201:AF201)),0)</f>
        <v>100.22112597656248</v>
      </c>
      <c r="AH201" s="33">
        <f ca="1">IFERROR(MIN(SLN(OFFSET($F$178,0,$C201),OFFSET($F$180,0,$C201),OFFSET($F$179,0,$C201))*AH$11,OFFSET($F$178,0,$C201)-SUM($F201:AG201)),0)</f>
        <v>100.22112597656248</v>
      </c>
      <c r="AI201" s="33">
        <f ca="1">IFERROR(MIN(SLN(OFFSET($F$178,0,$C201),OFFSET($F$180,0,$C201),OFFSET($F$179,0,$C201))*AI$11,OFFSET($F$178,0,$C201)-SUM($F201:AH201)),0)</f>
        <v>100.22112597656248</v>
      </c>
      <c r="AJ201" s="33">
        <f ca="1">IFERROR(MIN(SLN(OFFSET($F$178,0,$C201),OFFSET($F$180,0,$C201),OFFSET($F$179,0,$C201))*AJ$11,OFFSET($F$178,0,$C201)-SUM($F201:AI201)),0)</f>
        <v>100.22112597656248</v>
      </c>
      <c r="AK201" s="33">
        <f ca="1">IFERROR(MIN(SLN(OFFSET($F$178,0,$C201),OFFSET($F$180,0,$C201),OFFSET($F$179,0,$C201))*AK$11,OFFSET($F$178,0,$C201)-SUM($F201:AJ201)),0)</f>
        <v>100.22112597656248</v>
      </c>
      <c r="AL201" s="33">
        <f ca="1">IFERROR(MIN(SLN(OFFSET($F$178,0,$C201),OFFSET($F$180,0,$C201),OFFSET($F$179,0,$C201))*AL$11,OFFSET($F$178,0,$C201)-SUM($F201:AK201)),0)</f>
        <v>100.22112597656248</v>
      </c>
      <c r="AM201" s="33">
        <f ca="1">IFERROR(MIN(SLN(OFFSET($F$178,0,$C201),OFFSET($F$180,0,$C201),OFFSET($F$179,0,$C201))*AM$11,OFFSET($F$178,0,$C201)-SUM($F201:AL201)),0)</f>
        <v>100.22112597656248</v>
      </c>
      <c r="AN201" s="33">
        <f ca="1">IFERROR(MIN(SLN(OFFSET($F$178,0,$C201),OFFSET($F$180,0,$C201),OFFSET($F$179,0,$C201))*AN$11,OFFSET($F$178,0,$C201)-SUM($F201:AM201)),0)</f>
        <v>100.22112597656248</v>
      </c>
      <c r="AO201" s="33">
        <f ca="1">IFERROR(MIN(SLN(OFFSET($F$178,0,$C201),OFFSET($F$180,0,$C201),OFFSET($F$179,0,$C201))*AO$11,OFFSET($F$178,0,$C201)-SUM($F201:AN201)),0)</f>
        <v>100.22112597656248</v>
      </c>
      <c r="AP201" s="33">
        <f ca="1">IFERROR(MIN(SLN(OFFSET($F$178,0,$C201),OFFSET($F$180,0,$C201),OFFSET($F$179,0,$C201))*AP$11,OFFSET($F$178,0,$C201)-SUM($F201:AO201)),0)</f>
        <v>100.22112597656248</v>
      </c>
      <c r="AQ201" s="33">
        <f ca="1">IFERROR(MIN(SLN(OFFSET($F$178,0,$C201),OFFSET($F$180,0,$C201),OFFSET($F$179,0,$C201))*AQ$11,OFFSET($F$178,0,$C201)-SUM($F201:AP201)),0)</f>
        <v>100.22112597656248</v>
      </c>
      <c r="AR201" s="33">
        <f ca="1">IFERROR(MIN(SLN(OFFSET($F$178,0,$C201),OFFSET($F$180,0,$C201),OFFSET($F$179,0,$C201))*AR$11,OFFSET($F$178,0,$C201)-SUM($F201:AQ201)),0)</f>
        <v>100.22112597656248</v>
      </c>
      <c r="AS201" s="33">
        <f ca="1">IFERROR(MIN(SLN(OFFSET($F$178,0,$C201),OFFSET($F$180,0,$C201),OFFSET($F$179,0,$C201))*AS$11,OFFSET($F$178,0,$C201)-SUM($F201:AR201)),0)</f>
        <v>100.22112597656248</v>
      </c>
      <c r="AT201" s="33">
        <f ca="1">IFERROR(MIN(SLN(OFFSET($F$178,0,$C201),OFFSET($F$180,0,$C201),OFFSET($F$179,0,$C201))*AT$11,OFFSET($F$178,0,$C201)-SUM($F201:AS201)),0)</f>
        <v>100.22112597656248</v>
      </c>
      <c r="AU201" s="33">
        <f ca="1">IFERROR(MIN(SLN(OFFSET($F$178,0,$C201),OFFSET($F$180,0,$C201),OFFSET($F$179,0,$C201))*AU$11,OFFSET($F$178,0,$C201)-SUM($F201:AT201)),0)</f>
        <v>100.22112597656248</v>
      </c>
      <c r="AV201" s="33">
        <f ca="1">IFERROR(MIN(SLN(OFFSET($F$178,0,$C201),OFFSET($F$180,0,$C201),OFFSET($F$179,0,$C201))*AV$11,OFFSET($F$178,0,$C201)-SUM($F201:AU201)),0)</f>
        <v>100.22112597656248</v>
      </c>
      <c r="AW201" s="33">
        <f ca="1">IFERROR(MIN(SLN(OFFSET($F$178,0,$C201),OFFSET($F$180,0,$C201),OFFSET($F$179,0,$C201))*AW$11,OFFSET($F$178,0,$C201)-SUM($F201:AV201)),0)</f>
        <v>100.22112597656248</v>
      </c>
      <c r="AX201" s="33">
        <f ca="1">IFERROR(MIN(SLN(OFFSET($F$178,0,$C201),OFFSET($F$180,0,$C201),OFFSET($F$179,0,$C201))*AX$11,OFFSET($F$178,0,$C201)-SUM($F201:AW201)),0)</f>
        <v>100.22112597656248</v>
      </c>
      <c r="AY201" s="33">
        <f ca="1">IFERROR(MIN(SLN(OFFSET($F$178,0,$C201),OFFSET($F$180,0,$C201),OFFSET($F$179,0,$C201))*AY$11,OFFSET($F$178,0,$C201)-SUM($F201:AX201)),0)</f>
        <v>100.22112597656248</v>
      </c>
      <c r="AZ201" s="33">
        <f ca="1">IFERROR(MIN(SLN(OFFSET($F$178,0,$C201),OFFSET($F$180,0,$C201),OFFSET($F$179,0,$C201))*AZ$11,OFFSET($F$178,0,$C201)-SUM($F201:AY201)),0)</f>
        <v>100.22112597656248</v>
      </c>
      <c r="BA201" s="33">
        <f ca="1">IFERROR(MIN(SLN(OFFSET($F$178,0,$C201),OFFSET($F$180,0,$C201),OFFSET($F$179,0,$C201))*BA$11,OFFSET($F$178,0,$C201)-SUM($F201:AZ201)),0)</f>
        <v>100.22112597656248</v>
      </c>
      <c r="BB201" s="33">
        <f ca="1">IFERROR(MIN(SLN(OFFSET($F$178,0,$C201),OFFSET($F$180,0,$C201),OFFSET($F$179,0,$C201))*BB$11,OFFSET($F$178,0,$C201)-SUM($F201:BA201)),0)</f>
        <v>100.22112597656248</v>
      </c>
      <c r="BC201" s="33">
        <f ca="1">IFERROR(MIN(SLN(OFFSET($F$178,0,$C201),OFFSET($F$180,0,$C201),OFFSET($F$179,0,$C201))*BC$11,OFFSET($F$178,0,$C201)-SUM($F201:BB201)),0)</f>
        <v>100.22112597656248</v>
      </c>
      <c r="BD201" s="33">
        <f ca="1">IFERROR(MIN(SLN(OFFSET($F$178,0,$C201),OFFSET($F$180,0,$C201),OFFSET($F$179,0,$C201))*BD$11,OFFSET($F$178,0,$C201)-SUM($F201:BC201)),0)</f>
        <v>100.22112597656248</v>
      </c>
      <c r="BE201" s="33">
        <f ca="1">IFERROR(MIN(SLN(OFFSET($F$178,0,$C201),OFFSET($F$180,0,$C201),OFFSET($F$179,0,$C201))*BE$11,OFFSET($F$178,0,$C201)-SUM($F201:BD201)),0)</f>
        <v>100.22112597656248</v>
      </c>
      <c r="BF201" s="33">
        <f ca="1">IFERROR(MIN(SLN(OFFSET($F$178,0,$C201),OFFSET($F$180,0,$C201),OFFSET($F$179,0,$C201))*BF$11,OFFSET($F$178,0,$C201)-SUM($F201:BE201)),0)</f>
        <v>100.22112597656248</v>
      </c>
      <c r="BG201" s="33">
        <f ca="1">IFERROR(MIN(SLN(OFFSET($F$178,0,$C201),OFFSET($F$180,0,$C201),OFFSET($F$179,0,$C201))*BG$11,OFFSET($F$178,0,$C201)-SUM($F201:BF201)),0)</f>
        <v>100.22112597656248</v>
      </c>
      <c r="BH201" s="33">
        <f ca="1">IFERROR(MIN(SLN(OFFSET($F$178,0,$C201),OFFSET($F$180,0,$C201),OFFSET($F$179,0,$C201))*BH$11,OFFSET($F$178,0,$C201)-SUM($F201:BG201)),0)</f>
        <v>100.22112597656248</v>
      </c>
      <c r="BI201" s="33">
        <f ca="1">IFERROR(MIN(SLN(OFFSET($F$178,0,$C201),OFFSET($F$180,0,$C201),OFFSET($F$179,0,$C201))*BI$11,OFFSET($F$178,0,$C201)-SUM($F201:BH201)),0)</f>
        <v>100.22112597656248</v>
      </c>
      <c r="BJ201" s="33">
        <f ca="1">IFERROR(MIN(SLN(OFFSET($F$178,0,$C201),OFFSET($F$180,0,$C201),OFFSET($F$179,0,$C201))*BJ$11,OFFSET($F$178,0,$C201)-SUM($F201:BI201)),0)</f>
        <v>100.22112597656248</v>
      </c>
    </row>
    <row r="202" spans="2:62" ht="13.5" hidden="1" customHeight="1" outlineLevel="1" x14ac:dyDescent="0.25">
      <c r="B202" s="1" t="str">
        <v>12/31/14</v>
      </c>
      <c r="C202" s="9">
        <v>20</v>
      </c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33">
        <f ca="1">IFERROR(MIN(SLN(OFFSET($F$178,0,$C202),OFFSET($F$180,0,$C202),OFFSET($F$179,0,$C202))*Z$11,OFFSET($F$178,0,$C202)-SUM($F202:Y202)),0)</f>
        <v>118.85046468749997</v>
      </c>
      <c r="AA202" s="33">
        <f ca="1">IFERROR(MIN(SLN(OFFSET($F$178,0,$C202),OFFSET($F$180,0,$C202),OFFSET($F$179,0,$C202))*AA$11,OFFSET($F$178,0,$C202)-SUM($F202:Z202)),0)</f>
        <v>118.85046468749997</v>
      </c>
      <c r="AB202" s="33">
        <f ca="1">IFERROR(MIN(SLN(OFFSET($F$178,0,$C202),OFFSET($F$180,0,$C202),OFFSET($F$179,0,$C202))*AB$11,OFFSET($F$178,0,$C202)-SUM($F202:AA202)),0)</f>
        <v>118.85046468749997</v>
      </c>
      <c r="AC202" s="33">
        <f ca="1">IFERROR(MIN(SLN(OFFSET($F$178,0,$C202),OFFSET($F$180,0,$C202),OFFSET($F$179,0,$C202))*AC$11,OFFSET($F$178,0,$C202)-SUM($F202:AB202)),0)</f>
        <v>118.85046468749997</v>
      </c>
      <c r="AD202" s="33">
        <f ca="1">IFERROR(MIN(SLN(OFFSET($F$178,0,$C202),OFFSET($F$180,0,$C202),OFFSET($F$179,0,$C202))*AD$11,OFFSET($F$178,0,$C202)-SUM($F202:AC202)),0)</f>
        <v>118.85046468749997</v>
      </c>
      <c r="AE202" s="33">
        <f ca="1">IFERROR(MIN(SLN(OFFSET($F$178,0,$C202),OFFSET($F$180,0,$C202),OFFSET($F$179,0,$C202))*AE$11,OFFSET($F$178,0,$C202)-SUM($F202:AD202)),0)</f>
        <v>118.85046468749997</v>
      </c>
      <c r="AF202" s="33">
        <f ca="1">IFERROR(MIN(SLN(OFFSET($F$178,0,$C202),OFFSET($F$180,0,$C202),OFFSET($F$179,0,$C202))*AF$11,OFFSET($F$178,0,$C202)-SUM($F202:AE202)),0)</f>
        <v>118.85046468749997</v>
      </c>
      <c r="AG202" s="33">
        <f ca="1">IFERROR(MIN(SLN(OFFSET($F$178,0,$C202),OFFSET($F$180,0,$C202),OFFSET($F$179,0,$C202))*AG$11,OFFSET($F$178,0,$C202)-SUM($F202:AF202)),0)</f>
        <v>118.85046468749997</v>
      </c>
      <c r="AH202" s="33">
        <f ca="1">IFERROR(MIN(SLN(OFFSET($F$178,0,$C202),OFFSET($F$180,0,$C202),OFFSET($F$179,0,$C202))*AH$11,OFFSET($F$178,0,$C202)-SUM($F202:AG202)),0)</f>
        <v>118.85046468749997</v>
      </c>
      <c r="AI202" s="33">
        <f ca="1">IFERROR(MIN(SLN(OFFSET($F$178,0,$C202),OFFSET($F$180,0,$C202),OFFSET($F$179,0,$C202))*AI$11,OFFSET($F$178,0,$C202)-SUM($F202:AH202)),0)</f>
        <v>118.85046468749997</v>
      </c>
      <c r="AJ202" s="33">
        <f ca="1">IFERROR(MIN(SLN(OFFSET($F$178,0,$C202),OFFSET($F$180,0,$C202),OFFSET($F$179,0,$C202))*AJ$11,OFFSET($F$178,0,$C202)-SUM($F202:AI202)),0)</f>
        <v>118.85046468749997</v>
      </c>
      <c r="AK202" s="33">
        <f ca="1">IFERROR(MIN(SLN(OFFSET($F$178,0,$C202),OFFSET($F$180,0,$C202),OFFSET($F$179,0,$C202))*AK$11,OFFSET($F$178,0,$C202)-SUM($F202:AJ202)),0)</f>
        <v>118.85046468749997</v>
      </c>
      <c r="AL202" s="33">
        <f ca="1">IFERROR(MIN(SLN(OFFSET($F$178,0,$C202),OFFSET($F$180,0,$C202),OFFSET($F$179,0,$C202))*AL$11,OFFSET($F$178,0,$C202)-SUM($F202:AK202)),0)</f>
        <v>118.85046468749997</v>
      </c>
      <c r="AM202" s="33">
        <f ca="1">IFERROR(MIN(SLN(OFFSET($F$178,0,$C202),OFFSET($F$180,0,$C202),OFFSET($F$179,0,$C202))*AM$11,OFFSET($F$178,0,$C202)-SUM($F202:AL202)),0)</f>
        <v>118.85046468749997</v>
      </c>
      <c r="AN202" s="33">
        <f ca="1">IFERROR(MIN(SLN(OFFSET($F$178,0,$C202),OFFSET($F$180,0,$C202),OFFSET($F$179,0,$C202))*AN$11,OFFSET($F$178,0,$C202)-SUM($F202:AM202)),0)</f>
        <v>118.85046468749997</v>
      </c>
      <c r="AO202" s="33">
        <f ca="1">IFERROR(MIN(SLN(OFFSET($F$178,0,$C202),OFFSET($F$180,0,$C202),OFFSET($F$179,0,$C202))*AO$11,OFFSET($F$178,0,$C202)-SUM($F202:AN202)),0)</f>
        <v>118.85046468749997</v>
      </c>
      <c r="AP202" s="33">
        <f ca="1">IFERROR(MIN(SLN(OFFSET($F$178,0,$C202),OFFSET($F$180,0,$C202),OFFSET($F$179,0,$C202))*AP$11,OFFSET($F$178,0,$C202)-SUM($F202:AO202)),0)</f>
        <v>118.85046468749997</v>
      </c>
      <c r="AQ202" s="33">
        <f ca="1">IFERROR(MIN(SLN(OFFSET($F$178,0,$C202),OFFSET($F$180,0,$C202),OFFSET($F$179,0,$C202))*AQ$11,OFFSET($F$178,0,$C202)-SUM($F202:AP202)),0)</f>
        <v>118.85046468749997</v>
      </c>
      <c r="AR202" s="33">
        <f ca="1">IFERROR(MIN(SLN(OFFSET($F$178,0,$C202),OFFSET($F$180,0,$C202),OFFSET($F$179,0,$C202))*AR$11,OFFSET($F$178,0,$C202)-SUM($F202:AQ202)),0)</f>
        <v>118.85046468749997</v>
      </c>
      <c r="AS202" s="33">
        <f ca="1">IFERROR(MIN(SLN(OFFSET($F$178,0,$C202),OFFSET($F$180,0,$C202),OFFSET($F$179,0,$C202))*AS$11,OFFSET($F$178,0,$C202)-SUM($F202:AR202)),0)</f>
        <v>118.85046468749997</v>
      </c>
      <c r="AT202" s="33">
        <f ca="1">IFERROR(MIN(SLN(OFFSET($F$178,0,$C202),OFFSET($F$180,0,$C202),OFFSET($F$179,0,$C202))*AT$11,OFFSET($F$178,0,$C202)-SUM($F202:AS202)),0)</f>
        <v>118.85046468749997</v>
      </c>
      <c r="AU202" s="33">
        <f ca="1">IFERROR(MIN(SLN(OFFSET($F$178,0,$C202),OFFSET($F$180,0,$C202),OFFSET($F$179,0,$C202))*AU$11,OFFSET($F$178,0,$C202)-SUM($F202:AT202)),0)</f>
        <v>118.85046468749997</v>
      </c>
      <c r="AV202" s="33">
        <f ca="1">IFERROR(MIN(SLN(OFFSET($F$178,0,$C202),OFFSET($F$180,0,$C202),OFFSET($F$179,0,$C202))*AV$11,OFFSET($F$178,0,$C202)-SUM($F202:AU202)),0)</f>
        <v>118.85046468749997</v>
      </c>
      <c r="AW202" s="33">
        <f ca="1">IFERROR(MIN(SLN(OFFSET($F$178,0,$C202),OFFSET($F$180,0,$C202),OFFSET($F$179,0,$C202))*AW$11,OFFSET($F$178,0,$C202)-SUM($F202:AV202)),0)</f>
        <v>118.85046468749997</v>
      </c>
      <c r="AX202" s="33">
        <f ca="1">IFERROR(MIN(SLN(OFFSET($F$178,0,$C202),OFFSET($F$180,0,$C202),OFFSET($F$179,0,$C202))*AX$11,OFFSET($F$178,0,$C202)-SUM($F202:AW202)),0)</f>
        <v>118.85046468749997</v>
      </c>
      <c r="AY202" s="33">
        <f ca="1">IFERROR(MIN(SLN(OFFSET($F$178,0,$C202),OFFSET($F$180,0,$C202),OFFSET($F$179,0,$C202))*AY$11,OFFSET($F$178,0,$C202)-SUM($F202:AX202)),0)</f>
        <v>118.85046468749997</v>
      </c>
      <c r="AZ202" s="33">
        <f ca="1">IFERROR(MIN(SLN(OFFSET($F$178,0,$C202),OFFSET($F$180,0,$C202),OFFSET($F$179,0,$C202))*AZ$11,OFFSET($F$178,0,$C202)-SUM($F202:AY202)),0)</f>
        <v>118.85046468749997</v>
      </c>
      <c r="BA202" s="33">
        <f ca="1">IFERROR(MIN(SLN(OFFSET($F$178,0,$C202),OFFSET($F$180,0,$C202),OFFSET($F$179,0,$C202))*BA$11,OFFSET($F$178,0,$C202)-SUM($F202:AZ202)),0)</f>
        <v>118.85046468749997</v>
      </c>
      <c r="BB202" s="33">
        <f ca="1">IFERROR(MIN(SLN(OFFSET($F$178,0,$C202),OFFSET($F$180,0,$C202),OFFSET($F$179,0,$C202))*BB$11,OFFSET($F$178,0,$C202)-SUM($F202:BA202)),0)</f>
        <v>118.85046468749997</v>
      </c>
      <c r="BC202" s="33">
        <f ca="1">IFERROR(MIN(SLN(OFFSET($F$178,0,$C202),OFFSET($F$180,0,$C202),OFFSET($F$179,0,$C202))*BC$11,OFFSET($F$178,0,$C202)-SUM($F202:BB202)),0)</f>
        <v>118.85046468749997</v>
      </c>
      <c r="BD202" s="33">
        <f ca="1">IFERROR(MIN(SLN(OFFSET($F$178,0,$C202),OFFSET($F$180,0,$C202),OFFSET($F$179,0,$C202))*BD$11,OFFSET($F$178,0,$C202)-SUM($F202:BC202)),0)</f>
        <v>118.85046468749997</v>
      </c>
      <c r="BE202" s="33">
        <f ca="1">IFERROR(MIN(SLN(OFFSET($F$178,0,$C202),OFFSET($F$180,0,$C202),OFFSET($F$179,0,$C202))*BE$11,OFFSET($F$178,0,$C202)-SUM($F202:BD202)),0)</f>
        <v>118.85046468749997</v>
      </c>
      <c r="BF202" s="33">
        <f ca="1">IFERROR(MIN(SLN(OFFSET($F$178,0,$C202),OFFSET($F$180,0,$C202),OFFSET($F$179,0,$C202))*BF$11,OFFSET($F$178,0,$C202)-SUM($F202:BE202)),0)</f>
        <v>118.85046468749997</v>
      </c>
      <c r="BG202" s="33">
        <f ca="1">IFERROR(MIN(SLN(OFFSET($F$178,0,$C202),OFFSET($F$180,0,$C202),OFFSET($F$179,0,$C202))*BG$11,OFFSET($F$178,0,$C202)-SUM($F202:BF202)),0)</f>
        <v>118.85046468749997</v>
      </c>
      <c r="BH202" s="33">
        <f ca="1">IFERROR(MIN(SLN(OFFSET($F$178,0,$C202),OFFSET($F$180,0,$C202),OFFSET($F$179,0,$C202))*BH$11,OFFSET($F$178,0,$C202)-SUM($F202:BG202)),0)</f>
        <v>118.85046468749997</v>
      </c>
      <c r="BI202" s="33">
        <f ca="1">IFERROR(MIN(SLN(OFFSET($F$178,0,$C202),OFFSET($F$180,0,$C202),OFFSET($F$179,0,$C202))*BI$11,OFFSET($F$178,0,$C202)-SUM($F202:BH202)),0)</f>
        <v>118.85046468749997</v>
      </c>
      <c r="BJ202" s="33">
        <f ca="1">IFERROR(MIN(SLN(OFFSET($F$178,0,$C202),OFFSET($F$180,0,$C202),OFFSET($F$179,0,$C202))*BJ$11,OFFSET($F$178,0,$C202)-SUM($F202:BI202)),0)</f>
        <v>118.85046468749997</v>
      </c>
    </row>
    <row r="203" spans="2:62" ht="13.5" hidden="1" customHeight="1" outlineLevel="1" x14ac:dyDescent="0.25">
      <c r="B203" s="1" t="str">
        <v>01/31/15</v>
      </c>
      <c r="C203" s="9">
        <v>21</v>
      </c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33">
        <f ca="1">IFERROR(MIN(SLN(OFFSET($F$178,0,$C203),OFFSET($F$180,0,$C203),OFFSET($F$179,0,$C203))*AA$11,OFFSET($F$178,0,$C203)-SUM($F203:Z203)),0)</f>
        <v>140.92269384374993</v>
      </c>
      <c r="AB203" s="33">
        <f ca="1">IFERROR(MIN(SLN(OFFSET($F$178,0,$C203),OFFSET($F$180,0,$C203),OFFSET($F$179,0,$C203))*AB$11,OFFSET($F$178,0,$C203)-SUM($F203:AA203)),0)</f>
        <v>140.92269384374993</v>
      </c>
      <c r="AC203" s="33">
        <f ca="1">IFERROR(MIN(SLN(OFFSET($F$178,0,$C203),OFFSET($F$180,0,$C203),OFFSET($F$179,0,$C203))*AC$11,OFFSET($F$178,0,$C203)-SUM($F203:AB203)),0)</f>
        <v>140.92269384374993</v>
      </c>
      <c r="AD203" s="33">
        <f ca="1">IFERROR(MIN(SLN(OFFSET($F$178,0,$C203),OFFSET($F$180,0,$C203),OFFSET($F$179,0,$C203))*AD$11,OFFSET($F$178,0,$C203)-SUM($F203:AC203)),0)</f>
        <v>140.92269384374993</v>
      </c>
      <c r="AE203" s="33">
        <f ca="1">IFERROR(MIN(SLN(OFFSET($F$178,0,$C203),OFFSET($F$180,0,$C203),OFFSET($F$179,0,$C203))*AE$11,OFFSET($F$178,0,$C203)-SUM($F203:AD203)),0)</f>
        <v>140.92269384374993</v>
      </c>
      <c r="AF203" s="33">
        <f ca="1">IFERROR(MIN(SLN(OFFSET($F$178,0,$C203),OFFSET($F$180,0,$C203),OFFSET($F$179,0,$C203))*AF$11,OFFSET($F$178,0,$C203)-SUM($F203:AE203)),0)</f>
        <v>140.92269384374993</v>
      </c>
      <c r="AG203" s="33">
        <f ca="1">IFERROR(MIN(SLN(OFFSET($F$178,0,$C203),OFFSET($F$180,0,$C203),OFFSET($F$179,0,$C203))*AG$11,OFFSET($F$178,0,$C203)-SUM($F203:AF203)),0)</f>
        <v>140.92269384374993</v>
      </c>
      <c r="AH203" s="33">
        <f ca="1">IFERROR(MIN(SLN(OFFSET($F$178,0,$C203),OFFSET($F$180,0,$C203),OFFSET($F$179,0,$C203))*AH$11,OFFSET($F$178,0,$C203)-SUM($F203:AG203)),0)</f>
        <v>140.92269384374993</v>
      </c>
      <c r="AI203" s="33">
        <f ca="1">IFERROR(MIN(SLN(OFFSET($F$178,0,$C203),OFFSET($F$180,0,$C203),OFFSET($F$179,0,$C203))*AI$11,OFFSET($F$178,0,$C203)-SUM($F203:AH203)),0)</f>
        <v>140.92269384374993</v>
      </c>
      <c r="AJ203" s="33">
        <f ca="1">IFERROR(MIN(SLN(OFFSET($F$178,0,$C203),OFFSET($F$180,0,$C203),OFFSET($F$179,0,$C203))*AJ$11,OFFSET($F$178,0,$C203)-SUM($F203:AI203)),0)</f>
        <v>140.92269384374993</v>
      </c>
      <c r="AK203" s="33">
        <f ca="1">IFERROR(MIN(SLN(OFFSET($F$178,0,$C203),OFFSET($F$180,0,$C203),OFFSET($F$179,0,$C203))*AK$11,OFFSET($F$178,0,$C203)-SUM($F203:AJ203)),0)</f>
        <v>140.92269384374993</v>
      </c>
      <c r="AL203" s="33">
        <f ca="1">IFERROR(MIN(SLN(OFFSET($F$178,0,$C203),OFFSET($F$180,0,$C203),OFFSET($F$179,0,$C203))*AL$11,OFFSET($F$178,0,$C203)-SUM($F203:AK203)),0)</f>
        <v>140.92269384374993</v>
      </c>
      <c r="AM203" s="33">
        <f ca="1">IFERROR(MIN(SLN(OFFSET($F$178,0,$C203),OFFSET($F$180,0,$C203),OFFSET($F$179,0,$C203))*AM$11,OFFSET($F$178,0,$C203)-SUM($F203:AL203)),0)</f>
        <v>140.92269384374993</v>
      </c>
      <c r="AN203" s="33">
        <f ca="1">IFERROR(MIN(SLN(OFFSET($F$178,0,$C203),OFFSET($F$180,0,$C203),OFFSET($F$179,0,$C203))*AN$11,OFFSET($F$178,0,$C203)-SUM($F203:AM203)),0)</f>
        <v>140.92269384374993</v>
      </c>
      <c r="AO203" s="33">
        <f ca="1">IFERROR(MIN(SLN(OFFSET($F$178,0,$C203),OFFSET($F$180,0,$C203),OFFSET($F$179,0,$C203))*AO$11,OFFSET($F$178,0,$C203)-SUM($F203:AN203)),0)</f>
        <v>140.92269384374993</v>
      </c>
      <c r="AP203" s="33">
        <f ca="1">IFERROR(MIN(SLN(OFFSET($F$178,0,$C203),OFFSET($F$180,0,$C203),OFFSET($F$179,0,$C203))*AP$11,OFFSET($F$178,0,$C203)-SUM($F203:AO203)),0)</f>
        <v>140.92269384374993</v>
      </c>
      <c r="AQ203" s="33">
        <f ca="1">IFERROR(MIN(SLN(OFFSET($F$178,0,$C203),OFFSET($F$180,0,$C203),OFFSET($F$179,0,$C203))*AQ$11,OFFSET($F$178,0,$C203)-SUM($F203:AP203)),0)</f>
        <v>140.92269384374993</v>
      </c>
      <c r="AR203" s="33">
        <f ca="1">IFERROR(MIN(SLN(OFFSET($F$178,0,$C203),OFFSET($F$180,0,$C203),OFFSET($F$179,0,$C203))*AR$11,OFFSET($F$178,0,$C203)-SUM($F203:AQ203)),0)</f>
        <v>140.92269384374993</v>
      </c>
      <c r="AS203" s="33">
        <f ca="1">IFERROR(MIN(SLN(OFFSET($F$178,0,$C203),OFFSET($F$180,0,$C203),OFFSET($F$179,0,$C203))*AS$11,OFFSET($F$178,0,$C203)-SUM($F203:AR203)),0)</f>
        <v>140.92269384374993</v>
      </c>
      <c r="AT203" s="33">
        <f ca="1">IFERROR(MIN(SLN(OFFSET($F$178,0,$C203),OFFSET($F$180,0,$C203),OFFSET($F$179,0,$C203))*AT$11,OFFSET($F$178,0,$C203)-SUM($F203:AS203)),0)</f>
        <v>140.92269384374993</v>
      </c>
      <c r="AU203" s="33">
        <f ca="1">IFERROR(MIN(SLN(OFFSET($F$178,0,$C203),OFFSET($F$180,0,$C203),OFFSET($F$179,0,$C203))*AU$11,OFFSET($F$178,0,$C203)-SUM($F203:AT203)),0)</f>
        <v>140.92269384374993</v>
      </c>
      <c r="AV203" s="33">
        <f ca="1">IFERROR(MIN(SLN(OFFSET($F$178,0,$C203),OFFSET($F$180,0,$C203),OFFSET($F$179,0,$C203))*AV$11,OFFSET($F$178,0,$C203)-SUM($F203:AU203)),0)</f>
        <v>140.92269384374993</v>
      </c>
      <c r="AW203" s="33">
        <f ca="1">IFERROR(MIN(SLN(OFFSET($F$178,0,$C203),OFFSET($F$180,0,$C203),OFFSET($F$179,0,$C203))*AW$11,OFFSET($F$178,0,$C203)-SUM($F203:AV203)),0)</f>
        <v>140.92269384374993</v>
      </c>
      <c r="AX203" s="33">
        <f ca="1">IFERROR(MIN(SLN(OFFSET($F$178,0,$C203),OFFSET($F$180,0,$C203),OFFSET($F$179,0,$C203))*AX$11,OFFSET($F$178,0,$C203)-SUM($F203:AW203)),0)</f>
        <v>140.92269384374993</v>
      </c>
      <c r="AY203" s="33">
        <f ca="1">IFERROR(MIN(SLN(OFFSET($F$178,0,$C203),OFFSET($F$180,0,$C203),OFFSET($F$179,0,$C203))*AY$11,OFFSET($F$178,0,$C203)-SUM($F203:AX203)),0)</f>
        <v>140.92269384374993</v>
      </c>
      <c r="AZ203" s="33">
        <f ca="1">IFERROR(MIN(SLN(OFFSET($F$178,0,$C203),OFFSET($F$180,0,$C203),OFFSET($F$179,0,$C203))*AZ$11,OFFSET($F$178,0,$C203)-SUM($F203:AY203)),0)</f>
        <v>140.92269384374993</v>
      </c>
      <c r="BA203" s="33">
        <f ca="1">IFERROR(MIN(SLN(OFFSET($F$178,0,$C203),OFFSET($F$180,0,$C203),OFFSET($F$179,0,$C203))*BA$11,OFFSET($F$178,0,$C203)-SUM($F203:AZ203)),0)</f>
        <v>140.92269384374993</v>
      </c>
      <c r="BB203" s="33">
        <f ca="1">IFERROR(MIN(SLN(OFFSET($F$178,0,$C203),OFFSET($F$180,0,$C203),OFFSET($F$179,0,$C203))*BB$11,OFFSET($F$178,0,$C203)-SUM($F203:BA203)),0)</f>
        <v>140.92269384374993</v>
      </c>
      <c r="BC203" s="33">
        <f ca="1">IFERROR(MIN(SLN(OFFSET($F$178,0,$C203),OFFSET($F$180,0,$C203),OFFSET($F$179,0,$C203))*BC$11,OFFSET($F$178,0,$C203)-SUM($F203:BB203)),0)</f>
        <v>140.92269384374993</v>
      </c>
      <c r="BD203" s="33">
        <f ca="1">IFERROR(MIN(SLN(OFFSET($F$178,0,$C203),OFFSET($F$180,0,$C203),OFFSET($F$179,0,$C203))*BD$11,OFFSET($F$178,0,$C203)-SUM($F203:BC203)),0)</f>
        <v>140.92269384374993</v>
      </c>
      <c r="BE203" s="33">
        <f ca="1">IFERROR(MIN(SLN(OFFSET($F$178,0,$C203),OFFSET($F$180,0,$C203),OFFSET($F$179,0,$C203))*BE$11,OFFSET($F$178,0,$C203)-SUM($F203:BD203)),0)</f>
        <v>140.92269384374993</v>
      </c>
      <c r="BF203" s="33">
        <f ca="1">IFERROR(MIN(SLN(OFFSET($F$178,0,$C203),OFFSET($F$180,0,$C203),OFFSET($F$179,0,$C203))*BF$11,OFFSET($F$178,0,$C203)-SUM($F203:BE203)),0)</f>
        <v>140.92269384374993</v>
      </c>
      <c r="BG203" s="33">
        <f ca="1">IFERROR(MIN(SLN(OFFSET($F$178,0,$C203),OFFSET($F$180,0,$C203),OFFSET($F$179,0,$C203))*BG$11,OFFSET($F$178,0,$C203)-SUM($F203:BF203)),0)</f>
        <v>140.92269384374993</v>
      </c>
      <c r="BH203" s="33">
        <f ca="1">IFERROR(MIN(SLN(OFFSET($F$178,0,$C203),OFFSET($F$180,0,$C203),OFFSET($F$179,0,$C203))*BH$11,OFFSET($F$178,0,$C203)-SUM($F203:BG203)),0)</f>
        <v>140.92269384374993</v>
      </c>
      <c r="BI203" s="33">
        <f ca="1">IFERROR(MIN(SLN(OFFSET($F$178,0,$C203),OFFSET($F$180,0,$C203),OFFSET($F$179,0,$C203))*BI$11,OFFSET($F$178,0,$C203)-SUM($F203:BH203)),0)</f>
        <v>140.92269384374993</v>
      </c>
      <c r="BJ203" s="33">
        <f ca="1">IFERROR(MIN(SLN(OFFSET($F$178,0,$C203),OFFSET($F$180,0,$C203),OFFSET($F$179,0,$C203))*BJ$11,OFFSET($F$178,0,$C203)-SUM($F203:BI203)),0)</f>
        <v>140.92269384374993</v>
      </c>
    </row>
    <row r="204" spans="2:62" ht="13.5" hidden="1" customHeight="1" outlineLevel="1" x14ac:dyDescent="0.25">
      <c r="B204" s="1" t="str">
        <v>02/28/15</v>
      </c>
      <c r="C204" s="9">
        <v>22</v>
      </c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33">
        <f ca="1">IFERROR(MIN(SLN(OFFSET($F$178,0,$C204),OFFSET($F$180,0,$C204),OFFSET($F$179,0,$C204))*AB$11,OFFSET($F$178,0,$C204)-SUM($F204:AA204)),0)</f>
        <v>167.06979607499994</v>
      </c>
      <c r="AC204" s="33">
        <f ca="1">IFERROR(MIN(SLN(OFFSET($F$178,0,$C204),OFFSET($F$180,0,$C204),OFFSET($F$179,0,$C204))*AC$11,OFFSET($F$178,0,$C204)-SUM($F204:AB204)),0)</f>
        <v>167.06979607499994</v>
      </c>
      <c r="AD204" s="33">
        <f ca="1">IFERROR(MIN(SLN(OFFSET($F$178,0,$C204),OFFSET($F$180,0,$C204),OFFSET($F$179,0,$C204))*AD$11,OFFSET($F$178,0,$C204)-SUM($F204:AC204)),0)</f>
        <v>167.06979607499994</v>
      </c>
      <c r="AE204" s="33">
        <f ca="1">IFERROR(MIN(SLN(OFFSET($F$178,0,$C204),OFFSET($F$180,0,$C204),OFFSET($F$179,0,$C204))*AE$11,OFFSET($F$178,0,$C204)-SUM($F204:AD204)),0)</f>
        <v>167.06979607499994</v>
      </c>
      <c r="AF204" s="33">
        <f ca="1">IFERROR(MIN(SLN(OFFSET($F$178,0,$C204),OFFSET($F$180,0,$C204),OFFSET($F$179,0,$C204))*AF$11,OFFSET($F$178,0,$C204)-SUM($F204:AE204)),0)</f>
        <v>167.06979607499994</v>
      </c>
      <c r="AG204" s="33">
        <f ca="1">IFERROR(MIN(SLN(OFFSET($F$178,0,$C204),OFFSET($F$180,0,$C204),OFFSET($F$179,0,$C204))*AG$11,OFFSET($F$178,0,$C204)-SUM($F204:AF204)),0)</f>
        <v>167.06979607499994</v>
      </c>
      <c r="AH204" s="33">
        <f ca="1">IFERROR(MIN(SLN(OFFSET($F$178,0,$C204),OFFSET($F$180,0,$C204),OFFSET($F$179,0,$C204))*AH$11,OFFSET($F$178,0,$C204)-SUM($F204:AG204)),0)</f>
        <v>167.06979607499994</v>
      </c>
      <c r="AI204" s="33">
        <f ca="1">IFERROR(MIN(SLN(OFFSET($F$178,0,$C204),OFFSET($F$180,0,$C204),OFFSET($F$179,0,$C204))*AI$11,OFFSET($F$178,0,$C204)-SUM($F204:AH204)),0)</f>
        <v>167.06979607499994</v>
      </c>
      <c r="AJ204" s="33">
        <f ca="1">IFERROR(MIN(SLN(OFFSET($F$178,0,$C204),OFFSET($F$180,0,$C204),OFFSET($F$179,0,$C204))*AJ$11,OFFSET($F$178,0,$C204)-SUM($F204:AI204)),0)</f>
        <v>167.06979607499994</v>
      </c>
      <c r="AK204" s="33">
        <f ca="1">IFERROR(MIN(SLN(OFFSET($F$178,0,$C204),OFFSET($F$180,0,$C204),OFFSET($F$179,0,$C204))*AK$11,OFFSET($F$178,0,$C204)-SUM($F204:AJ204)),0)</f>
        <v>167.06979607499994</v>
      </c>
      <c r="AL204" s="33">
        <f ca="1">IFERROR(MIN(SLN(OFFSET($F$178,0,$C204),OFFSET($F$180,0,$C204),OFFSET($F$179,0,$C204))*AL$11,OFFSET($F$178,0,$C204)-SUM($F204:AK204)),0)</f>
        <v>167.06979607499994</v>
      </c>
      <c r="AM204" s="33">
        <f ca="1">IFERROR(MIN(SLN(OFFSET($F$178,0,$C204),OFFSET($F$180,0,$C204),OFFSET($F$179,0,$C204))*AM$11,OFFSET($F$178,0,$C204)-SUM($F204:AL204)),0)</f>
        <v>167.06979607499994</v>
      </c>
      <c r="AN204" s="33">
        <f ca="1">IFERROR(MIN(SLN(OFFSET($F$178,0,$C204),OFFSET($F$180,0,$C204),OFFSET($F$179,0,$C204))*AN$11,OFFSET($F$178,0,$C204)-SUM($F204:AM204)),0)</f>
        <v>167.06979607499994</v>
      </c>
      <c r="AO204" s="33">
        <f ca="1">IFERROR(MIN(SLN(OFFSET($F$178,0,$C204),OFFSET($F$180,0,$C204),OFFSET($F$179,0,$C204))*AO$11,OFFSET($F$178,0,$C204)-SUM($F204:AN204)),0)</f>
        <v>167.06979607499994</v>
      </c>
      <c r="AP204" s="33">
        <f ca="1">IFERROR(MIN(SLN(OFFSET($F$178,0,$C204),OFFSET($F$180,0,$C204),OFFSET($F$179,0,$C204))*AP$11,OFFSET($F$178,0,$C204)-SUM($F204:AO204)),0)</f>
        <v>167.06979607499994</v>
      </c>
      <c r="AQ204" s="33">
        <f ca="1">IFERROR(MIN(SLN(OFFSET($F$178,0,$C204),OFFSET($F$180,0,$C204),OFFSET($F$179,0,$C204))*AQ$11,OFFSET($F$178,0,$C204)-SUM($F204:AP204)),0)</f>
        <v>167.06979607499994</v>
      </c>
      <c r="AR204" s="33">
        <f ca="1">IFERROR(MIN(SLN(OFFSET($F$178,0,$C204),OFFSET($F$180,0,$C204),OFFSET($F$179,0,$C204))*AR$11,OFFSET($F$178,0,$C204)-SUM($F204:AQ204)),0)</f>
        <v>167.06979607499994</v>
      </c>
      <c r="AS204" s="33">
        <f ca="1">IFERROR(MIN(SLN(OFFSET($F$178,0,$C204),OFFSET($F$180,0,$C204),OFFSET($F$179,0,$C204))*AS$11,OFFSET($F$178,0,$C204)-SUM($F204:AR204)),0)</f>
        <v>167.06979607499994</v>
      </c>
      <c r="AT204" s="33">
        <f ca="1">IFERROR(MIN(SLN(OFFSET($F$178,0,$C204),OFFSET($F$180,0,$C204),OFFSET($F$179,0,$C204))*AT$11,OFFSET($F$178,0,$C204)-SUM($F204:AS204)),0)</f>
        <v>167.06979607499994</v>
      </c>
      <c r="AU204" s="33">
        <f ca="1">IFERROR(MIN(SLN(OFFSET($F$178,0,$C204),OFFSET($F$180,0,$C204),OFFSET($F$179,0,$C204))*AU$11,OFFSET($F$178,0,$C204)-SUM($F204:AT204)),0)</f>
        <v>167.06979607499994</v>
      </c>
      <c r="AV204" s="33">
        <f ca="1">IFERROR(MIN(SLN(OFFSET($F$178,0,$C204),OFFSET($F$180,0,$C204),OFFSET($F$179,0,$C204))*AV$11,OFFSET($F$178,0,$C204)-SUM($F204:AU204)),0)</f>
        <v>167.06979607499994</v>
      </c>
      <c r="AW204" s="33">
        <f ca="1">IFERROR(MIN(SLN(OFFSET($F$178,0,$C204),OFFSET($F$180,0,$C204),OFFSET($F$179,0,$C204))*AW$11,OFFSET($F$178,0,$C204)-SUM($F204:AV204)),0)</f>
        <v>167.06979607499994</v>
      </c>
      <c r="AX204" s="33">
        <f ca="1">IFERROR(MIN(SLN(OFFSET($F$178,0,$C204),OFFSET($F$180,0,$C204),OFFSET($F$179,0,$C204))*AX$11,OFFSET($F$178,0,$C204)-SUM($F204:AW204)),0)</f>
        <v>167.06979607499994</v>
      </c>
      <c r="AY204" s="33">
        <f ca="1">IFERROR(MIN(SLN(OFFSET($F$178,0,$C204),OFFSET($F$180,0,$C204),OFFSET($F$179,0,$C204))*AY$11,OFFSET($F$178,0,$C204)-SUM($F204:AX204)),0)</f>
        <v>167.06979607499994</v>
      </c>
      <c r="AZ204" s="33">
        <f ca="1">IFERROR(MIN(SLN(OFFSET($F$178,0,$C204),OFFSET($F$180,0,$C204),OFFSET($F$179,0,$C204))*AZ$11,OFFSET($F$178,0,$C204)-SUM($F204:AY204)),0)</f>
        <v>167.06979607499994</v>
      </c>
      <c r="BA204" s="33">
        <f ca="1">IFERROR(MIN(SLN(OFFSET($F$178,0,$C204),OFFSET($F$180,0,$C204),OFFSET($F$179,0,$C204))*BA$11,OFFSET($F$178,0,$C204)-SUM($F204:AZ204)),0)</f>
        <v>167.06979607499994</v>
      </c>
      <c r="BB204" s="33">
        <f ca="1">IFERROR(MIN(SLN(OFFSET($F$178,0,$C204),OFFSET($F$180,0,$C204),OFFSET($F$179,0,$C204))*BB$11,OFFSET($F$178,0,$C204)-SUM($F204:BA204)),0)</f>
        <v>167.06979607499994</v>
      </c>
      <c r="BC204" s="33">
        <f ca="1">IFERROR(MIN(SLN(OFFSET($F$178,0,$C204),OFFSET($F$180,0,$C204),OFFSET($F$179,0,$C204))*BC$11,OFFSET($F$178,0,$C204)-SUM($F204:BB204)),0)</f>
        <v>167.06979607499994</v>
      </c>
      <c r="BD204" s="33">
        <f ca="1">IFERROR(MIN(SLN(OFFSET($F$178,0,$C204),OFFSET($F$180,0,$C204),OFFSET($F$179,0,$C204))*BD$11,OFFSET($F$178,0,$C204)-SUM($F204:BC204)),0)</f>
        <v>167.06979607499994</v>
      </c>
      <c r="BE204" s="33">
        <f ca="1">IFERROR(MIN(SLN(OFFSET($F$178,0,$C204),OFFSET($F$180,0,$C204),OFFSET($F$179,0,$C204))*BE$11,OFFSET($F$178,0,$C204)-SUM($F204:BD204)),0)</f>
        <v>167.06979607499994</v>
      </c>
      <c r="BF204" s="33">
        <f ca="1">IFERROR(MIN(SLN(OFFSET($F$178,0,$C204),OFFSET($F$180,0,$C204),OFFSET($F$179,0,$C204))*BF$11,OFFSET($F$178,0,$C204)-SUM($F204:BE204)),0)</f>
        <v>167.06979607499994</v>
      </c>
      <c r="BG204" s="33">
        <f ca="1">IFERROR(MIN(SLN(OFFSET($F$178,0,$C204),OFFSET($F$180,0,$C204),OFFSET($F$179,0,$C204))*BG$11,OFFSET($F$178,0,$C204)-SUM($F204:BF204)),0)</f>
        <v>167.06979607499994</v>
      </c>
      <c r="BH204" s="33">
        <f ca="1">IFERROR(MIN(SLN(OFFSET($F$178,0,$C204),OFFSET($F$180,0,$C204),OFFSET($F$179,0,$C204))*BH$11,OFFSET($F$178,0,$C204)-SUM($F204:BG204)),0)</f>
        <v>167.06979607499994</v>
      </c>
      <c r="BI204" s="33">
        <f ca="1">IFERROR(MIN(SLN(OFFSET($F$178,0,$C204),OFFSET($F$180,0,$C204),OFFSET($F$179,0,$C204))*BI$11,OFFSET($F$178,0,$C204)-SUM($F204:BH204)),0)</f>
        <v>167.06979607499994</v>
      </c>
      <c r="BJ204" s="33">
        <f ca="1">IFERROR(MIN(SLN(OFFSET($F$178,0,$C204),OFFSET($F$180,0,$C204),OFFSET($F$179,0,$C204))*BJ$11,OFFSET($F$178,0,$C204)-SUM($F204:BI204)),0)</f>
        <v>167.06979607499994</v>
      </c>
    </row>
    <row r="205" spans="2:62" ht="13.5" hidden="1" customHeight="1" outlineLevel="1" x14ac:dyDescent="0.25">
      <c r="B205" s="1" t="str">
        <v>03/31/15</v>
      </c>
      <c r="C205" s="9">
        <v>23</v>
      </c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33">
        <f ca="1">IFERROR(MIN(SLN(OFFSET($F$178,0,$C205),OFFSET($F$180,0,$C205),OFFSET($F$179,0,$C205))*AC$11,OFFSET($F$178,0,$C205)-SUM($F205:AB205)),0)</f>
        <v>198.03883144499986</v>
      </c>
      <c r="AD205" s="33">
        <f ca="1">IFERROR(MIN(SLN(OFFSET($F$178,0,$C205),OFFSET($F$180,0,$C205),OFFSET($F$179,0,$C205))*AD$11,OFFSET($F$178,0,$C205)-SUM($F205:AC205)),0)</f>
        <v>198.03883144499986</v>
      </c>
      <c r="AE205" s="33">
        <f ca="1">IFERROR(MIN(SLN(OFFSET($F$178,0,$C205),OFFSET($F$180,0,$C205),OFFSET($F$179,0,$C205))*AE$11,OFFSET($F$178,0,$C205)-SUM($F205:AD205)),0)</f>
        <v>198.03883144499986</v>
      </c>
      <c r="AF205" s="33">
        <f ca="1">IFERROR(MIN(SLN(OFFSET($F$178,0,$C205),OFFSET($F$180,0,$C205),OFFSET($F$179,0,$C205))*AF$11,OFFSET($F$178,0,$C205)-SUM($F205:AE205)),0)</f>
        <v>198.03883144499986</v>
      </c>
      <c r="AG205" s="33">
        <f ca="1">IFERROR(MIN(SLN(OFFSET($F$178,0,$C205),OFFSET($F$180,0,$C205),OFFSET($F$179,0,$C205))*AG$11,OFFSET($F$178,0,$C205)-SUM($F205:AF205)),0)</f>
        <v>198.03883144499986</v>
      </c>
      <c r="AH205" s="33">
        <f ca="1">IFERROR(MIN(SLN(OFFSET($F$178,0,$C205),OFFSET($F$180,0,$C205),OFFSET($F$179,0,$C205))*AH$11,OFFSET($F$178,0,$C205)-SUM($F205:AG205)),0)</f>
        <v>198.03883144499986</v>
      </c>
      <c r="AI205" s="33">
        <f ca="1">IFERROR(MIN(SLN(OFFSET($F$178,0,$C205),OFFSET($F$180,0,$C205),OFFSET($F$179,0,$C205))*AI$11,OFFSET($F$178,0,$C205)-SUM($F205:AH205)),0)</f>
        <v>198.03883144499986</v>
      </c>
      <c r="AJ205" s="33">
        <f ca="1">IFERROR(MIN(SLN(OFFSET($F$178,0,$C205),OFFSET($F$180,0,$C205),OFFSET($F$179,0,$C205))*AJ$11,OFFSET($F$178,0,$C205)-SUM($F205:AI205)),0)</f>
        <v>198.03883144499986</v>
      </c>
      <c r="AK205" s="33">
        <f ca="1">IFERROR(MIN(SLN(OFFSET($F$178,0,$C205),OFFSET($F$180,0,$C205),OFFSET($F$179,0,$C205))*AK$11,OFFSET($F$178,0,$C205)-SUM($F205:AJ205)),0)</f>
        <v>198.03883144499986</v>
      </c>
      <c r="AL205" s="33">
        <f ca="1">IFERROR(MIN(SLN(OFFSET($F$178,0,$C205),OFFSET($F$180,0,$C205),OFFSET($F$179,0,$C205))*AL$11,OFFSET($F$178,0,$C205)-SUM($F205:AK205)),0)</f>
        <v>198.03883144499986</v>
      </c>
      <c r="AM205" s="33">
        <f ca="1">IFERROR(MIN(SLN(OFFSET($F$178,0,$C205),OFFSET($F$180,0,$C205),OFFSET($F$179,0,$C205))*AM$11,OFFSET($F$178,0,$C205)-SUM($F205:AL205)),0)</f>
        <v>198.03883144499986</v>
      </c>
      <c r="AN205" s="33">
        <f ca="1">IFERROR(MIN(SLN(OFFSET($F$178,0,$C205),OFFSET($F$180,0,$C205),OFFSET($F$179,0,$C205))*AN$11,OFFSET($F$178,0,$C205)-SUM($F205:AM205)),0)</f>
        <v>198.03883144499986</v>
      </c>
      <c r="AO205" s="33">
        <f ca="1">IFERROR(MIN(SLN(OFFSET($F$178,0,$C205),OFFSET($F$180,0,$C205),OFFSET($F$179,0,$C205))*AO$11,OFFSET($F$178,0,$C205)-SUM($F205:AN205)),0)</f>
        <v>198.03883144499986</v>
      </c>
      <c r="AP205" s="33">
        <f ca="1">IFERROR(MIN(SLN(OFFSET($F$178,0,$C205),OFFSET($F$180,0,$C205),OFFSET($F$179,0,$C205))*AP$11,OFFSET($F$178,0,$C205)-SUM($F205:AO205)),0)</f>
        <v>198.03883144499986</v>
      </c>
      <c r="AQ205" s="33">
        <f ca="1">IFERROR(MIN(SLN(OFFSET($F$178,0,$C205),OFFSET($F$180,0,$C205),OFFSET($F$179,0,$C205))*AQ$11,OFFSET($F$178,0,$C205)-SUM($F205:AP205)),0)</f>
        <v>198.03883144499986</v>
      </c>
      <c r="AR205" s="33">
        <f ca="1">IFERROR(MIN(SLN(OFFSET($F$178,0,$C205),OFFSET($F$180,0,$C205),OFFSET($F$179,0,$C205))*AR$11,OFFSET($F$178,0,$C205)-SUM($F205:AQ205)),0)</f>
        <v>198.03883144499986</v>
      </c>
      <c r="AS205" s="33">
        <f ca="1">IFERROR(MIN(SLN(OFFSET($F$178,0,$C205),OFFSET($F$180,0,$C205),OFFSET($F$179,0,$C205))*AS$11,OFFSET($F$178,0,$C205)-SUM($F205:AR205)),0)</f>
        <v>198.03883144499986</v>
      </c>
      <c r="AT205" s="33">
        <f ca="1">IFERROR(MIN(SLN(OFFSET($F$178,0,$C205),OFFSET($F$180,0,$C205),OFFSET($F$179,0,$C205))*AT$11,OFFSET($F$178,0,$C205)-SUM($F205:AS205)),0)</f>
        <v>198.03883144499986</v>
      </c>
      <c r="AU205" s="33">
        <f ca="1">IFERROR(MIN(SLN(OFFSET($F$178,0,$C205),OFFSET($F$180,0,$C205),OFFSET($F$179,0,$C205))*AU$11,OFFSET($F$178,0,$C205)-SUM($F205:AT205)),0)</f>
        <v>198.03883144499986</v>
      </c>
      <c r="AV205" s="33">
        <f ca="1">IFERROR(MIN(SLN(OFFSET($F$178,0,$C205),OFFSET($F$180,0,$C205),OFFSET($F$179,0,$C205))*AV$11,OFFSET($F$178,0,$C205)-SUM($F205:AU205)),0)</f>
        <v>198.03883144499986</v>
      </c>
      <c r="AW205" s="33">
        <f ca="1">IFERROR(MIN(SLN(OFFSET($F$178,0,$C205),OFFSET($F$180,0,$C205),OFFSET($F$179,0,$C205))*AW$11,OFFSET($F$178,0,$C205)-SUM($F205:AV205)),0)</f>
        <v>198.03883144499986</v>
      </c>
      <c r="AX205" s="33">
        <f ca="1">IFERROR(MIN(SLN(OFFSET($F$178,0,$C205),OFFSET($F$180,0,$C205),OFFSET($F$179,0,$C205))*AX$11,OFFSET($F$178,0,$C205)-SUM($F205:AW205)),0)</f>
        <v>198.03883144499986</v>
      </c>
      <c r="AY205" s="33">
        <f ca="1">IFERROR(MIN(SLN(OFFSET($F$178,0,$C205),OFFSET($F$180,0,$C205),OFFSET($F$179,0,$C205))*AY$11,OFFSET($F$178,0,$C205)-SUM($F205:AX205)),0)</f>
        <v>198.03883144499986</v>
      </c>
      <c r="AZ205" s="33">
        <f ca="1">IFERROR(MIN(SLN(OFFSET($F$178,0,$C205),OFFSET($F$180,0,$C205),OFFSET($F$179,0,$C205))*AZ$11,OFFSET($F$178,0,$C205)-SUM($F205:AY205)),0)</f>
        <v>198.03883144499986</v>
      </c>
      <c r="BA205" s="33">
        <f ca="1">IFERROR(MIN(SLN(OFFSET($F$178,0,$C205),OFFSET($F$180,0,$C205),OFFSET($F$179,0,$C205))*BA$11,OFFSET($F$178,0,$C205)-SUM($F205:AZ205)),0)</f>
        <v>198.03883144499986</v>
      </c>
      <c r="BB205" s="33">
        <f ca="1">IFERROR(MIN(SLN(OFFSET($F$178,0,$C205),OFFSET($F$180,0,$C205),OFFSET($F$179,0,$C205))*BB$11,OFFSET($F$178,0,$C205)-SUM($F205:BA205)),0)</f>
        <v>198.03883144499986</v>
      </c>
      <c r="BC205" s="33">
        <f ca="1">IFERROR(MIN(SLN(OFFSET($F$178,0,$C205),OFFSET($F$180,0,$C205),OFFSET($F$179,0,$C205))*BC$11,OFFSET($F$178,0,$C205)-SUM($F205:BB205)),0)</f>
        <v>198.03883144499986</v>
      </c>
      <c r="BD205" s="33">
        <f ca="1">IFERROR(MIN(SLN(OFFSET($F$178,0,$C205),OFFSET($F$180,0,$C205),OFFSET($F$179,0,$C205))*BD$11,OFFSET($F$178,0,$C205)-SUM($F205:BC205)),0)</f>
        <v>198.03883144499986</v>
      </c>
      <c r="BE205" s="33">
        <f ca="1">IFERROR(MIN(SLN(OFFSET($F$178,0,$C205),OFFSET($F$180,0,$C205),OFFSET($F$179,0,$C205))*BE$11,OFFSET($F$178,0,$C205)-SUM($F205:BD205)),0)</f>
        <v>198.03883144499986</v>
      </c>
      <c r="BF205" s="33">
        <f ca="1">IFERROR(MIN(SLN(OFFSET($F$178,0,$C205),OFFSET($F$180,0,$C205),OFFSET($F$179,0,$C205))*BF$11,OFFSET($F$178,0,$C205)-SUM($F205:BE205)),0)</f>
        <v>198.03883144499986</v>
      </c>
      <c r="BG205" s="33">
        <f ca="1">IFERROR(MIN(SLN(OFFSET($F$178,0,$C205),OFFSET($F$180,0,$C205),OFFSET($F$179,0,$C205))*BG$11,OFFSET($F$178,0,$C205)-SUM($F205:BF205)),0)</f>
        <v>198.03883144499986</v>
      </c>
      <c r="BH205" s="33">
        <f ca="1">IFERROR(MIN(SLN(OFFSET($F$178,0,$C205),OFFSET($F$180,0,$C205),OFFSET($F$179,0,$C205))*BH$11,OFFSET($F$178,0,$C205)-SUM($F205:BG205)),0)</f>
        <v>198.03883144499986</v>
      </c>
      <c r="BI205" s="33">
        <f ca="1">IFERROR(MIN(SLN(OFFSET($F$178,0,$C205),OFFSET($F$180,0,$C205),OFFSET($F$179,0,$C205))*BI$11,OFFSET($F$178,0,$C205)-SUM($F205:BH205)),0)</f>
        <v>198.03883144499986</v>
      </c>
      <c r="BJ205" s="33">
        <f ca="1">IFERROR(MIN(SLN(OFFSET($F$178,0,$C205),OFFSET($F$180,0,$C205),OFFSET($F$179,0,$C205))*BJ$11,OFFSET($F$178,0,$C205)-SUM($F205:BI205)),0)</f>
        <v>198.03883144499986</v>
      </c>
    </row>
    <row r="206" spans="2:62" ht="13.5" hidden="1" customHeight="1" outlineLevel="1" x14ac:dyDescent="0.25">
      <c r="B206" s="1" t="str">
        <v>04/30/15</v>
      </c>
      <c r="C206" s="9">
        <v>24</v>
      </c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33">
        <f ca="1">IFERROR(MIN(SLN(OFFSET($F$178,0,$C206),OFFSET($F$180,0,$C206),OFFSET($F$179,0,$C206))*AD$11,OFFSET($F$178,0,$C206)-SUM($F206:AC206)),0)</f>
        <v>215.15329835999984</v>
      </c>
      <c r="AE206" s="33">
        <f ca="1">IFERROR(MIN(SLN(OFFSET($F$178,0,$C206),OFFSET($F$180,0,$C206),OFFSET($F$179,0,$C206))*AE$11,OFFSET($F$178,0,$C206)-SUM($F206:AD206)),0)</f>
        <v>215.15329835999984</v>
      </c>
      <c r="AF206" s="33">
        <f ca="1">IFERROR(MIN(SLN(OFFSET($F$178,0,$C206),OFFSET($F$180,0,$C206),OFFSET($F$179,0,$C206))*AF$11,OFFSET($F$178,0,$C206)-SUM($F206:AE206)),0)</f>
        <v>215.15329835999984</v>
      </c>
      <c r="AG206" s="33">
        <f ca="1">IFERROR(MIN(SLN(OFFSET($F$178,0,$C206),OFFSET($F$180,0,$C206),OFFSET($F$179,0,$C206))*AG$11,OFFSET($F$178,0,$C206)-SUM($F206:AF206)),0)</f>
        <v>215.15329835999984</v>
      </c>
      <c r="AH206" s="33">
        <f ca="1">IFERROR(MIN(SLN(OFFSET($F$178,0,$C206),OFFSET($F$180,0,$C206),OFFSET($F$179,0,$C206))*AH$11,OFFSET($F$178,0,$C206)-SUM($F206:AG206)),0)</f>
        <v>215.15329835999984</v>
      </c>
      <c r="AI206" s="33">
        <f ca="1">IFERROR(MIN(SLN(OFFSET($F$178,0,$C206),OFFSET($F$180,0,$C206),OFFSET($F$179,0,$C206))*AI$11,OFFSET($F$178,0,$C206)-SUM($F206:AH206)),0)</f>
        <v>215.15329835999984</v>
      </c>
      <c r="AJ206" s="33">
        <f ca="1">IFERROR(MIN(SLN(OFFSET($F$178,0,$C206),OFFSET($F$180,0,$C206),OFFSET($F$179,0,$C206))*AJ$11,OFFSET($F$178,0,$C206)-SUM($F206:AI206)),0)</f>
        <v>215.15329835999984</v>
      </c>
      <c r="AK206" s="33">
        <f ca="1">IFERROR(MIN(SLN(OFFSET($F$178,0,$C206),OFFSET($F$180,0,$C206),OFFSET($F$179,0,$C206))*AK$11,OFFSET($F$178,0,$C206)-SUM($F206:AJ206)),0)</f>
        <v>215.15329835999984</v>
      </c>
      <c r="AL206" s="33">
        <f ca="1">IFERROR(MIN(SLN(OFFSET($F$178,0,$C206),OFFSET($F$180,0,$C206),OFFSET($F$179,0,$C206))*AL$11,OFFSET($F$178,0,$C206)-SUM($F206:AK206)),0)</f>
        <v>215.15329835999984</v>
      </c>
      <c r="AM206" s="33">
        <f ca="1">IFERROR(MIN(SLN(OFFSET($F$178,0,$C206),OFFSET($F$180,0,$C206),OFFSET($F$179,0,$C206))*AM$11,OFFSET($F$178,0,$C206)-SUM($F206:AL206)),0)</f>
        <v>215.15329835999984</v>
      </c>
      <c r="AN206" s="33">
        <f ca="1">IFERROR(MIN(SLN(OFFSET($F$178,0,$C206),OFFSET($F$180,0,$C206),OFFSET($F$179,0,$C206))*AN$11,OFFSET($F$178,0,$C206)-SUM($F206:AM206)),0)</f>
        <v>215.15329835999984</v>
      </c>
      <c r="AO206" s="33">
        <f ca="1">IFERROR(MIN(SLN(OFFSET($F$178,0,$C206),OFFSET($F$180,0,$C206),OFFSET($F$179,0,$C206))*AO$11,OFFSET($F$178,0,$C206)-SUM($F206:AN206)),0)</f>
        <v>215.15329835999984</v>
      </c>
      <c r="AP206" s="33">
        <f ca="1">IFERROR(MIN(SLN(OFFSET($F$178,0,$C206),OFFSET($F$180,0,$C206),OFFSET($F$179,0,$C206))*AP$11,OFFSET($F$178,0,$C206)-SUM($F206:AO206)),0)</f>
        <v>215.15329835999984</v>
      </c>
      <c r="AQ206" s="33">
        <f ca="1">IFERROR(MIN(SLN(OFFSET($F$178,0,$C206),OFFSET($F$180,0,$C206),OFFSET($F$179,0,$C206))*AQ$11,OFFSET($F$178,0,$C206)-SUM($F206:AP206)),0)</f>
        <v>215.15329835999984</v>
      </c>
      <c r="AR206" s="33">
        <f ca="1">IFERROR(MIN(SLN(OFFSET($F$178,0,$C206),OFFSET($F$180,0,$C206),OFFSET($F$179,0,$C206))*AR$11,OFFSET($F$178,0,$C206)-SUM($F206:AQ206)),0)</f>
        <v>215.15329835999984</v>
      </c>
      <c r="AS206" s="33">
        <f ca="1">IFERROR(MIN(SLN(OFFSET($F$178,0,$C206),OFFSET($F$180,0,$C206),OFFSET($F$179,0,$C206))*AS$11,OFFSET($F$178,0,$C206)-SUM($F206:AR206)),0)</f>
        <v>215.15329835999984</v>
      </c>
      <c r="AT206" s="33">
        <f ca="1">IFERROR(MIN(SLN(OFFSET($F$178,0,$C206),OFFSET($F$180,0,$C206),OFFSET($F$179,0,$C206))*AT$11,OFFSET($F$178,0,$C206)-SUM($F206:AS206)),0)</f>
        <v>215.15329835999984</v>
      </c>
      <c r="AU206" s="33">
        <f ca="1">IFERROR(MIN(SLN(OFFSET($F$178,0,$C206),OFFSET($F$180,0,$C206),OFFSET($F$179,0,$C206))*AU$11,OFFSET($F$178,0,$C206)-SUM($F206:AT206)),0)</f>
        <v>215.15329835999984</v>
      </c>
      <c r="AV206" s="33">
        <f ca="1">IFERROR(MIN(SLN(OFFSET($F$178,0,$C206),OFFSET($F$180,0,$C206),OFFSET($F$179,0,$C206))*AV$11,OFFSET($F$178,0,$C206)-SUM($F206:AU206)),0)</f>
        <v>215.15329835999984</v>
      </c>
      <c r="AW206" s="33">
        <f ca="1">IFERROR(MIN(SLN(OFFSET($F$178,0,$C206),OFFSET($F$180,0,$C206),OFFSET($F$179,0,$C206))*AW$11,OFFSET($F$178,0,$C206)-SUM($F206:AV206)),0)</f>
        <v>215.15329835999984</v>
      </c>
      <c r="AX206" s="33">
        <f ca="1">IFERROR(MIN(SLN(OFFSET($F$178,0,$C206),OFFSET($F$180,0,$C206),OFFSET($F$179,0,$C206))*AX$11,OFFSET($F$178,0,$C206)-SUM($F206:AW206)),0)</f>
        <v>215.15329835999984</v>
      </c>
      <c r="AY206" s="33">
        <f ca="1">IFERROR(MIN(SLN(OFFSET($F$178,0,$C206),OFFSET($F$180,0,$C206),OFFSET($F$179,0,$C206))*AY$11,OFFSET($F$178,0,$C206)-SUM($F206:AX206)),0)</f>
        <v>215.15329835999984</v>
      </c>
      <c r="AZ206" s="33">
        <f ca="1">IFERROR(MIN(SLN(OFFSET($F$178,0,$C206),OFFSET($F$180,0,$C206),OFFSET($F$179,0,$C206))*AZ$11,OFFSET($F$178,0,$C206)-SUM($F206:AY206)),0)</f>
        <v>215.15329835999984</v>
      </c>
      <c r="BA206" s="33">
        <f ca="1">IFERROR(MIN(SLN(OFFSET($F$178,0,$C206),OFFSET($F$180,0,$C206),OFFSET($F$179,0,$C206))*BA$11,OFFSET($F$178,0,$C206)-SUM($F206:AZ206)),0)</f>
        <v>215.15329835999984</v>
      </c>
      <c r="BB206" s="33">
        <f ca="1">IFERROR(MIN(SLN(OFFSET($F$178,0,$C206),OFFSET($F$180,0,$C206),OFFSET($F$179,0,$C206))*BB$11,OFFSET($F$178,0,$C206)-SUM($F206:BA206)),0)</f>
        <v>215.15329835999984</v>
      </c>
      <c r="BC206" s="33">
        <f ca="1">IFERROR(MIN(SLN(OFFSET($F$178,0,$C206),OFFSET($F$180,0,$C206),OFFSET($F$179,0,$C206))*BC$11,OFFSET($F$178,0,$C206)-SUM($F206:BB206)),0)</f>
        <v>215.15329835999984</v>
      </c>
      <c r="BD206" s="33">
        <f ca="1">IFERROR(MIN(SLN(OFFSET($F$178,0,$C206),OFFSET($F$180,0,$C206),OFFSET($F$179,0,$C206))*BD$11,OFFSET($F$178,0,$C206)-SUM($F206:BC206)),0)</f>
        <v>215.15329835999984</v>
      </c>
      <c r="BE206" s="33">
        <f ca="1">IFERROR(MIN(SLN(OFFSET($F$178,0,$C206),OFFSET($F$180,0,$C206),OFFSET($F$179,0,$C206))*BE$11,OFFSET($F$178,0,$C206)-SUM($F206:BD206)),0)</f>
        <v>215.15329835999984</v>
      </c>
      <c r="BF206" s="33">
        <f ca="1">IFERROR(MIN(SLN(OFFSET($F$178,0,$C206),OFFSET($F$180,0,$C206),OFFSET($F$179,0,$C206))*BF$11,OFFSET($F$178,0,$C206)-SUM($F206:BE206)),0)</f>
        <v>215.15329835999984</v>
      </c>
      <c r="BG206" s="33">
        <f ca="1">IFERROR(MIN(SLN(OFFSET($F$178,0,$C206),OFFSET($F$180,0,$C206),OFFSET($F$179,0,$C206))*BG$11,OFFSET($F$178,0,$C206)-SUM($F206:BF206)),0)</f>
        <v>215.15329835999984</v>
      </c>
      <c r="BH206" s="33">
        <f ca="1">IFERROR(MIN(SLN(OFFSET($F$178,0,$C206),OFFSET($F$180,0,$C206),OFFSET($F$179,0,$C206))*BH$11,OFFSET($F$178,0,$C206)-SUM($F206:BG206)),0)</f>
        <v>215.15329835999984</v>
      </c>
      <c r="BI206" s="33">
        <f ca="1">IFERROR(MIN(SLN(OFFSET($F$178,0,$C206),OFFSET($F$180,0,$C206),OFFSET($F$179,0,$C206))*BI$11,OFFSET($F$178,0,$C206)-SUM($F206:BH206)),0)</f>
        <v>215.15329835999984</v>
      </c>
      <c r="BJ206" s="33">
        <f ca="1">IFERROR(MIN(SLN(OFFSET($F$178,0,$C206),OFFSET($F$180,0,$C206),OFFSET($F$179,0,$C206))*BJ$11,OFFSET($F$178,0,$C206)-SUM($F206:BI206)),0)</f>
        <v>215.15329835999984</v>
      </c>
    </row>
    <row r="207" spans="2:62" ht="13.5" hidden="1" customHeight="1" outlineLevel="1" x14ac:dyDescent="0.25">
      <c r="B207" s="1" t="str">
        <v>05/31/15</v>
      </c>
      <c r="C207" s="9">
        <v>25</v>
      </c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33">
        <f ca="1">IFERROR(MIN(SLN(OFFSET($F$178,0,$C207),OFFSET($F$180,0,$C207),OFFSET($F$179,0,$C207))*AE$11,OFFSET($F$178,0,$C207)-SUM($F207:AD207)),0)</f>
        <v>236.66862819599993</v>
      </c>
      <c r="AF207" s="33">
        <f ca="1">IFERROR(MIN(SLN(OFFSET($F$178,0,$C207),OFFSET($F$180,0,$C207),OFFSET($F$179,0,$C207))*AF$11,OFFSET($F$178,0,$C207)-SUM($F207:AE207)),0)</f>
        <v>236.66862819599993</v>
      </c>
      <c r="AG207" s="33">
        <f ca="1">IFERROR(MIN(SLN(OFFSET($F$178,0,$C207),OFFSET($F$180,0,$C207),OFFSET($F$179,0,$C207))*AG$11,OFFSET($F$178,0,$C207)-SUM($F207:AF207)),0)</f>
        <v>236.66862819599993</v>
      </c>
      <c r="AH207" s="33">
        <f ca="1">IFERROR(MIN(SLN(OFFSET($F$178,0,$C207),OFFSET($F$180,0,$C207),OFFSET($F$179,0,$C207))*AH$11,OFFSET($F$178,0,$C207)-SUM($F207:AG207)),0)</f>
        <v>236.66862819599993</v>
      </c>
      <c r="AI207" s="33">
        <f ca="1">IFERROR(MIN(SLN(OFFSET($F$178,0,$C207),OFFSET($F$180,0,$C207),OFFSET($F$179,0,$C207))*AI$11,OFFSET($F$178,0,$C207)-SUM($F207:AH207)),0)</f>
        <v>236.66862819599993</v>
      </c>
      <c r="AJ207" s="33">
        <f ca="1">IFERROR(MIN(SLN(OFFSET($F$178,0,$C207),OFFSET($F$180,0,$C207),OFFSET($F$179,0,$C207))*AJ$11,OFFSET($F$178,0,$C207)-SUM($F207:AI207)),0)</f>
        <v>236.66862819599993</v>
      </c>
      <c r="AK207" s="33">
        <f ca="1">IFERROR(MIN(SLN(OFFSET($F$178,0,$C207),OFFSET($F$180,0,$C207),OFFSET($F$179,0,$C207))*AK$11,OFFSET($F$178,0,$C207)-SUM($F207:AJ207)),0)</f>
        <v>236.66862819599993</v>
      </c>
      <c r="AL207" s="33">
        <f ca="1">IFERROR(MIN(SLN(OFFSET($F$178,0,$C207),OFFSET($F$180,0,$C207),OFFSET($F$179,0,$C207))*AL$11,OFFSET($F$178,0,$C207)-SUM($F207:AK207)),0)</f>
        <v>236.66862819599993</v>
      </c>
      <c r="AM207" s="33">
        <f ca="1">IFERROR(MIN(SLN(OFFSET($F$178,0,$C207),OFFSET($F$180,0,$C207),OFFSET($F$179,0,$C207))*AM$11,OFFSET($F$178,0,$C207)-SUM($F207:AL207)),0)</f>
        <v>236.66862819599993</v>
      </c>
      <c r="AN207" s="33">
        <f ca="1">IFERROR(MIN(SLN(OFFSET($F$178,0,$C207),OFFSET($F$180,0,$C207),OFFSET($F$179,0,$C207))*AN$11,OFFSET($F$178,0,$C207)-SUM($F207:AM207)),0)</f>
        <v>236.66862819599993</v>
      </c>
      <c r="AO207" s="33">
        <f ca="1">IFERROR(MIN(SLN(OFFSET($F$178,0,$C207),OFFSET($F$180,0,$C207),OFFSET($F$179,0,$C207))*AO$11,OFFSET($F$178,0,$C207)-SUM($F207:AN207)),0)</f>
        <v>236.66862819599993</v>
      </c>
      <c r="AP207" s="33">
        <f ca="1">IFERROR(MIN(SLN(OFFSET($F$178,0,$C207),OFFSET($F$180,0,$C207),OFFSET($F$179,0,$C207))*AP$11,OFFSET($F$178,0,$C207)-SUM($F207:AO207)),0)</f>
        <v>236.66862819599993</v>
      </c>
      <c r="AQ207" s="33">
        <f ca="1">IFERROR(MIN(SLN(OFFSET($F$178,0,$C207),OFFSET($F$180,0,$C207),OFFSET($F$179,0,$C207))*AQ$11,OFFSET($F$178,0,$C207)-SUM($F207:AP207)),0)</f>
        <v>236.66862819599993</v>
      </c>
      <c r="AR207" s="33">
        <f ca="1">IFERROR(MIN(SLN(OFFSET($F$178,0,$C207),OFFSET($F$180,0,$C207),OFFSET($F$179,0,$C207))*AR$11,OFFSET($F$178,0,$C207)-SUM($F207:AQ207)),0)</f>
        <v>236.66862819599993</v>
      </c>
      <c r="AS207" s="33">
        <f ca="1">IFERROR(MIN(SLN(OFFSET($F$178,0,$C207),OFFSET($F$180,0,$C207),OFFSET($F$179,0,$C207))*AS$11,OFFSET($F$178,0,$C207)-SUM($F207:AR207)),0)</f>
        <v>236.66862819599993</v>
      </c>
      <c r="AT207" s="33">
        <f ca="1">IFERROR(MIN(SLN(OFFSET($F$178,0,$C207),OFFSET($F$180,0,$C207),OFFSET($F$179,0,$C207))*AT$11,OFFSET($F$178,0,$C207)-SUM($F207:AS207)),0)</f>
        <v>236.66862819599993</v>
      </c>
      <c r="AU207" s="33">
        <f ca="1">IFERROR(MIN(SLN(OFFSET($F$178,0,$C207),OFFSET($F$180,0,$C207),OFFSET($F$179,0,$C207))*AU$11,OFFSET($F$178,0,$C207)-SUM($F207:AT207)),0)</f>
        <v>236.66862819599993</v>
      </c>
      <c r="AV207" s="33">
        <f ca="1">IFERROR(MIN(SLN(OFFSET($F$178,0,$C207),OFFSET($F$180,0,$C207),OFFSET($F$179,0,$C207))*AV$11,OFFSET($F$178,0,$C207)-SUM($F207:AU207)),0)</f>
        <v>236.66862819599993</v>
      </c>
      <c r="AW207" s="33">
        <f ca="1">IFERROR(MIN(SLN(OFFSET($F$178,0,$C207),OFFSET($F$180,0,$C207),OFFSET($F$179,0,$C207))*AW$11,OFFSET($F$178,0,$C207)-SUM($F207:AV207)),0)</f>
        <v>236.66862819599993</v>
      </c>
      <c r="AX207" s="33">
        <f ca="1">IFERROR(MIN(SLN(OFFSET($F$178,0,$C207),OFFSET($F$180,0,$C207),OFFSET($F$179,0,$C207))*AX$11,OFFSET($F$178,0,$C207)-SUM($F207:AW207)),0)</f>
        <v>236.66862819599993</v>
      </c>
      <c r="AY207" s="33">
        <f ca="1">IFERROR(MIN(SLN(OFFSET($F$178,0,$C207),OFFSET($F$180,0,$C207),OFFSET($F$179,0,$C207))*AY$11,OFFSET($F$178,0,$C207)-SUM($F207:AX207)),0)</f>
        <v>236.66862819599993</v>
      </c>
      <c r="AZ207" s="33">
        <f ca="1">IFERROR(MIN(SLN(OFFSET($F$178,0,$C207),OFFSET($F$180,0,$C207),OFFSET($F$179,0,$C207))*AZ$11,OFFSET($F$178,0,$C207)-SUM($F207:AY207)),0)</f>
        <v>236.66862819599993</v>
      </c>
      <c r="BA207" s="33">
        <f ca="1">IFERROR(MIN(SLN(OFFSET($F$178,0,$C207),OFFSET($F$180,0,$C207),OFFSET($F$179,0,$C207))*BA$11,OFFSET($F$178,0,$C207)-SUM($F207:AZ207)),0)</f>
        <v>236.66862819599993</v>
      </c>
      <c r="BB207" s="33">
        <f ca="1">IFERROR(MIN(SLN(OFFSET($F$178,0,$C207),OFFSET($F$180,0,$C207),OFFSET($F$179,0,$C207))*BB$11,OFFSET($F$178,0,$C207)-SUM($F207:BA207)),0)</f>
        <v>236.66862819599993</v>
      </c>
      <c r="BC207" s="33">
        <f ca="1">IFERROR(MIN(SLN(OFFSET($F$178,0,$C207),OFFSET($F$180,0,$C207),OFFSET($F$179,0,$C207))*BC$11,OFFSET($F$178,0,$C207)-SUM($F207:BB207)),0)</f>
        <v>236.66862819599993</v>
      </c>
      <c r="BD207" s="33">
        <f ca="1">IFERROR(MIN(SLN(OFFSET($F$178,0,$C207),OFFSET($F$180,0,$C207),OFFSET($F$179,0,$C207))*BD$11,OFFSET($F$178,0,$C207)-SUM($F207:BC207)),0)</f>
        <v>236.66862819599993</v>
      </c>
      <c r="BE207" s="33">
        <f ca="1">IFERROR(MIN(SLN(OFFSET($F$178,0,$C207),OFFSET($F$180,0,$C207),OFFSET($F$179,0,$C207))*BE$11,OFFSET($F$178,0,$C207)-SUM($F207:BD207)),0)</f>
        <v>236.66862819599993</v>
      </c>
      <c r="BF207" s="33">
        <f ca="1">IFERROR(MIN(SLN(OFFSET($F$178,0,$C207),OFFSET($F$180,0,$C207),OFFSET($F$179,0,$C207))*BF$11,OFFSET($F$178,0,$C207)-SUM($F207:BE207)),0)</f>
        <v>236.66862819599993</v>
      </c>
      <c r="BG207" s="33">
        <f ca="1">IFERROR(MIN(SLN(OFFSET($F$178,0,$C207),OFFSET($F$180,0,$C207),OFFSET($F$179,0,$C207))*BG$11,OFFSET($F$178,0,$C207)-SUM($F207:BF207)),0)</f>
        <v>236.66862819599993</v>
      </c>
      <c r="BH207" s="33">
        <f ca="1">IFERROR(MIN(SLN(OFFSET($F$178,0,$C207),OFFSET($F$180,0,$C207),OFFSET($F$179,0,$C207))*BH$11,OFFSET($F$178,0,$C207)-SUM($F207:BG207)),0)</f>
        <v>236.66862819599993</v>
      </c>
      <c r="BI207" s="33">
        <f ca="1">IFERROR(MIN(SLN(OFFSET($F$178,0,$C207),OFFSET($F$180,0,$C207),OFFSET($F$179,0,$C207))*BI$11,OFFSET($F$178,0,$C207)-SUM($F207:BH207)),0)</f>
        <v>236.66862819599993</v>
      </c>
      <c r="BJ207" s="33">
        <f ca="1">IFERROR(MIN(SLN(OFFSET($F$178,0,$C207),OFFSET($F$180,0,$C207),OFFSET($F$179,0,$C207))*BJ$11,OFFSET($F$178,0,$C207)-SUM($F207:BI207)),0)</f>
        <v>236.66862819599993</v>
      </c>
    </row>
    <row r="208" spans="2:62" ht="13.5" hidden="1" customHeight="1" outlineLevel="1" x14ac:dyDescent="0.25">
      <c r="B208" s="1" t="str">
        <v>06/30/15</v>
      </c>
      <c r="C208" s="9">
        <v>26</v>
      </c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33">
        <f ca="1">IFERROR(MIN(SLN(OFFSET($F$178,0,$C208),OFFSET($F$180,0,$C208),OFFSET($F$179,0,$C208))*AF$11,OFFSET($F$178,0,$C208)-SUM($F208:AE208)),0)</f>
        <v>260.33549101559987</v>
      </c>
      <c r="AG208" s="33">
        <f ca="1">IFERROR(MIN(SLN(OFFSET($F$178,0,$C208),OFFSET($F$180,0,$C208),OFFSET($F$179,0,$C208))*AG$11,OFFSET($F$178,0,$C208)-SUM($F208:AF208)),0)</f>
        <v>260.33549101559987</v>
      </c>
      <c r="AH208" s="33">
        <f ca="1">IFERROR(MIN(SLN(OFFSET($F$178,0,$C208),OFFSET($F$180,0,$C208),OFFSET($F$179,0,$C208))*AH$11,OFFSET($F$178,0,$C208)-SUM($F208:AG208)),0)</f>
        <v>260.33549101559987</v>
      </c>
      <c r="AI208" s="33">
        <f ca="1">IFERROR(MIN(SLN(OFFSET($F$178,0,$C208),OFFSET($F$180,0,$C208),OFFSET($F$179,0,$C208))*AI$11,OFFSET($F$178,0,$C208)-SUM($F208:AH208)),0)</f>
        <v>260.33549101559987</v>
      </c>
      <c r="AJ208" s="33">
        <f ca="1">IFERROR(MIN(SLN(OFFSET($F$178,0,$C208),OFFSET($F$180,0,$C208),OFFSET($F$179,0,$C208))*AJ$11,OFFSET($F$178,0,$C208)-SUM($F208:AI208)),0)</f>
        <v>260.33549101559987</v>
      </c>
      <c r="AK208" s="33">
        <f ca="1">IFERROR(MIN(SLN(OFFSET($F$178,0,$C208),OFFSET($F$180,0,$C208),OFFSET($F$179,0,$C208))*AK$11,OFFSET($F$178,0,$C208)-SUM($F208:AJ208)),0)</f>
        <v>260.33549101559987</v>
      </c>
      <c r="AL208" s="33">
        <f ca="1">IFERROR(MIN(SLN(OFFSET($F$178,0,$C208),OFFSET($F$180,0,$C208),OFFSET($F$179,0,$C208))*AL$11,OFFSET($F$178,0,$C208)-SUM($F208:AK208)),0)</f>
        <v>260.33549101559987</v>
      </c>
      <c r="AM208" s="33">
        <f ca="1">IFERROR(MIN(SLN(OFFSET($F$178,0,$C208),OFFSET($F$180,0,$C208),OFFSET($F$179,0,$C208))*AM$11,OFFSET($F$178,0,$C208)-SUM($F208:AL208)),0)</f>
        <v>260.33549101559987</v>
      </c>
      <c r="AN208" s="33">
        <f ca="1">IFERROR(MIN(SLN(OFFSET($F$178,0,$C208),OFFSET($F$180,0,$C208),OFFSET($F$179,0,$C208))*AN$11,OFFSET($F$178,0,$C208)-SUM($F208:AM208)),0)</f>
        <v>260.33549101559987</v>
      </c>
      <c r="AO208" s="33">
        <f ca="1">IFERROR(MIN(SLN(OFFSET($F$178,0,$C208),OFFSET($F$180,0,$C208),OFFSET($F$179,0,$C208))*AO$11,OFFSET($F$178,0,$C208)-SUM($F208:AN208)),0)</f>
        <v>260.33549101559987</v>
      </c>
      <c r="AP208" s="33">
        <f ca="1">IFERROR(MIN(SLN(OFFSET($F$178,0,$C208),OFFSET($F$180,0,$C208),OFFSET($F$179,0,$C208))*AP$11,OFFSET($F$178,0,$C208)-SUM($F208:AO208)),0)</f>
        <v>260.33549101559987</v>
      </c>
      <c r="AQ208" s="33">
        <f ca="1">IFERROR(MIN(SLN(OFFSET($F$178,0,$C208),OFFSET($F$180,0,$C208),OFFSET($F$179,0,$C208))*AQ$11,OFFSET($F$178,0,$C208)-SUM($F208:AP208)),0)</f>
        <v>260.33549101559987</v>
      </c>
      <c r="AR208" s="33">
        <f ca="1">IFERROR(MIN(SLN(OFFSET($F$178,0,$C208),OFFSET($F$180,0,$C208),OFFSET($F$179,0,$C208))*AR$11,OFFSET($F$178,0,$C208)-SUM($F208:AQ208)),0)</f>
        <v>260.33549101559987</v>
      </c>
      <c r="AS208" s="33">
        <f ca="1">IFERROR(MIN(SLN(OFFSET($F$178,0,$C208),OFFSET($F$180,0,$C208),OFFSET($F$179,0,$C208))*AS$11,OFFSET($F$178,0,$C208)-SUM($F208:AR208)),0)</f>
        <v>260.33549101559987</v>
      </c>
      <c r="AT208" s="33">
        <f ca="1">IFERROR(MIN(SLN(OFFSET($F$178,0,$C208),OFFSET($F$180,0,$C208),OFFSET($F$179,0,$C208))*AT$11,OFFSET($F$178,0,$C208)-SUM($F208:AS208)),0)</f>
        <v>260.33549101559987</v>
      </c>
      <c r="AU208" s="33">
        <f ca="1">IFERROR(MIN(SLN(OFFSET($F$178,0,$C208),OFFSET($F$180,0,$C208),OFFSET($F$179,0,$C208))*AU$11,OFFSET($F$178,0,$C208)-SUM($F208:AT208)),0)</f>
        <v>260.33549101559987</v>
      </c>
      <c r="AV208" s="33">
        <f ca="1">IFERROR(MIN(SLN(OFFSET($F$178,0,$C208),OFFSET($F$180,0,$C208),OFFSET($F$179,0,$C208))*AV$11,OFFSET($F$178,0,$C208)-SUM($F208:AU208)),0)</f>
        <v>260.33549101559987</v>
      </c>
      <c r="AW208" s="33">
        <f ca="1">IFERROR(MIN(SLN(OFFSET($F$178,0,$C208),OFFSET($F$180,0,$C208),OFFSET($F$179,0,$C208))*AW$11,OFFSET($F$178,0,$C208)-SUM($F208:AV208)),0)</f>
        <v>260.33549101559987</v>
      </c>
      <c r="AX208" s="33">
        <f ca="1">IFERROR(MIN(SLN(OFFSET($F$178,0,$C208),OFFSET($F$180,0,$C208),OFFSET($F$179,0,$C208))*AX$11,OFFSET($F$178,0,$C208)-SUM($F208:AW208)),0)</f>
        <v>260.33549101559987</v>
      </c>
      <c r="AY208" s="33">
        <f ca="1">IFERROR(MIN(SLN(OFFSET($F$178,0,$C208),OFFSET($F$180,0,$C208),OFFSET($F$179,0,$C208))*AY$11,OFFSET($F$178,0,$C208)-SUM($F208:AX208)),0)</f>
        <v>260.33549101559987</v>
      </c>
      <c r="AZ208" s="33">
        <f ca="1">IFERROR(MIN(SLN(OFFSET($F$178,0,$C208),OFFSET($F$180,0,$C208),OFFSET($F$179,0,$C208))*AZ$11,OFFSET($F$178,0,$C208)-SUM($F208:AY208)),0)</f>
        <v>260.33549101559987</v>
      </c>
      <c r="BA208" s="33">
        <f ca="1">IFERROR(MIN(SLN(OFFSET($F$178,0,$C208),OFFSET($F$180,0,$C208),OFFSET($F$179,0,$C208))*BA$11,OFFSET($F$178,0,$C208)-SUM($F208:AZ208)),0)</f>
        <v>260.33549101559987</v>
      </c>
      <c r="BB208" s="33">
        <f ca="1">IFERROR(MIN(SLN(OFFSET($F$178,0,$C208),OFFSET($F$180,0,$C208),OFFSET($F$179,0,$C208))*BB$11,OFFSET($F$178,0,$C208)-SUM($F208:BA208)),0)</f>
        <v>260.33549101559987</v>
      </c>
      <c r="BC208" s="33">
        <f ca="1">IFERROR(MIN(SLN(OFFSET($F$178,0,$C208),OFFSET($F$180,0,$C208),OFFSET($F$179,0,$C208))*BC$11,OFFSET($F$178,0,$C208)-SUM($F208:BB208)),0)</f>
        <v>260.33549101559987</v>
      </c>
      <c r="BD208" s="33">
        <f ca="1">IFERROR(MIN(SLN(OFFSET($F$178,0,$C208),OFFSET($F$180,0,$C208),OFFSET($F$179,0,$C208))*BD$11,OFFSET($F$178,0,$C208)-SUM($F208:BC208)),0)</f>
        <v>260.33549101559987</v>
      </c>
      <c r="BE208" s="33">
        <f ca="1">IFERROR(MIN(SLN(OFFSET($F$178,0,$C208),OFFSET($F$180,0,$C208),OFFSET($F$179,0,$C208))*BE$11,OFFSET($F$178,0,$C208)-SUM($F208:BD208)),0)</f>
        <v>260.33549101559987</v>
      </c>
      <c r="BF208" s="33">
        <f ca="1">IFERROR(MIN(SLN(OFFSET($F$178,0,$C208),OFFSET($F$180,0,$C208),OFFSET($F$179,0,$C208))*BF$11,OFFSET($F$178,0,$C208)-SUM($F208:BE208)),0)</f>
        <v>260.33549101559987</v>
      </c>
      <c r="BG208" s="33">
        <f ca="1">IFERROR(MIN(SLN(OFFSET($F$178,0,$C208),OFFSET($F$180,0,$C208),OFFSET($F$179,0,$C208))*BG$11,OFFSET($F$178,0,$C208)-SUM($F208:BF208)),0)</f>
        <v>260.33549101559987</v>
      </c>
      <c r="BH208" s="33">
        <f ca="1">IFERROR(MIN(SLN(OFFSET($F$178,0,$C208),OFFSET($F$180,0,$C208),OFFSET($F$179,0,$C208))*BH$11,OFFSET($F$178,0,$C208)-SUM($F208:BG208)),0)</f>
        <v>260.33549101559987</v>
      </c>
      <c r="BI208" s="33">
        <f ca="1">IFERROR(MIN(SLN(OFFSET($F$178,0,$C208),OFFSET($F$180,0,$C208),OFFSET($F$179,0,$C208))*BI$11,OFFSET($F$178,0,$C208)-SUM($F208:BH208)),0)</f>
        <v>260.33549101559987</v>
      </c>
      <c r="BJ208" s="33">
        <f ca="1">IFERROR(MIN(SLN(OFFSET($F$178,0,$C208),OFFSET($F$180,0,$C208),OFFSET($F$179,0,$C208))*BJ$11,OFFSET($F$178,0,$C208)-SUM($F208:BI208)),0)</f>
        <v>260.33549101559987</v>
      </c>
    </row>
    <row r="209" spans="2:62" ht="13.5" hidden="1" customHeight="1" outlineLevel="1" x14ac:dyDescent="0.25">
      <c r="B209" s="1" t="str">
        <v>07/31/15</v>
      </c>
      <c r="C209" s="9">
        <v>27</v>
      </c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33">
        <f ca="1">IFERROR(MIN(SLN(OFFSET($F$178,0,$C209),OFFSET($F$180,0,$C209),OFFSET($F$179,0,$C209))*AG$11,OFFSET($F$178,0,$C209)-SUM($F209:AF209)),0)</f>
        <v>286.3690401171599</v>
      </c>
      <c r="AH209" s="33">
        <f ca="1">IFERROR(MIN(SLN(OFFSET($F$178,0,$C209),OFFSET($F$180,0,$C209),OFFSET($F$179,0,$C209))*AH$11,OFFSET($F$178,0,$C209)-SUM($F209:AG209)),0)</f>
        <v>286.3690401171599</v>
      </c>
      <c r="AI209" s="33">
        <f ca="1">IFERROR(MIN(SLN(OFFSET($F$178,0,$C209),OFFSET($F$180,0,$C209),OFFSET($F$179,0,$C209))*AI$11,OFFSET($F$178,0,$C209)-SUM($F209:AH209)),0)</f>
        <v>286.3690401171599</v>
      </c>
      <c r="AJ209" s="33">
        <f ca="1">IFERROR(MIN(SLN(OFFSET($F$178,0,$C209),OFFSET($F$180,0,$C209),OFFSET($F$179,0,$C209))*AJ$11,OFFSET($F$178,0,$C209)-SUM($F209:AI209)),0)</f>
        <v>286.3690401171599</v>
      </c>
      <c r="AK209" s="33">
        <f ca="1">IFERROR(MIN(SLN(OFFSET($F$178,0,$C209),OFFSET($F$180,0,$C209),OFFSET($F$179,0,$C209))*AK$11,OFFSET($F$178,0,$C209)-SUM($F209:AJ209)),0)</f>
        <v>286.3690401171599</v>
      </c>
      <c r="AL209" s="33">
        <f ca="1">IFERROR(MIN(SLN(OFFSET($F$178,0,$C209),OFFSET($F$180,0,$C209),OFFSET($F$179,0,$C209))*AL$11,OFFSET($F$178,0,$C209)-SUM($F209:AK209)),0)</f>
        <v>286.3690401171599</v>
      </c>
      <c r="AM209" s="33">
        <f ca="1">IFERROR(MIN(SLN(OFFSET($F$178,0,$C209),OFFSET($F$180,0,$C209),OFFSET($F$179,0,$C209))*AM$11,OFFSET($F$178,0,$C209)-SUM($F209:AL209)),0)</f>
        <v>286.3690401171599</v>
      </c>
      <c r="AN209" s="33">
        <f ca="1">IFERROR(MIN(SLN(OFFSET($F$178,0,$C209),OFFSET($F$180,0,$C209),OFFSET($F$179,0,$C209))*AN$11,OFFSET($F$178,0,$C209)-SUM($F209:AM209)),0)</f>
        <v>286.3690401171599</v>
      </c>
      <c r="AO209" s="33">
        <f ca="1">IFERROR(MIN(SLN(OFFSET($F$178,0,$C209),OFFSET($F$180,0,$C209),OFFSET($F$179,0,$C209))*AO$11,OFFSET($F$178,0,$C209)-SUM($F209:AN209)),0)</f>
        <v>286.3690401171599</v>
      </c>
      <c r="AP209" s="33">
        <f ca="1">IFERROR(MIN(SLN(OFFSET($F$178,0,$C209),OFFSET($F$180,0,$C209),OFFSET($F$179,0,$C209))*AP$11,OFFSET($F$178,0,$C209)-SUM($F209:AO209)),0)</f>
        <v>286.3690401171599</v>
      </c>
      <c r="AQ209" s="33">
        <f ca="1">IFERROR(MIN(SLN(OFFSET($F$178,0,$C209),OFFSET($F$180,0,$C209),OFFSET($F$179,0,$C209))*AQ$11,OFFSET($F$178,0,$C209)-SUM($F209:AP209)),0)</f>
        <v>286.3690401171599</v>
      </c>
      <c r="AR209" s="33">
        <f ca="1">IFERROR(MIN(SLN(OFFSET($F$178,0,$C209),OFFSET($F$180,0,$C209),OFFSET($F$179,0,$C209))*AR$11,OFFSET($F$178,0,$C209)-SUM($F209:AQ209)),0)</f>
        <v>286.3690401171599</v>
      </c>
      <c r="AS209" s="33">
        <f ca="1">IFERROR(MIN(SLN(OFFSET($F$178,0,$C209),OFFSET($F$180,0,$C209),OFFSET($F$179,0,$C209))*AS$11,OFFSET($F$178,0,$C209)-SUM($F209:AR209)),0)</f>
        <v>286.3690401171599</v>
      </c>
      <c r="AT209" s="33">
        <f ca="1">IFERROR(MIN(SLN(OFFSET($F$178,0,$C209),OFFSET($F$180,0,$C209),OFFSET($F$179,0,$C209))*AT$11,OFFSET($F$178,0,$C209)-SUM($F209:AS209)),0)</f>
        <v>286.3690401171599</v>
      </c>
      <c r="AU209" s="33">
        <f ca="1">IFERROR(MIN(SLN(OFFSET($F$178,0,$C209),OFFSET($F$180,0,$C209),OFFSET($F$179,0,$C209))*AU$11,OFFSET($F$178,0,$C209)-SUM($F209:AT209)),0)</f>
        <v>286.3690401171599</v>
      </c>
      <c r="AV209" s="33">
        <f ca="1">IFERROR(MIN(SLN(OFFSET($F$178,0,$C209),OFFSET($F$180,0,$C209),OFFSET($F$179,0,$C209))*AV$11,OFFSET($F$178,0,$C209)-SUM($F209:AU209)),0)</f>
        <v>286.3690401171599</v>
      </c>
      <c r="AW209" s="33">
        <f ca="1">IFERROR(MIN(SLN(OFFSET($F$178,0,$C209),OFFSET($F$180,0,$C209),OFFSET($F$179,0,$C209))*AW$11,OFFSET($F$178,0,$C209)-SUM($F209:AV209)),0)</f>
        <v>286.3690401171599</v>
      </c>
      <c r="AX209" s="33">
        <f ca="1">IFERROR(MIN(SLN(OFFSET($F$178,0,$C209),OFFSET($F$180,0,$C209),OFFSET($F$179,0,$C209))*AX$11,OFFSET($F$178,0,$C209)-SUM($F209:AW209)),0)</f>
        <v>286.3690401171599</v>
      </c>
      <c r="AY209" s="33">
        <f ca="1">IFERROR(MIN(SLN(OFFSET($F$178,0,$C209),OFFSET($F$180,0,$C209),OFFSET($F$179,0,$C209))*AY$11,OFFSET($F$178,0,$C209)-SUM($F209:AX209)),0)</f>
        <v>286.3690401171599</v>
      </c>
      <c r="AZ209" s="33">
        <f ca="1">IFERROR(MIN(SLN(OFFSET($F$178,0,$C209),OFFSET($F$180,0,$C209),OFFSET($F$179,0,$C209))*AZ$11,OFFSET($F$178,0,$C209)-SUM($F209:AY209)),0)</f>
        <v>286.3690401171599</v>
      </c>
      <c r="BA209" s="33">
        <f ca="1">IFERROR(MIN(SLN(OFFSET($F$178,0,$C209),OFFSET($F$180,0,$C209),OFFSET($F$179,0,$C209))*BA$11,OFFSET($F$178,0,$C209)-SUM($F209:AZ209)),0)</f>
        <v>286.3690401171599</v>
      </c>
      <c r="BB209" s="33">
        <f ca="1">IFERROR(MIN(SLN(OFFSET($F$178,0,$C209),OFFSET($F$180,0,$C209),OFFSET($F$179,0,$C209))*BB$11,OFFSET($F$178,0,$C209)-SUM($F209:BA209)),0)</f>
        <v>286.3690401171599</v>
      </c>
      <c r="BC209" s="33">
        <f ca="1">IFERROR(MIN(SLN(OFFSET($F$178,0,$C209),OFFSET($F$180,0,$C209),OFFSET($F$179,0,$C209))*BC$11,OFFSET($F$178,0,$C209)-SUM($F209:BB209)),0)</f>
        <v>286.3690401171599</v>
      </c>
      <c r="BD209" s="33">
        <f ca="1">IFERROR(MIN(SLN(OFFSET($F$178,0,$C209),OFFSET($F$180,0,$C209),OFFSET($F$179,0,$C209))*BD$11,OFFSET($F$178,0,$C209)-SUM($F209:BC209)),0)</f>
        <v>286.3690401171599</v>
      </c>
      <c r="BE209" s="33">
        <f ca="1">IFERROR(MIN(SLN(OFFSET($F$178,0,$C209),OFFSET($F$180,0,$C209),OFFSET($F$179,0,$C209))*BE$11,OFFSET($F$178,0,$C209)-SUM($F209:BD209)),0)</f>
        <v>286.3690401171599</v>
      </c>
      <c r="BF209" s="33">
        <f ca="1">IFERROR(MIN(SLN(OFFSET($F$178,0,$C209),OFFSET($F$180,0,$C209),OFFSET($F$179,0,$C209))*BF$11,OFFSET($F$178,0,$C209)-SUM($F209:BE209)),0)</f>
        <v>286.3690401171599</v>
      </c>
      <c r="BG209" s="33">
        <f ca="1">IFERROR(MIN(SLN(OFFSET($F$178,0,$C209),OFFSET($F$180,0,$C209),OFFSET($F$179,0,$C209))*BG$11,OFFSET($F$178,0,$C209)-SUM($F209:BF209)),0)</f>
        <v>286.3690401171599</v>
      </c>
      <c r="BH209" s="33">
        <f ca="1">IFERROR(MIN(SLN(OFFSET($F$178,0,$C209),OFFSET($F$180,0,$C209),OFFSET($F$179,0,$C209))*BH$11,OFFSET($F$178,0,$C209)-SUM($F209:BG209)),0)</f>
        <v>286.3690401171599</v>
      </c>
      <c r="BI209" s="33">
        <f ca="1">IFERROR(MIN(SLN(OFFSET($F$178,0,$C209),OFFSET($F$180,0,$C209),OFFSET($F$179,0,$C209))*BI$11,OFFSET($F$178,0,$C209)-SUM($F209:BH209)),0)</f>
        <v>286.3690401171599</v>
      </c>
      <c r="BJ209" s="33">
        <f ca="1">IFERROR(MIN(SLN(OFFSET($F$178,0,$C209),OFFSET($F$180,0,$C209),OFFSET($F$179,0,$C209))*BJ$11,OFFSET($F$178,0,$C209)-SUM($F209:BI209)),0)</f>
        <v>286.3690401171599</v>
      </c>
    </row>
    <row r="210" spans="2:62" ht="13.5" hidden="1" customHeight="1" outlineLevel="1" x14ac:dyDescent="0.25">
      <c r="B210" s="1" t="str">
        <v>08/31/15</v>
      </c>
      <c r="C210" s="9">
        <v>28</v>
      </c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33">
        <f ca="1">IFERROR(MIN(SLN(OFFSET($F$178,0,$C210),OFFSET($F$180,0,$C210),OFFSET($F$179,0,$C210))*AH$11,OFFSET($F$178,0,$C210)-SUM($F210:AG210)),0)</f>
        <v>315.00594412887597</v>
      </c>
      <c r="AI210" s="33">
        <f ca="1">IFERROR(MIN(SLN(OFFSET($F$178,0,$C210),OFFSET($F$180,0,$C210),OFFSET($F$179,0,$C210))*AI$11,OFFSET($F$178,0,$C210)-SUM($F210:AH210)),0)</f>
        <v>315.00594412887597</v>
      </c>
      <c r="AJ210" s="33">
        <f ca="1">IFERROR(MIN(SLN(OFFSET($F$178,0,$C210),OFFSET($F$180,0,$C210),OFFSET($F$179,0,$C210))*AJ$11,OFFSET($F$178,0,$C210)-SUM($F210:AI210)),0)</f>
        <v>315.00594412887597</v>
      </c>
      <c r="AK210" s="33">
        <f ca="1">IFERROR(MIN(SLN(OFFSET($F$178,0,$C210),OFFSET($F$180,0,$C210),OFFSET($F$179,0,$C210))*AK$11,OFFSET($F$178,0,$C210)-SUM($F210:AJ210)),0)</f>
        <v>315.00594412887597</v>
      </c>
      <c r="AL210" s="33">
        <f ca="1">IFERROR(MIN(SLN(OFFSET($F$178,0,$C210),OFFSET($F$180,0,$C210),OFFSET($F$179,0,$C210))*AL$11,OFFSET($F$178,0,$C210)-SUM($F210:AK210)),0)</f>
        <v>315.00594412887597</v>
      </c>
      <c r="AM210" s="33">
        <f ca="1">IFERROR(MIN(SLN(OFFSET($F$178,0,$C210),OFFSET($F$180,0,$C210),OFFSET($F$179,0,$C210))*AM$11,OFFSET($F$178,0,$C210)-SUM($F210:AL210)),0)</f>
        <v>315.00594412887597</v>
      </c>
      <c r="AN210" s="33">
        <f ca="1">IFERROR(MIN(SLN(OFFSET($F$178,0,$C210),OFFSET($F$180,0,$C210),OFFSET($F$179,0,$C210))*AN$11,OFFSET($F$178,0,$C210)-SUM($F210:AM210)),0)</f>
        <v>315.00594412887597</v>
      </c>
      <c r="AO210" s="33">
        <f ca="1">IFERROR(MIN(SLN(OFFSET($F$178,0,$C210),OFFSET($F$180,0,$C210),OFFSET($F$179,0,$C210))*AO$11,OFFSET($F$178,0,$C210)-SUM($F210:AN210)),0)</f>
        <v>315.00594412887597</v>
      </c>
      <c r="AP210" s="33">
        <f ca="1">IFERROR(MIN(SLN(OFFSET($F$178,0,$C210),OFFSET($F$180,0,$C210),OFFSET($F$179,0,$C210))*AP$11,OFFSET($F$178,0,$C210)-SUM($F210:AO210)),0)</f>
        <v>315.00594412887597</v>
      </c>
      <c r="AQ210" s="33">
        <f ca="1">IFERROR(MIN(SLN(OFFSET($F$178,0,$C210),OFFSET($F$180,0,$C210),OFFSET($F$179,0,$C210))*AQ$11,OFFSET($F$178,0,$C210)-SUM($F210:AP210)),0)</f>
        <v>315.00594412887597</v>
      </c>
      <c r="AR210" s="33">
        <f ca="1">IFERROR(MIN(SLN(OFFSET($F$178,0,$C210),OFFSET($F$180,0,$C210),OFFSET($F$179,0,$C210))*AR$11,OFFSET($F$178,0,$C210)-SUM($F210:AQ210)),0)</f>
        <v>315.00594412887597</v>
      </c>
      <c r="AS210" s="33">
        <f ca="1">IFERROR(MIN(SLN(OFFSET($F$178,0,$C210),OFFSET($F$180,0,$C210),OFFSET($F$179,0,$C210))*AS$11,OFFSET($F$178,0,$C210)-SUM($F210:AR210)),0)</f>
        <v>315.00594412887597</v>
      </c>
      <c r="AT210" s="33">
        <f ca="1">IFERROR(MIN(SLN(OFFSET($F$178,0,$C210),OFFSET($F$180,0,$C210),OFFSET($F$179,0,$C210))*AT$11,OFFSET($F$178,0,$C210)-SUM($F210:AS210)),0)</f>
        <v>315.00594412887597</v>
      </c>
      <c r="AU210" s="33">
        <f ca="1">IFERROR(MIN(SLN(OFFSET($F$178,0,$C210),OFFSET($F$180,0,$C210),OFFSET($F$179,0,$C210))*AU$11,OFFSET($F$178,0,$C210)-SUM($F210:AT210)),0)</f>
        <v>315.00594412887597</v>
      </c>
      <c r="AV210" s="33">
        <f ca="1">IFERROR(MIN(SLN(OFFSET($F$178,0,$C210),OFFSET($F$180,0,$C210),OFFSET($F$179,0,$C210))*AV$11,OFFSET($F$178,0,$C210)-SUM($F210:AU210)),0)</f>
        <v>315.00594412887597</v>
      </c>
      <c r="AW210" s="33">
        <f ca="1">IFERROR(MIN(SLN(OFFSET($F$178,0,$C210),OFFSET($F$180,0,$C210),OFFSET($F$179,0,$C210))*AW$11,OFFSET($F$178,0,$C210)-SUM($F210:AV210)),0)</f>
        <v>315.00594412887597</v>
      </c>
      <c r="AX210" s="33">
        <f ca="1">IFERROR(MIN(SLN(OFFSET($F$178,0,$C210),OFFSET($F$180,0,$C210),OFFSET($F$179,0,$C210))*AX$11,OFFSET($F$178,0,$C210)-SUM($F210:AW210)),0)</f>
        <v>315.00594412887597</v>
      </c>
      <c r="AY210" s="33">
        <f ca="1">IFERROR(MIN(SLN(OFFSET($F$178,0,$C210),OFFSET($F$180,0,$C210),OFFSET($F$179,0,$C210))*AY$11,OFFSET($F$178,0,$C210)-SUM($F210:AX210)),0)</f>
        <v>315.00594412887597</v>
      </c>
      <c r="AZ210" s="33">
        <f ca="1">IFERROR(MIN(SLN(OFFSET($F$178,0,$C210),OFFSET($F$180,0,$C210),OFFSET($F$179,0,$C210))*AZ$11,OFFSET($F$178,0,$C210)-SUM($F210:AY210)),0)</f>
        <v>315.00594412887597</v>
      </c>
      <c r="BA210" s="33">
        <f ca="1">IFERROR(MIN(SLN(OFFSET($F$178,0,$C210),OFFSET($F$180,0,$C210),OFFSET($F$179,0,$C210))*BA$11,OFFSET($F$178,0,$C210)-SUM($F210:AZ210)),0)</f>
        <v>315.00594412887597</v>
      </c>
      <c r="BB210" s="33">
        <f ca="1">IFERROR(MIN(SLN(OFFSET($F$178,0,$C210),OFFSET($F$180,0,$C210),OFFSET($F$179,0,$C210))*BB$11,OFFSET($F$178,0,$C210)-SUM($F210:BA210)),0)</f>
        <v>315.00594412887597</v>
      </c>
      <c r="BC210" s="33">
        <f ca="1">IFERROR(MIN(SLN(OFFSET($F$178,0,$C210),OFFSET($F$180,0,$C210),OFFSET($F$179,0,$C210))*BC$11,OFFSET($F$178,0,$C210)-SUM($F210:BB210)),0)</f>
        <v>315.00594412887597</v>
      </c>
      <c r="BD210" s="33">
        <f ca="1">IFERROR(MIN(SLN(OFFSET($F$178,0,$C210),OFFSET($F$180,0,$C210),OFFSET($F$179,0,$C210))*BD$11,OFFSET($F$178,0,$C210)-SUM($F210:BC210)),0)</f>
        <v>315.00594412887597</v>
      </c>
      <c r="BE210" s="33">
        <f ca="1">IFERROR(MIN(SLN(OFFSET($F$178,0,$C210),OFFSET($F$180,0,$C210),OFFSET($F$179,0,$C210))*BE$11,OFFSET($F$178,0,$C210)-SUM($F210:BD210)),0)</f>
        <v>315.00594412887597</v>
      </c>
      <c r="BF210" s="33">
        <f ca="1">IFERROR(MIN(SLN(OFFSET($F$178,0,$C210),OFFSET($F$180,0,$C210),OFFSET($F$179,0,$C210))*BF$11,OFFSET($F$178,0,$C210)-SUM($F210:BE210)),0)</f>
        <v>315.00594412887597</v>
      </c>
      <c r="BG210" s="33">
        <f ca="1">IFERROR(MIN(SLN(OFFSET($F$178,0,$C210),OFFSET($F$180,0,$C210),OFFSET($F$179,0,$C210))*BG$11,OFFSET($F$178,0,$C210)-SUM($F210:BF210)),0)</f>
        <v>315.00594412887597</v>
      </c>
      <c r="BH210" s="33">
        <f ca="1">IFERROR(MIN(SLN(OFFSET($F$178,0,$C210),OFFSET($F$180,0,$C210),OFFSET($F$179,0,$C210))*BH$11,OFFSET($F$178,0,$C210)-SUM($F210:BG210)),0)</f>
        <v>315.00594412887597</v>
      </c>
      <c r="BI210" s="33">
        <f ca="1">IFERROR(MIN(SLN(OFFSET($F$178,0,$C210),OFFSET($F$180,0,$C210),OFFSET($F$179,0,$C210))*BI$11,OFFSET($F$178,0,$C210)-SUM($F210:BH210)),0)</f>
        <v>315.00594412887597</v>
      </c>
      <c r="BJ210" s="33">
        <f ca="1">IFERROR(MIN(SLN(OFFSET($F$178,0,$C210),OFFSET($F$180,0,$C210),OFFSET($F$179,0,$C210))*BJ$11,OFFSET($F$178,0,$C210)-SUM($F210:BI210)),0)</f>
        <v>315.00594412887597</v>
      </c>
    </row>
    <row r="211" spans="2:62" ht="13.5" hidden="1" customHeight="1" outlineLevel="1" x14ac:dyDescent="0.25">
      <c r="B211" s="1" t="str">
        <v>09/30/15</v>
      </c>
      <c r="C211" s="9">
        <v>29</v>
      </c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33">
        <f ca="1">IFERROR(MIN(SLN(OFFSET($F$178,0,$C211),OFFSET($F$180,0,$C211),OFFSET($F$179,0,$C211))*AI$11,OFFSET($F$178,0,$C211)-SUM($F211:AH211)),0)</f>
        <v>346.50653854176358</v>
      </c>
      <c r="AJ211" s="33">
        <f ca="1">IFERROR(MIN(SLN(OFFSET($F$178,0,$C211),OFFSET($F$180,0,$C211),OFFSET($F$179,0,$C211))*AJ$11,OFFSET($F$178,0,$C211)-SUM($F211:AI211)),0)</f>
        <v>346.50653854176358</v>
      </c>
      <c r="AK211" s="33">
        <f ca="1">IFERROR(MIN(SLN(OFFSET($F$178,0,$C211),OFFSET($F$180,0,$C211),OFFSET($F$179,0,$C211))*AK$11,OFFSET($F$178,0,$C211)-SUM($F211:AJ211)),0)</f>
        <v>346.50653854176358</v>
      </c>
      <c r="AL211" s="33">
        <f ca="1">IFERROR(MIN(SLN(OFFSET($F$178,0,$C211),OFFSET($F$180,0,$C211),OFFSET($F$179,0,$C211))*AL$11,OFFSET($F$178,0,$C211)-SUM($F211:AK211)),0)</f>
        <v>346.50653854176358</v>
      </c>
      <c r="AM211" s="33">
        <f ca="1">IFERROR(MIN(SLN(OFFSET($F$178,0,$C211),OFFSET($F$180,0,$C211),OFFSET($F$179,0,$C211))*AM$11,OFFSET($F$178,0,$C211)-SUM($F211:AL211)),0)</f>
        <v>346.50653854176358</v>
      </c>
      <c r="AN211" s="33">
        <f ca="1">IFERROR(MIN(SLN(OFFSET($F$178,0,$C211),OFFSET($F$180,0,$C211),OFFSET($F$179,0,$C211))*AN$11,OFFSET($F$178,0,$C211)-SUM($F211:AM211)),0)</f>
        <v>346.50653854176358</v>
      </c>
      <c r="AO211" s="33">
        <f ca="1">IFERROR(MIN(SLN(OFFSET($F$178,0,$C211),OFFSET($F$180,0,$C211),OFFSET($F$179,0,$C211))*AO$11,OFFSET($F$178,0,$C211)-SUM($F211:AN211)),0)</f>
        <v>346.50653854176358</v>
      </c>
      <c r="AP211" s="33">
        <f ca="1">IFERROR(MIN(SLN(OFFSET($F$178,0,$C211),OFFSET($F$180,0,$C211),OFFSET($F$179,0,$C211))*AP$11,OFFSET($F$178,0,$C211)-SUM($F211:AO211)),0)</f>
        <v>346.50653854176358</v>
      </c>
      <c r="AQ211" s="33">
        <f ca="1">IFERROR(MIN(SLN(OFFSET($F$178,0,$C211),OFFSET($F$180,0,$C211),OFFSET($F$179,0,$C211))*AQ$11,OFFSET($F$178,0,$C211)-SUM($F211:AP211)),0)</f>
        <v>346.50653854176358</v>
      </c>
      <c r="AR211" s="33">
        <f ca="1">IFERROR(MIN(SLN(OFFSET($F$178,0,$C211),OFFSET($F$180,0,$C211),OFFSET($F$179,0,$C211))*AR$11,OFFSET($F$178,0,$C211)-SUM($F211:AQ211)),0)</f>
        <v>346.50653854176358</v>
      </c>
      <c r="AS211" s="33">
        <f ca="1">IFERROR(MIN(SLN(OFFSET($F$178,0,$C211),OFFSET($F$180,0,$C211),OFFSET($F$179,0,$C211))*AS$11,OFFSET($F$178,0,$C211)-SUM($F211:AR211)),0)</f>
        <v>346.50653854176358</v>
      </c>
      <c r="AT211" s="33">
        <f ca="1">IFERROR(MIN(SLN(OFFSET($F$178,0,$C211),OFFSET($F$180,0,$C211),OFFSET($F$179,0,$C211))*AT$11,OFFSET($F$178,0,$C211)-SUM($F211:AS211)),0)</f>
        <v>346.50653854176358</v>
      </c>
      <c r="AU211" s="33">
        <f ca="1">IFERROR(MIN(SLN(OFFSET($F$178,0,$C211),OFFSET($F$180,0,$C211),OFFSET($F$179,0,$C211))*AU$11,OFFSET($F$178,0,$C211)-SUM($F211:AT211)),0)</f>
        <v>346.50653854176358</v>
      </c>
      <c r="AV211" s="33">
        <f ca="1">IFERROR(MIN(SLN(OFFSET($F$178,0,$C211),OFFSET($F$180,0,$C211),OFFSET($F$179,0,$C211))*AV$11,OFFSET($F$178,0,$C211)-SUM($F211:AU211)),0)</f>
        <v>346.50653854176358</v>
      </c>
      <c r="AW211" s="33">
        <f ca="1">IFERROR(MIN(SLN(OFFSET($F$178,0,$C211),OFFSET($F$180,0,$C211),OFFSET($F$179,0,$C211))*AW$11,OFFSET($F$178,0,$C211)-SUM($F211:AV211)),0)</f>
        <v>346.50653854176358</v>
      </c>
      <c r="AX211" s="33">
        <f ca="1">IFERROR(MIN(SLN(OFFSET($F$178,0,$C211),OFFSET($F$180,0,$C211),OFFSET($F$179,0,$C211))*AX$11,OFFSET($F$178,0,$C211)-SUM($F211:AW211)),0)</f>
        <v>346.50653854176358</v>
      </c>
      <c r="AY211" s="33">
        <f ca="1">IFERROR(MIN(SLN(OFFSET($F$178,0,$C211),OFFSET($F$180,0,$C211),OFFSET($F$179,0,$C211))*AY$11,OFFSET($F$178,0,$C211)-SUM($F211:AX211)),0)</f>
        <v>346.50653854176358</v>
      </c>
      <c r="AZ211" s="33">
        <f ca="1">IFERROR(MIN(SLN(OFFSET($F$178,0,$C211),OFFSET($F$180,0,$C211),OFFSET($F$179,0,$C211))*AZ$11,OFFSET($F$178,0,$C211)-SUM($F211:AY211)),0)</f>
        <v>346.50653854176358</v>
      </c>
      <c r="BA211" s="33">
        <f ca="1">IFERROR(MIN(SLN(OFFSET($F$178,0,$C211),OFFSET($F$180,0,$C211),OFFSET($F$179,0,$C211))*BA$11,OFFSET($F$178,0,$C211)-SUM($F211:AZ211)),0)</f>
        <v>346.50653854176358</v>
      </c>
      <c r="BB211" s="33">
        <f ca="1">IFERROR(MIN(SLN(OFFSET($F$178,0,$C211),OFFSET($F$180,0,$C211),OFFSET($F$179,0,$C211))*BB$11,OFFSET($F$178,0,$C211)-SUM($F211:BA211)),0)</f>
        <v>346.50653854176358</v>
      </c>
      <c r="BC211" s="33">
        <f ca="1">IFERROR(MIN(SLN(OFFSET($F$178,0,$C211),OFFSET($F$180,0,$C211),OFFSET($F$179,0,$C211))*BC$11,OFFSET($F$178,0,$C211)-SUM($F211:BB211)),0)</f>
        <v>346.50653854176358</v>
      </c>
      <c r="BD211" s="33">
        <f ca="1">IFERROR(MIN(SLN(OFFSET($F$178,0,$C211),OFFSET($F$180,0,$C211),OFFSET($F$179,0,$C211))*BD$11,OFFSET($F$178,0,$C211)-SUM($F211:BC211)),0)</f>
        <v>346.50653854176358</v>
      </c>
      <c r="BE211" s="33">
        <f ca="1">IFERROR(MIN(SLN(OFFSET($F$178,0,$C211),OFFSET($F$180,0,$C211),OFFSET($F$179,0,$C211))*BE$11,OFFSET($F$178,0,$C211)-SUM($F211:BD211)),0)</f>
        <v>346.50653854176358</v>
      </c>
      <c r="BF211" s="33">
        <f ca="1">IFERROR(MIN(SLN(OFFSET($F$178,0,$C211),OFFSET($F$180,0,$C211),OFFSET($F$179,0,$C211))*BF$11,OFFSET($F$178,0,$C211)-SUM($F211:BE211)),0)</f>
        <v>346.50653854176358</v>
      </c>
      <c r="BG211" s="33">
        <f ca="1">IFERROR(MIN(SLN(OFFSET($F$178,0,$C211),OFFSET($F$180,0,$C211),OFFSET($F$179,0,$C211))*BG$11,OFFSET($F$178,0,$C211)-SUM($F211:BF211)),0)</f>
        <v>346.50653854176358</v>
      </c>
      <c r="BH211" s="33">
        <f ca="1">IFERROR(MIN(SLN(OFFSET($F$178,0,$C211),OFFSET($F$180,0,$C211),OFFSET($F$179,0,$C211))*BH$11,OFFSET($F$178,0,$C211)-SUM($F211:BG211)),0)</f>
        <v>346.50653854176358</v>
      </c>
      <c r="BI211" s="33">
        <f ca="1">IFERROR(MIN(SLN(OFFSET($F$178,0,$C211),OFFSET($F$180,0,$C211),OFFSET($F$179,0,$C211))*BI$11,OFFSET($F$178,0,$C211)-SUM($F211:BH211)),0)</f>
        <v>346.50653854176358</v>
      </c>
      <c r="BJ211" s="33">
        <f ca="1">IFERROR(MIN(SLN(OFFSET($F$178,0,$C211),OFFSET($F$180,0,$C211),OFFSET($F$179,0,$C211))*BJ$11,OFFSET($F$178,0,$C211)-SUM($F211:BI211)),0)</f>
        <v>346.50653854176358</v>
      </c>
    </row>
    <row r="212" spans="2:62" ht="13.5" hidden="1" customHeight="1" outlineLevel="1" x14ac:dyDescent="0.25">
      <c r="B212" s="1" t="str">
        <v>10/31/15</v>
      </c>
      <c r="C212" s="9">
        <v>30</v>
      </c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33">
        <f ca="1">IFERROR(MIN(SLN(OFFSET($F$178,0,$C212),OFFSET($F$180,0,$C212),OFFSET($F$179,0,$C212))*AJ$11,OFFSET($F$178,0,$C212)-SUM($F212:AI212)),0)</f>
        <v>363.83186546885173</v>
      </c>
      <c r="AK212" s="33">
        <f ca="1">IFERROR(MIN(SLN(OFFSET($F$178,0,$C212),OFFSET($F$180,0,$C212),OFFSET($F$179,0,$C212))*AK$11,OFFSET($F$178,0,$C212)-SUM($F212:AJ212)),0)</f>
        <v>363.83186546885173</v>
      </c>
      <c r="AL212" s="33">
        <f ca="1">IFERROR(MIN(SLN(OFFSET($F$178,0,$C212),OFFSET($F$180,0,$C212),OFFSET($F$179,0,$C212))*AL$11,OFFSET($F$178,0,$C212)-SUM($F212:AK212)),0)</f>
        <v>363.83186546885173</v>
      </c>
      <c r="AM212" s="33">
        <f ca="1">IFERROR(MIN(SLN(OFFSET($F$178,0,$C212),OFFSET($F$180,0,$C212),OFFSET($F$179,0,$C212))*AM$11,OFFSET($F$178,0,$C212)-SUM($F212:AL212)),0)</f>
        <v>363.83186546885173</v>
      </c>
      <c r="AN212" s="33">
        <f ca="1">IFERROR(MIN(SLN(OFFSET($F$178,0,$C212),OFFSET($F$180,0,$C212),OFFSET($F$179,0,$C212))*AN$11,OFFSET($F$178,0,$C212)-SUM($F212:AM212)),0)</f>
        <v>363.83186546885173</v>
      </c>
      <c r="AO212" s="33">
        <f ca="1">IFERROR(MIN(SLN(OFFSET($F$178,0,$C212),OFFSET($F$180,0,$C212),OFFSET($F$179,0,$C212))*AO$11,OFFSET($F$178,0,$C212)-SUM($F212:AN212)),0)</f>
        <v>363.83186546885173</v>
      </c>
      <c r="AP212" s="33">
        <f ca="1">IFERROR(MIN(SLN(OFFSET($F$178,0,$C212),OFFSET($F$180,0,$C212),OFFSET($F$179,0,$C212))*AP$11,OFFSET($F$178,0,$C212)-SUM($F212:AO212)),0)</f>
        <v>363.83186546885173</v>
      </c>
      <c r="AQ212" s="33">
        <f ca="1">IFERROR(MIN(SLN(OFFSET($F$178,0,$C212),OFFSET($F$180,0,$C212),OFFSET($F$179,0,$C212))*AQ$11,OFFSET($F$178,0,$C212)-SUM($F212:AP212)),0)</f>
        <v>363.83186546885173</v>
      </c>
      <c r="AR212" s="33">
        <f ca="1">IFERROR(MIN(SLN(OFFSET($F$178,0,$C212),OFFSET($F$180,0,$C212),OFFSET($F$179,0,$C212))*AR$11,OFFSET($F$178,0,$C212)-SUM($F212:AQ212)),0)</f>
        <v>363.83186546885173</v>
      </c>
      <c r="AS212" s="33">
        <f ca="1">IFERROR(MIN(SLN(OFFSET($F$178,0,$C212),OFFSET($F$180,0,$C212),OFFSET($F$179,0,$C212))*AS$11,OFFSET($F$178,0,$C212)-SUM($F212:AR212)),0)</f>
        <v>363.83186546885173</v>
      </c>
      <c r="AT212" s="33">
        <f ca="1">IFERROR(MIN(SLN(OFFSET($F$178,0,$C212),OFFSET($F$180,0,$C212),OFFSET($F$179,0,$C212))*AT$11,OFFSET($F$178,0,$C212)-SUM($F212:AS212)),0)</f>
        <v>363.83186546885173</v>
      </c>
      <c r="AU212" s="33">
        <f ca="1">IFERROR(MIN(SLN(OFFSET($F$178,0,$C212),OFFSET($F$180,0,$C212),OFFSET($F$179,0,$C212))*AU$11,OFFSET($F$178,0,$C212)-SUM($F212:AT212)),0)</f>
        <v>363.83186546885173</v>
      </c>
      <c r="AV212" s="33">
        <f ca="1">IFERROR(MIN(SLN(OFFSET($F$178,0,$C212),OFFSET($F$180,0,$C212),OFFSET($F$179,0,$C212))*AV$11,OFFSET($F$178,0,$C212)-SUM($F212:AU212)),0)</f>
        <v>363.83186546885173</v>
      </c>
      <c r="AW212" s="33">
        <f ca="1">IFERROR(MIN(SLN(OFFSET($F$178,0,$C212),OFFSET($F$180,0,$C212),OFFSET($F$179,0,$C212))*AW$11,OFFSET($F$178,0,$C212)-SUM($F212:AV212)),0)</f>
        <v>363.83186546885173</v>
      </c>
      <c r="AX212" s="33">
        <f ca="1">IFERROR(MIN(SLN(OFFSET($F$178,0,$C212),OFFSET($F$180,0,$C212),OFFSET($F$179,0,$C212))*AX$11,OFFSET($F$178,0,$C212)-SUM($F212:AW212)),0)</f>
        <v>363.83186546885173</v>
      </c>
      <c r="AY212" s="33">
        <f ca="1">IFERROR(MIN(SLN(OFFSET($F$178,0,$C212),OFFSET($F$180,0,$C212),OFFSET($F$179,0,$C212))*AY$11,OFFSET($F$178,0,$C212)-SUM($F212:AX212)),0)</f>
        <v>363.83186546885173</v>
      </c>
      <c r="AZ212" s="33">
        <f ca="1">IFERROR(MIN(SLN(OFFSET($F$178,0,$C212),OFFSET($F$180,0,$C212),OFFSET($F$179,0,$C212))*AZ$11,OFFSET($F$178,0,$C212)-SUM($F212:AY212)),0)</f>
        <v>363.83186546885173</v>
      </c>
      <c r="BA212" s="33">
        <f ca="1">IFERROR(MIN(SLN(OFFSET($F$178,0,$C212),OFFSET($F$180,0,$C212),OFFSET($F$179,0,$C212))*BA$11,OFFSET($F$178,0,$C212)-SUM($F212:AZ212)),0)</f>
        <v>363.83186546885173</v>
      </c>
      <c r="BB212" s="33">
        <f ca="1">IFERROR(MIN(SLN(OFFSET($F$178,0,$C212),OFFSET($F$180,0,$C212),OFFSET($F$179,0,$C212))*BB$11,OFFSET($F$178,0,$C212)-SUM($F212:BA212)),0)</f>
        <v>363.83186546885173</v>
      </c>
      <c r="BC212" s="33">
        <f ca="1">IFERROR(MIN(SLN(OFFSET($F$178,0,$C212),OFFSET($F$180,0,$C212),OFFSET($F$179,0,$C212))*BC$11,OFFSET($F$178,0,$C212)-SUM($F212:BB212)),0)</f>
        <v>363.83186546885173</v>
      </c>
      <c r="BD212" s="33">
        <f ca="1">IFERROR(MIN(SLN(OFFSET($F$178,0,$C212),OFFSET($F$180,0,$C212),OFFSET($F$179,0,$C212))*BD$11,OFFSET($F$178,0,$C212)-SUM($F212:BC212)),0)</f>
        <v>363.83186546885173</v>
      </c>
      <c r="BE212" s="33">
        <f ca="1">IFERROR(MIN(SLN(OFFSET($F$178,0,$C212),OFFSET($F$180,0,$C212),OFFSET($F$179,0,$C212))*BE$11,OFFSET($F$178,0,$C212)-SUM($F212:BD212)),0)</f>
        <v>363.83186546885173</v>
      </c>
      <c r="BF212" s="33">
        <f ca="1">IFERROR(MIN(SLN(OFFSET($F$178,0,$C212),OFFSET($F$180,0,$C212),OFFSET($F$179,0,$C212))*BF$11,OFFSET($F$178,0,$C212)-SUM($F212:BE212)),0)</f>
        <v>363.83186546885173</v>
      </c>
      <c r="BG212" s="33">
        <f ca="1">IFERROR(MIN(SLN(OFFSET($F$178,0,$C212),OFFSET($F$180,0,$C212),OFFSET($F$179,0,$C212))*BG$11,OFFSET($F$178,0,$C212)-SUM($F212:BF212)),0)</f>
        <v>363.83186546885173</v>
      </c>
      <c r="BH212" s="33">
        <f ca="1">IFERROR(MIN(SLN(OFFSET($F$178,0,$C212),OFFSET($F$180,0,$C212),OFFSET($F$179,0,$C212))*BH$11,OFFSET($F$178,0,$C212)-SUM($F212:BG212)),0)</f>
        <v>363.83186546885173</v>
      </c>
      <c r="BI212" s="33">
        <f ca="1">IFERROR(MIN(SLN(OFFSET($F$178,0,$C212),OFFSET($F$180,0,$C212),OFFSET($F$179,0,$C212))*BI$11,OFFSET($F$178,0,$C212)-SUM($F212:BH212)),0)</f>
        <v>363.83186546885173</v>
      </c>
      <c r="BJ212" s="33">
        <f ca="1">IFERROR(MIN(SLN(OFFSET($F$178,0,$C212),OFFSET($F$180,0,$C212),OFFSET($F$179,0,$C212))*BJ$11,OFFSET($F$178,0,$C212)-SUM($F212:BI212)),0)</f>
        <v>363.83186546885173</v>
      </c>
    </row>
    <row r="213" spans="2:62" ht="13.5" hidden="1" customHeight="1" outlineLevel="1" x14ac:dyDescent="0.25">
      <c r="B213" s="1" t="str">
        <v>11/30/15</v>
      </c>
      <c r="C213" s="9">
        <v>31</v>
      </c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33">
        <f ca="1">IFERROR(MIN(SLN(OFFSET($F$178,0,$C213),OFFSET($F$180,0,$C213),OFFSET($F$179,0,$C213))*AK$11,OFFSET($F$178,0,$C213)-SUM($F213:AJ213)),0)</f>
        <v>382.02345874229434</v>
      </c>
      <c r="AL213" s="33">
        <f ca="1">IFERROR(MIN(SLN(OFFSET($F$178,0,$C213),OFFSET($F$180,0,$C213),OFFSET($F$179,0,$C213))*AL$11,OFFSET($F$178,0,$C213)-SUM($F213:AK213)),0)</f>
        <v>382.02345874229434</v>
      </c>
      <c r="AM213" s="33">
        <f ca="1">IFERROR(MIN(SLN(OFFSET($F$178,0,$C213),OFFSET($F$180,0,$C213),OFFSET($F$179,0,$C213))*AM$11,OFFSET($F$178,0,$C213)-SUM($F213:AL213)),0)</f>
        <v>382.02345874229434</v>
      </c>
      <c r="AN213" s="33">
        <f ca="1">IFERROR(MIN(SLN(OFFSET($F$178,0,$C213),OFFSET($F$180,0,$C213),OFFSET($F$179,0,$C213))*AN$11,OFFSET($F$178,0,$C213)-SUM($F213:AM213)),0)</f>
        <v>382.02345874229434</v>
      </c>
      <c r="AO213" s="33">
        <f ca="1">IFERROR(MIN(SLN(OFFSET($F$178,0,$C213),OFFSET($F$180,0,$C213),OFFSET($F$179,0,$C213))*AO$11,OFFSET($F$178,0,$C213)-SUM($F213:AN213)),0)</f>
        <v>382.02345874229434</v>
      </c>
      <c r="AP213" s="33">
        <f ca="1">IFERROR(MIN(SLN(OFFSET($F$178,0,$C213),OFFSET($F$180,0,$C213),OFFSET($F$179,0,$C213))*AP$11,OFFSET($F$178,0,$C213)-SUM($F213:AO213)),0)</f>
        <v>382.02345874229434</v>
      </c>
      <c r="AQ213" s="33">
        <f ca="1">IFERROR(MIN(SLN(OFFSET($F$178,0,$C213),OFFSET($F$180,0,$C213),OFFSET($F$179,0,$C213))*AQ$11,OFFSET($F$178,0,$C213)-SUM($F213:AP213)),0)</f>
        <v>382.02345874229434</v>
      </c>
      <c r="AR213" s="33">
        <f ca="1">IFERROR(MIN(SLN(OFFSET($F$178,0,$C213),OFFSET($F$180,0,$C213),OFFSET($F$179,0,$C213))*AR$11,OFFSET($F$178,0,$C213)-SUM($F213:AQ213)),0)</f>
        <v>382.02345874229434</v>
      </c>
      <c r="AS213" s="33">
        <f ca="1">IFERROR(MIN(SLN(OFFSET($F$178,0,$C213),OFFSET($F$180,0,$C213),OFFSET($F$179,0,$C213))*AS$11,OFFSET($F$178,0,$C213)-SUM($F213:AR213)),0)</f>
        <v>382.02345874229434</v>
      </c>
      <c r="AT213" s="33">
        <f ca="1">IFERROR(MIN(SLN(OFFSET($F$178,0,$C213),OFFSET($F$180,0,$C213),OFFSET($F$179,0,$C213))*AT$11,OFFSET($F$178,0,$C213)-SUM($F213:AS213)),0)</f>
        <v>382.02345874229434</v>
      </c>
      <c r="AU213" s="33">
        <f ca="1">IFERROR(MIN(SLN(OFFSET($F$178,0,$C213),OFFSET($F$180,0,$C213),OFFSET($F$179,0,$C213))*AU$11,OFFSET($F$178,0,$C213)-SUM($F213:AT213)),0)</f>
        <v>382.02345874229434</v>
      </c>
      <c r="AV213" s="33">
        <f ca="1">IFERROR(MIN(SLN(OFFSET($F$178,0,$C213),OFFSET($F$180,0,$C213),OFFSET($F$179,0,$C213))*AV$11,OFFSET($F$178,0,$C213)-SUM($F213:AU213)),0)</f>
        <v>382.02345874229434</v>
      </c>
      <c r="AW213" s="33">
        <f ca="1">IFERROR(MIN(SLN(OFFSET($F$178,0,$C213),OFFSET($F$180,0,$C213),OFFSET($F$179,0,$C213))*AW$11,OFFSET($F$178,0,$C213)-SUM($F213:AV213)),0)</f>
        <v>382.02345874229434</v>
      </c>
      <c r="AX213" s="33">
        <f ca="1">IFERROR(MIN(SLN(OFFSET($F$178,0,$C213),OFFSET($F$180,0,$C213),OFFSET($F$179,0,$C213))*AX$11,OFFSET($F$178,0,$C213)-SUM($F213:AW213)),0)</f>
        <v>382.02345874229434</v>
      </c>
      <c r="AY213" s="33">
        <f ca="1">IFERROR(MIN(SLN(OFFSET($F$178,0,$C213),OFFSET($F$180,0,$C213),OFFSET($F$179,0,$C213))*AY$11,OFFSET($F$178,0,$C213)-SUM($F213:AX213)),0)</f>
        <v>382.02345874229434</v>
      </c>
      <c r="AZ213" s="33">
        <f ca="1">IFERROR(MIN(SLN(OFFSET($F$178,0,$C213),OFFSET($F$180,0,$C213),OFFSET($F$179,0,$C213))*AZ$11,OFFSET($F$178,0,$C213)-SUM($F213:AY213)),0)</f>
        <v>382.02345874229434</v>
      </c>
      <c r="BA213" s="33">
        <f ca="1">IFERROR(MIN(SLN(OFFSET($F$178,0,$C213),OFFSET($F$180,0,$C213),OFFSET($F$179,0,$C213))*BA$11,OFFSET($F$178,0,$C213)-SUM($F213:AZ213)),0)</f>
        <v>382.02345874229434</v>
      </c>
      <c r="BB213" s="33">
        <f ca="1">IFERROR(MIN(SLN(OFFSET($F$178,0,$C213),OFFSET($F$180,0,$C213),OFFSET($F$179,0,$C213))*BB$11,OFFSET($F$178,0,$C213)-SUM($F213:BA213)),0)</f>
        <v>382.02345874229434</v>
      </c>
      <c r="BC213" s="33">
        <f ca="1">IFERROR(MIN(SLN(OFFSET($F$178,0,$C213),OFFSET($F$180,0,$C213),OFFSET($F$179,0,$C213))*BC$11,OFFSET($F$178,0,$C213)-SUM($F213:BB213)),0)</f>
        <v>382.02345874229434</v>
      </c>
      <c r="BD213" s="33">
        <f ca="1">IFERROR(MIN(SLN(OFFSET($F$178,0,$C213),OFFSET($F$180,0,$C213),OFFSET($F$179,0,$C213))*BD$11,OFFSET($F$178,0,$C213)-SUM($F213:BC213)),0)</f>
        <v>382.02345874229434</v>
      </c>
      <c r="BE213" s="33">
        <f ca="1">IFERROR(MIN(SLN(OFFSET($F$178,0,$C213),OFFSET($F$180,0,$C213),OFFSET($F$179,0,$C213))*BE$11,OFFSET($F$178,0,$C213)-SUM($F213:BD213)),0)</f>
        <v>382.02345874229434</v>
      </c>
      <c r="BF213" s="33">
        <f ca="1">IFERROR(MIN(SLN(OFFSET($F$178,0,$C213),OFFSET($F$180,0,$C213),OFFSET($F$179,0,$C213))*BF$11,OFFSET($F$178,0,$C213)-SUM($F213:BE213)),0)</f>
        <v>382.02345874229434</v>
      </c>
      <c r="BG213" s="33">
        <f ca="1">IFERROR(MIN(SLN(OFFSET($F$178,0,$C213),OFFSET($F$180,0,$C213),OFFSET($F$179,0,$C213))*BG$11,OFFSET($F$178,0,$C213)-SUM($F213:BF213)),0)</f>
        <v>382.02345874229434</v>
      </c>
      <c r="BH213" s="33">
        <f ca="1">IFERROR(MIN(SLN(OFFSET($F$178,0,$C213),OFFSET($F$180,0,$C213),OFFSET($F$179,0,$C213))*BH$11,OFFSET($F$178,0,$C213)-SUM($F213:BG213)),0)</f>
        <v>382.02345874229434</v>
      </c>
      <c r="BI213" s="33">
        <f ca="1">IFERROR(MIN(SLN(OFFSET($F$178,0,$C213),OFFSET($F$180,0,$C213),OFFSET($F$179,0,$C213))*BI$11,OFFSET($F$178,0,$C213)-SUM($F213:BH213)),0)</f>
        <v>382.02345874229434</v>
      </c>
      <c r="BJ213" s="33">
        <f ca="1">IFERROR(MIN(SLN(OFFSET($F$178,0,$C213),OFFSET($F$180,0,$C213),OFFSET($F$179,0,$C213))*BJ$11,OFFSET($F$178,0,$C213)-SUM($F213:BI213)),0)</f>
        <v>382.02345874229434</v>
      </c>
    </row>
    <row r="214" spans="2:62" ht="13.5" hidden="1" customHeight="1" outlineLevel="1" x14ac:dyDescent="0.25">
      <c r="B214" s="1" t="str">
        <v>12/31/15</v>
      </c>
      <c r="C214" s="9">
        <v>32</v>
      </c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33">
        <f ca="1">IFERROR(MIN(SLN(OFFSET($F$178,0,$C214),OFFSET($F$180,0,$C214),OFFSET($F$179,0,$C214))*AL$11,OFFSET($F$178,0,$C214)-SUM($F214:AK214)),0)</f>
        <v>401.12463167940911</v>
      </c>
      <c r="AM214" s="33">
        <f ca="1">IFERROR(MIN(SLN(OFFSET($F$178,0,$C214),OFFSET($F$180,0,$C214),OFFSET($F$179,0,$C214))*AM$11,OFFSET($F$178,0,$C214)-SUM($F214:AL214)),0)</f>
        <v>401.12463167940911</v>
      </c>
      <c r="AN214" s="33">
        <f ca="1">IFERROR(MIN(SLN(OFFSET($F$178,0,$C214),OFFSET($F$180,0,$C214),OFFSET($F$179,0,$C214))*AN$11,OFFSET($F$178,0,$C214)-SUM($F214:AM214)),0)</f>
        <v>401.12463167940911</v>
      </c>
      <c r="AO214" s="33">
        <f ca="1">IFERROR(MIN(SLN(OFFSET($F$178,0,$C214),OFFSET($F$180,0,$C214),OFFSET($F$179,0,$C214))*AO$11,OFFSET($F$178,0,$C214)-SUM($F214:AN214)),0)</f>
        <v>401.12463167940911</v>
      </c>
      <c r="AP214" s="33">
        <f ca="1">IFERROR(MIN(SLN(OFFSET($F$178,0,$C214),OFFSET($F$180,0,$C214),OFFSET($F$179,0,$C214))*AP$11,OFFSET($F$178,0,$C214)-SUM($F214:AO214)),0)</f>
        <v>401.12463167940911</v>
      </c>
      <c r="AQ214" s="33">
        <f ca="1">IFERROR(MIN(SLN(OFFSET($F$178,0,$C214),OFFSET($F$180,0,$C214),OFFSET($F$179,0,$C214))*AQ$11,OFFSET($F$178,0,$C214)-SUM($F214:AP214)),0)</f>
        <v>401.12463167940911</v>
      </c>
      <c r="AR214" s="33">
        <f ca="1">IFERROR(MIN(SLN(OFFSET($F$178,0,$C214),OFFSET($F$180,0,$C214),OFFSET($F$179,0,$C214))*AR$11,OFFSET($F$178,0,$C214)-SUM($F214:AQ214)),0)</f>
        <v>401.12463167940911</v>
      </c>
      <c r="AS214" s="33">
        <f ca="1">IFERROR(MIN(SLN(OFFSET($F$178,0,$C214),OFFSET($F$180,0,$C214),OFFSET($F$179,0,$C214))*AS$11,OFFSET($F$178,0,$C214)-SUM($F214:AR214)),0)</f>
        <v>401.12463167940911</v>
      </c>
      <c r="AT214" s="33">
        <f ca="1">IFERROR(MIN(SLN(OFFSET($F$178,0,$C214),OFFSET($F$180,0,$C214),OFFSET($F$179,0,$C214))*AT$11,OFFSET($F$178,0,$C214)-SUM($F214:AS214)),0)</f>
        <v>401.12463167940911</v>
      </c>
      <c r="AU214" s="33">
        <f ca="1">IFERROR(MIN(SLN(OFFSET($F$178,0,$C214),OFFSET($F$180,0,$C214),OFFSET($F$179,0,$C214))*AU$11,OFFSET($F$178,0,$C214)-SUM($F214:AT214)),0)</f>
        <v>401.12463167940911</v>
      </c>
      <c r="AV214" s="33">
        <f ca="1">IFERROR(MIN(SLN(OFFSET($F$178,0,$C214),OFFSET($F$180,0,$C214),OFFSET($F$179,0,$C214))*AV$11,OFFSET($F$178,0,$C214)-SUM($F214:AU214)),0)</f>
        <v>401.12463167940911</v>
      </c>
      <c r="AW214" s="33">
        <f ca="1">IFERROR(MIN(SLN(OFFSET($F$178,0,$C214),OFFSET($F$180,0,$C214),OFFSET($F$179,0,$C214))*AW$11,OFFSET($F$178,0,$C214)-SUM($F214:AV214)),0)</f>
        <v>401.12463167940911</v>
      </c>
      <c r="AX214" s="33">
        <f ca="1">IFERROR(MIN(SLN(OFFSET($F$178,0,$C214),OFFSET($F$180,0,$C214),OFFSET($F$179,0,$C214))*AX$11,OFFSET($F$178,0,$C214)-SUM($F214:AW214)),0)</f>
        <v>401.12463167940911</v>
      </c>
      <c r="AY214" s="33">
        <f ca="1">IFERROR(MIN(SLN(OFFSET($F$178,0,$C214),OFFSET($F$180,0,$C214),OFFSET($F$179,0,$C214))*AY$11,OFFSET($F$178,0,$C214)-SUM($F214:AX214)),0)</f>
        <v>401.12463167940911</v>
      </c>
      <c r="AZ214" s="33">
        <f ca="1">IFERROR(MIN(SLN(OFFSET($F$178,0,$C214),OFFSET($F$180,0,$C214),OFFSET($F$179,0,$C214))*AZ$11,OFFSET($F$178,0,$C214)-SUM($F214:AY214)),0)</f>
        <v>401.12463167940911</v>
      </c>
      <c r="BA214" s="33">
        <f ca="1">IFERROR(MIN(SLN(OFFSET($F$178,0,$C214),OFFSET($F$180,0,$C214),OFFSET($F$179,0,$C214))*BA$11,OFFSET($F$178,0,$C214)-SUM($F214:AZ214)),0)</f>
        <v>401.12463167940911</v>
      </c>
      <c r="BB214" s="33">
        <f ca="1">IFERROR(MIN(SLN(OFFSET($F$178,0,$C214),OFFSET($F$180,0,$C214),OFFSET($F$179,0,$C214))*BB$11,OFFSET($F$178,0,$C214)-SUM($F214:BA214)),0)</f>
        <v>401.12463167940911</v>
      </c>
      <c r="BC214" s="33">
        <f ca="1">IFERROR(MIN(SLN(OFFSET($F$178,0,$C214),OFFSET($F$180,0,$C214),OFFSET($F$179,0,$C214))*BC$11,OFFSET($F$178,0,$C214)-SUM($F214:BB214)),0)</f>
        <v>401.12463167940911</v>
      </c>
      <c r="BD214" s="33">
        <f ca="1">IFERROR(MIN(SLN(OFFSET($F$178,0,$C214),OFFSET($F$180,0,$C214),OFFSET($F$179,0,$C214))*BD$11,OFFSET($F$178,0,$C214)-SUM($F214:BC214)),0)</f>
        <v>401.12463167940911</v>
      </c>
      <c r="BE214" s="33">
        <f ca="1">IFERROR(MIN(SLN(OFFSET($F$178,0,$C214),OFFSET($F$180,0,$C214),OFFSET($F$179,0,$C214))*BE$11,OFFSET($F$178,0,$C214)-SUM($F214:BD214)),0)</f>
        <v>401.12463167940911</v>
      </c>
      <c r="BF214" s="33">
        <f ca="1">IFERROR(MIN(SLN(OFFSET($F$178,0,$C214),OFFSET($F$180,0,$C214),OFFSET($F$179,0,$C214))*BF$11,OFFSET($F$178,0,$C214)-SUM($F214:BE214)),0)</f>
        <v>401.12463167940911</v>
      </c>
      <c r="BG214" s="33">
        <f ca="1">IFERROR(MIN(SLN(OFFSET($F$178,0,$C214),OFFSET($F$180,0,$C214),OFFSET($F$179,0,$C214))*BG$11,OFFSET($F$178,0,$C214)-SUM($F214:BF214)),0)</f>
        <v>401.12463167940911</v>
      </c>
      <c r="BH214" s="33">
        <f ca="1">IFERROR(MIN(SLN(OFFSET($F$178,0,$C214),OFFSET($F$180,0,$C214),OFFSET($F$179,0,$C214))*BH$11,OFFSET($F$178,0,$C214)-SUM($F214:BG214)),0)</f>
        <v>401.12463167940911</v>
      </c>
      <c r="BI214" s="33">
        <f ca="1">IFERROR(MIN(SLN(OFFSET($F$178,0,$C214),OFFSET($F$180,0,$C214),OFFSET($F$179,0,$C214))*BI$11,OFFSET($F$178,0,$C214)-SUM($F214:BH214)),0)</f>
        <v>401.12463167940911</v>
      </c>
      <c r="BJ214" s="33">
        <f ca="1">IFERROR(MIN(SLN(OFFSET($F$178,0,$C214),OFFSET($F$180,0,$C214),OFFSET($F$179,0,$C214))*BJ$11,OFFSET($F$178,0,$C214)-SUM($F214:BI214)),0)</f>
        <v>401.12463167940911</v>
      </c>
    </row>
    <row r="215" spans="2:62" ht="13.5" hidden="1" customHeight="1" outlineLevel="1" x14ac:dyDescent="0.25">
      <c r="B215" s="1" t="str">
        <v>01/31/16</v>
      </c>
      <c r="C215" s="9">
        <v>33</v>
      </c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33">
        <f ca="1">IFERROR(MIN(SLN(OFFSET($F$178,0,$C215),OFFSET($F$180,0,$C215),OFFSET($F$179,0,$C215))*AM$11,OFFSET($F$178,0,$C215)-SUM($F215:AL215)),0)</f>
        <v>417.16961694658545</v>
      </c>
      <c r="AN215" s="33">
        <f ca="1">IFERROR(MIN(SLN(OFFSET($F$178,0,$C215),OFFSET($F$180,0,$C215),OFFSET($F$179,0,$C215))*AN$11,OFFSET($F$178,0,$C215)-SUM($F215:AM215)),0)</f>
        <v>417.16961694658545</v>
      </c>
      <c r="AO215" s="33">
        <f ca="1">IFERROR(MIN(SLN(OFFSET($F$178,0,$C215),OFFSET($F$180,0,$C215),OFFSET($F$179,0,$C215))*AO$11,OFFSET($F$178,0,$C215)-SUM($F215:AN215)),0)</f>
        <v>417.16961694658545</v>
      </c>
      <c r="AP215" s="33">
        <f ca="1">IFERROR(MIN(SLN(OFFSET($F$178,0,$C215),OFFSET($F$180,0,$C215),OFFSET($F$179,0,$C215))*AP$11,OFFSET($F$178,0,$C215)-SUM($F215:AO215)),0)</f>
        <v>417.16961694658545</v>
      </c>
      <c r="AQ215" s="33">
        <f ca="1">IFERROR(MIN(SLN(OFFSET($F$178,0,$C215),OFFSET($F$180,0,$C215),OFFSET($F$179,0,$C215))*AQ$11,OFFSET($F$178,0,$C215)-SUM($F215:AP215)),0)</f>
        <v>417.16961694658545</v>
      </c>
      <c r="AR215" s="33">
        <f ca="1">IFERROR(MIN(SLN(OFFSET($F$178,0,$C215),OFFSET($F$180,0,$C215),OFFSET($F$179,0,$C215))*AR$11,OFFSET($F$178,0,$C215)-SUM($F215:AQ215)),0)</f>
        <v>417.16961694658545</v>
      </c>
      <c r="AS215" s="33">
        <f ca="1">IFERROR(MIN(SLN(OFFSET($F$178,0,$C215),OFFSET($F$180,0,$C215),OFFSET($F$179,0,$C215))*AS$11,OFFSET($F$178,0,$C215)-SUM($F215:AR215)),0)</f>
        <v>417.16961694658545</v>
      </c>
      <c r="AT215" s="33">
        <f ca="1">IFERROR(MIN(SLN(OFFSET($F$178,0,$C215),OFFSET($F$180,0,$C215),OFFSET($F$179,0,$C215))*AT$11,OFFSET($F$178,0,$C215)-SUM($F215:AS215)),0)</f>
        <v>417.16961694658545</v>
      </c>
      <c r="AU215" s="33">
        <f ca="1">IFERROR(MIN(SLN(OFFSET($F$178,0,$C215),OFFSET($F$180,0,$C215),OFFSET($F$179,0,$C215))*AU$11,OFFSET($F$178,0,$C215)-SUM($F215:AT215)),0)</f>
        <v>417.16961694658545</v>
      </c>
      <c r="AV215" s="33">
        <f ca="1">IFERROR(MIN(SLN(OFFSET($F$178,0,$C215),OFFSET($F$180,0,$C215),OFFSET($F$179,0,$C215))*AV$11,OFFSET($F$178,0,$C215)-SUM($F215:AU215)),0)</f>
        <v>417.16961694658545</v>
      </c>
      <c r="AW215" s="33">
        <f ca="1">IFERROR(MIN(SLN(OFFSET($F$178,0,$C215),OFFSET($F$180,0,$C215),OFFSET($F$179,0,$C215))*AW$11,OFFSET($F$178,0,$C215)-SUM($F215:AV215)),0)</f>
        <v>417.16961694658545</v>
      </c>
      <c r="AX215" s="33">
        <f ca="1">IFERROR(MIN(SLN(OFFSET($F$178,0,$C215),OFFSET($F$180,0,$C215),OFFSET($F$179,0,$C215))*AX$11,OFFSET($F$178,0,$C215)-SUM($F215:AW215)),0)</f>
        <v>417.16961694658545</v>
      </c>
      <c r="AY215" s="33">
        <f ca="1">IFERROR(MIN(SLN(OFFSET($F$178,0,$C215),OFFSET($F$180,0,$C215),OFFSET($F$179,0,$C215))*AY$11,OFFSET($F$178,0,$C215)-SUM($F215:AX215)),0)</f>
        <v>417.16961694658545</v>
      </c>
      <c r="AZ215" s="33">
        <f ca="1">IFERROR(MIN(SLN(OFFSET($F$178,0,$C215),OFFSET($F$180,0,$C215),OFFSET($F$179,0,$C215))*AZ$11,OFFSET($F$178,0,$C215)-SUM($F215:AY215)),0)</f>
        <v>417.16961694658545</v>
      </c>
      <c r="BA215" s="33">
        <f ca="1">IFERROR(MIN(SLN(OFFSET($F$178,0,$C215),OFFSET($F$180,0,$C215),OFFSET($F$179,0,$C215))*BA$11,OFFSET($F$178,0,$C215)-SUM($F215:AZ215)),0)</f>
        <v>417.16961694658545</v>
      </c>
      <c r="BB215" s="33">
        <f ca="1">IFERROR(MIN(SLN(OFFSET($F$178,0,$C215),OFFSET($F$180,0,$C215),OFFSET($F$179,0,$C215))*BB$11,OFFSET($F$178,0,$C215)-SUM($F215:BA215)),0)</f>
        <v>417.16961694658545</v>
      </c>
      <c r="BC215" s="33">
        <f ca="1">IFERROR(MIN(SLN(OFFSET($F$178,0,$C215),OFFSET($F$180,0,$C215),OFFSET($F$179,0,$C215))*BC$11,OFFSET($F$178,0,$C215)-SUM($F215:BB215)),0)</f>
        <v>417.16961694658545</v>
      </c>
      <c r="BD215" s="33">
        <f ca="1">IFERROR(MIN(SLN(OFFSET($F$178,0,$C215),OFFSET($F$180,0,$C215),OFFSET($F$179,0,$C215))*BD$11,OFFSET($F$178,0,$C215)-SUM($F215:BC215)),0)</f>
        <v>417.16961694658545</v>
      </c>
      <c r="BE215" s="33">
        <f ca="1">IFERROR(MIN(SLN(OFFSET($F$178,0,$C215),OFFSET($F$180,0,$C215),OFFSET($F$179,0,$C215))*BE$11,OFFSET($F$178,0,$C215)-SUM($F215:BD215)),0)</f>
        <v>417.16961694658545</v>
      </c>
      <c r="BF215" s="33">
        <f ca="1">IFERROR(MIN(SLN(OFFSET($F$178,0,$C215),OFFSET($F$180,0,$C215),OFFSET($F$179,0,$C215))*BF$11,OFFSET($F$178,0,$C215)-SUM($F215:BE215)),0)</f>
        <v>417.16961694658545</v>
      </c>
      <c r="BG215" s="33">
        <f ca="1">IFERROR(MIN(SLN(OFFSET($F$178,0,$C215),OFFSET($F$180,0,$C215),OFFSET($F$179,0,$C215))*BG$11,OFFSET($F$178,0,$C215)-SUM($F215:BF215)),0)</f>
        <v>417.16961694658545</v>
      </c>
      <c r="BH215" s="33">
        <f ca="1">IFERROR(MIN(SLN(OFFSET($F$178,0,$C215),OFFSET($F$180,0,$C215),OFFSET($F$179,0,$C215))*BH$11,OFFSET($F$178,0,$C215)-SUM($F215:BG215)),0)</f>
        <v>417.16961694658545</v>
      </c>
      <c r="BI215" s="33">
        <f ca="1">IFERROR(MIN(SLN(OFFSET($F$178,0,$C215),OFFSET($F$180,0,$C215),OFFSET($F$179,0,$C215))*BI$11,OFFSET($F$178,0,$C215)-SUM($F215:BH215)),0)</f>
        <v>417.16961694658545</v>
      </c>
      <c r="BJ215" s="33">
        <f ca="1">IFERROR(MIN(SLN(OFFSET($F$178,0,$C215),OFFSET($F$180,0,$C215),OFFSET($F$179,0,$C215))*BJ$11,OFFSET($F$178,0,$C215)-SUM($F215:BI215)),0)</f>
        <v>417.16961694658545</v>
      </c>
    </row>
    <row r="216" spans="2:62" ht="13.5" hidden="1" customHeight="1" outlineLevel="1" x14ac:dyDescent="0.25">
      <c r="B216" s="1" t="str">
        <v>02/29/16</v>
      </c>
      <c r="C216" s="9">
        <v>34</v>
      </c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33">
        <f ca="1">IFERROR(MIN(SLN(OFFSET($F$178,0,$C216),OFFSET($F$180,0,$C216),OFFSET($F$179,0,$C216))*AN$11,OFFSET($F$178,0,$C216)-SUM($F216:AM216)),0)</f>
        <v>433.85640162444884</v>
      </c>
      <c r="AO216" s="33">
        <f ca="1">IFERROR(MIN(SLN(OFFSET($F$178,0,$C216),OFFSET($F$180,0,$C216),OFFSET($F$179,0,$C216))*AO$11,OFFSET($F$178,0,$C216)-SUM($F216:AN216)),0)</f>
        <v>433.85640162444884</v>
      </c>
      <c r="AP216" s="33">
        <f ca="1">IFERROR(MIN(SLN(OFFSET($F$178,0,$C216),OFFSET($F$180,0,$C216),OFFSET($F$179,0,$C216))*AP$11,OFFSET($F$178,0,$C216)-SUM($F216:AO216)),0)</f>
        <v>433.85640162444884</v>
      </c>
      <c r="AQ216" s="33">
        <f ca="1">IFERROR(MIN(SLN(OFFSET($F$178,0,$C216),OFFSET($F$180,0,$C216),OFFSET($F$179,0,$C216))*AQ$11,OFFSET($F$178,0,$C216)-SUM($F216:AP216)),0)</f>
        <v>433.85640162444884</v>
      </c>
      <c r="AR216" s="33">
        <f ca="1">IFERROR(MIN(SLN(OFFSET($F$178,0,$C216),OFFSET($F$180,0,$C216),OFFSET($F$179,0,$C216))*AR$11,OFFSET($F$178,0,$C216)-SUM($F216:AQ216)),0)</f>
        <v>433.85640162444884</v>
      </c>
      <c r="AS216" s="33">
        <f ca="1">IFERROR(MIN(SLN(OFFSET($F$178,0,$C216),OFFSET($F$180,0,$C216),OFFSET($F$179,0,$C216))*AS$11,OFFSET($F$178,0,$C216)-SUM($F216:AR216)),0)</f>
        <v>433.85640162444884</v>
      </c>
      <c r="AT216" s="33">
        <f ca="1">IFERROR(MIN(SLN(OFFSET($F$178,0,$C216),OFFSET($F$180,0,$C216),OFFSET($F$179,0,$C216))*AT$11,OFFSET($F$178,0,$C216)-SUM($F216:AS216)),0)</f>
        <v>433.85640162444884</v>
      </c>
      <c r="AU216" s="33">
        <f ca="1">IFERROR(MIN(SLN(OFFSET($F$178,0,$C216),OFFSET($F$180,0,$C216),OFFSET($F$179,0,$C216))*AU$11,OFFSET($F$178,0,$C216)-SUM($F216:AT216)),0)</f>
        <v>433.85640162444884</v>
      </c>
      <c r="AV216" s="33">
        <f ca="1">IFERROR(MIN(SLN(OFFSET($F$178,0,$C216),OFFSET($F$180,0,$C216),OFFSET($F$179,0,$C216))*AV$11,OFFSET($F$178,0,$C216)-SUM($F216:AU216)),0)</f>
        <v>433.85640162444884</v>
      </c>
      <c r="AW216" s="33">
        <f ca="1">IFERROR(MIN(SLN(OFFSET($F$178,0,$C216),OFFSET($F$180,0,$C216),OFFSET($F$179,0,$C216))*AW$11,OFFSET($F$178,0,$C216)-SUM($F216:AV216)),0)</f>
        <v>433.85640162444884</v>
      </c>
      <c r="AX216" s="33">
        <f ca="1">IFERROR(MIN(SLN(OFFSET($F$178,0,$C216),OFFSET($F$180,0,$C216),OFFSET($F$179,0,$C216))*AX$11,OFFSET($F$178,0,$C216)-SUM($F216:AW216)),0)</f>
        <v>433.85640162444884</v>
      </c>
      <c r="AY216" s="33">
        <f ca="1">IFERROR(MIN(SLN(OFFSET($F$178,0,$C216),OFFSET($F$180,0,$C216),OFFSET($F$179,0,$C216))*AY$11,OFFSET($F$178,0,$C216)-SUM($F216:AX216)),0)</f>
        <v>433.85640162444884</v>
      </c>
      <c r="AZ216" s="33">
        <f ca="1">IFERROR(MIN(SLN(OFFSET($F$178,0,$C216),OFFSET($F$180,0,$C216),OFFSET($F$179,0,$C216))*AZ$11,OFFSET($F$178,0,$C216)-SUM($F216:AY216)),0)</f>
        <v>433.85640162444884</v>
      </c>
      <c r="BA216" s="33">
        <f ca="1">IFERROR(MIN(SLN(OFFSET($F$178,0,$C216),OFFSET($F$180,0,$C216),OFFSET($F$179,0,$C216))*BA$11,OFFSET($F$178,0,$C216)-SUM($F216:AZ216)),0)</f>
        <v>433.85640162444884</v>
      </c>
      <c r="BB216" s="33">
        <f ca="1">IFERROR(MIN(SLN(OFFSET($F$178,0,$C216),OFFSET($F$180,0,$C216),OFFSET($F$179,0,$C216))*BB$11,OFFSET($F$178,0,$C216)-SUM($F216:BA216)),0)</f>
        <v>433.85640162444884</v>
      </c>
      <c r="BC216" s="33">
        <f ca="1">IFERROR(MIN(SLN(OFFSET($F$178,0,$C216),OFFSET($F$180,0,$C216),OFFSET($F$179,0,$C216))*BC$11,OFFSET($F$178,0,$C216)-SUM($F216:BB216)),0)</f>
        <v>433.85640162444884</v>
      </c>
      <c r="BD216" s="33">
        <f ca="1">IFERROR(MIN(SLN(OFFSET($F$178,0,$C216),OFFSET($F$180,0,$C216),OFFSET($F$179,0,$C216))*BD$11,OFFSET($F$178,0,$C216)-SUM($F216:BC216)),0)</f>
        <v>433.85640162444884</v>
      </c>
      <c r="BE216" s="33">
        <f ca="1">IFERROR(MIN(SLN(OFFSET($F$178,0,$C216),OFFSET($F$180,0,$C216),OFFSET($F$179,0,$C216))*BE$11,OFFSET($F$178,0,$C216)-SUM($F216:BD216)),0)</f>
        <v>433.85640162444884</v>
      </c>
      <c r="BF216" s="33">
        <f ca="1">IFERROR(MIN(SLN(OFFSET($F$178,0,$C216),OFFSET($F$180,0,$C216),OFFSET($F$179,0,$C216))*BF$11,OFFSET($F$178,0,$C216)-SUM($F216:BE216)),0)</f>
        <v>433.85640162444884</v>
      </c>
      <c r="BG216" s="33">
        <f ca="1">IFERROR(MIN(SLN(OFFSET($F$178,0,$C216),OFFSET($F$180,0,$C216),OFFSET($F$179,0,$C216))*BG$11,OFFSET($F$178,0,$C216)-SUM($F216:BF216)),0)</f>
        <v>433.85640162444884</v>
      </c>
      <c r="BH216" s="33">
        <f ca="1">IFERROR(MIN(SLN(OFFSET($F$178,0,$C216),OFFSET($F$180,0,$C216),OFFSET($F$179,0,$C216))*BH$11,OFFSET($F$178,0,$C216)-SUM($F216:BG216)),0)</f>
        <v>433.85640162444884</v>
      </c>
      <c r="BI216" s="33">
        <f ca="1">IFERROR(MIN(SLN(OFFSET($F$178,0,$C216),OFFSET($F$180,0,$C216),OFFSET($F$179,0,$C216))*BI$11,OFFSET($F$178,0,$C216)-SUM($F216:BH216)),0)</f>
        <v>433.85640162444884</v>
      </c>
      <c r="BJ216" s="33">
        <f ca="1">IFERROR(MIN(SLN(OFFSET($F$178,0,$C216),OFFSET($F$180,0,$C216),OFFSET($F$179,0,$C216))*BJ$11,OFFSET($F$178,0,$C216)-SUM($F216:BI216)),0)</f>
        <v>433.85640162444884</v>
      </c>
    </row>
    <row r="217" spans="2:62" ht="13.5" hidden="1" customHeight="1" outlineLevel="1" x14ac:dyDescent="0.25">
      <c r="B217" s="1" t="str">
        <v>03/31/16</v>
      </c>
      <c r="C217" s="9">
        <v>35</v>
      </c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33">
        <f ca="1">IFERROR(MIN(SLN(OFFSET($F$178,0,$C217),OFFSET($F$180,0,$C217),OFFSET($F$179,0,$C217))*AO$11,OFFSET($F$178,0,$C217)-SUM($F217:AN217)),0)</f>
        <v>451.21065768942668</v>
      </c>
      <c r="AP217" s="33">
        <f ca="1">IFERROR(MIN(SLN(OFFSET($F$178,0,$C217),OFFSET($F$180,0,$C217),OFFSET($F$179,0,$C217))*AP$11,OFFSET($F$178,0,$C217)-SUM($F217:AO217)),0)</f>
        <v>451.21065768942668</v>
      </c>
      <c r="AQ217" s="33">
        <f ca="1">IFERROR(MIN(SLN(OFFSET($F$178,0,$C217),OFFSET($F$180,0,$C217),OFFSET($F$179,0,$C217))*AQ$11,OFFSET($F$178,0,$C217)-SUM($F217:AP217)),0)</f>
        <v>451.21065768942668</v>
      </c>
      <c r="AR217" s="33">
        <f ca="1">IFERROR(MIN(SLN(OFFSET($F$178,0,$C217),OFFSET($F$180,0,$C217),OFFSET($F$179,0,$C217))*AR$11,OFFSET($F$178,0,$C217)-SUM($F217:AQ217)),0)</f>
        <v>451.21065768942668</v>
      </c>
      <c r="AS217" s="33">
        <f ca="1">IFERROR(MIN(SLN(OFFSET($F$178,0,$C217),OFFSET($F$180,0,$C217),OFFSET($F$179,0,$C217))*AS$11,OFFSET($F$178,0,$C217)-SUM($F217:AR217)),0)</f>
        <v>451.21065768942668</v>
      </c>
      <c r="AT217" s="33">
        <f ca="1">IFERROR(MIN(SLN(OFFSET($F$178,0,$C217),OFFSET($F$180,0,$C217),OFFSET($F$179,0,$C217))*AT$11,OFFSET($F$178,0,$C217)-SUM($F217:AS217)),0)</f>
        <v>451.21065768942668</v>
      </c>
      <c r="AU217" s="33">
        <f ca="1">IFERROR(MIN(SLN(OFFSET($F$178,0,$C217),OFFSET($F$180,0,$C217),OFFSET($F$179,0,$C217))*AU$11,OFFSET($F$178,0,$C217)-SUM($F217:AT217)),0)</f>
        <v>451.21065768942668</v>
      </c>
      <c r="AV217" s="33">
        <f ca="1">IFERROR(MIN(SLN(OFFSET($F$178,0,$C217),OFFSET($F$180,0,$C217),OFFSET($F$179,0,$C217))*AV$11,OFFSET($F$178,0,$C217)-SUM($F217:AU217)),0)</f>
        <v>451.21065768942668</v>
      </c>
      <c r="AW217" s="33">
        <f ca="1">IFERROR(MIN(SLN(OFFSET($F$178,0,$C217),OFFSET($F$180,0,$C217),OFFSET($F$179,0,$C217))*AW$11,OFFSET($F$178,0,$C217)-SUM($F217:AV217)),0)</f>
        <v>451.21065768942668</v>
      </c>
      <c r="AX217" s="33">
        <f ca="1">IFERROR(MIN(SLN(OFFSET($F$178,0,$C217),OFFSET($F$180,0,$C217),OFFSET($F$179,0,$C217))*AX$11,OFFSET($F$178,0,$C217)-SUM($F217:AW217)),0)</f>
        <v>451.21065768942668</v>
      </c>
      <c r="AY217" s="33">
        <f ca="1">IFERROR(MIN(SLN(OFFSET($F$178,0,$C217),OFFSET($F$180,0,$C217),OFFSET($F$179,0,$C217))*AY$11,OFFSET($F$178,0,$C217)-SUM($F217:AX217)),0)</f>
        <v>451.21065768942668</v>
      </c>
      <c r="AZ217" s="33">
        <f ca="1">IFERROR(MIN(SLN(OFFSET($F$178,0,$C217),OFFSET($F$180,0,$C217),OFFSET($F$179,0,$C217))*AZ$11,OFFSET($F$178,0,$C217)-SUM($F217:AY217)),0)</f>
        <v>451.21065768942668</v>
      </c>
      <c r="BA217" s="33">
        <f ca="1">IFERROR(MIN(SLN(OFFSET($F$178,0,$C217),OFFSET($F$180,0,$C217),OFFSET($F$179,0,$C217))*BA$11,OFFSET($F$178,0,$C217)-SUM($F217:AZ217)),0)</f>
        <v>451.21065768942668</v>
      </c>
      <c r="BB217" s="33">
        <f ca="1">IFERROR(MIN(SLN(OFFSET($F$178,0,$C217),OFFSET($F$180,0,$C217),OFFSET($F$179,0,$C217))*BB$11,OFFSET($F$178,0,$C217)-SUM($F217:BA217)),0)</f>
        <v>451.21065768942668</v>
      </c>
      <c r="BC217" s="33">
        <f ca="1">IFERROR(MIN(SLN(OFFSET($F$178,0,$C217),OFFSET($F$180,0,$C217),OFFSET($F$179,0,$C217))*BC$11,OFFSET($F$178,0,$C217)-SUM($F217:BB217)),0)</f>
        <v>451.21065768942668</v>
      </c>
      <c r="BD217" s="33">
        <f ca="1">IFERROR(MIN(SLN(OFFSET($F$178,0,$C217),OFFSET($F$180,0,$C217),OFFSET($F$179,0,$C217))*BD$11,OFFSET($F$178,0,$C217)-SUM($F217:BC217)),0)</f>
        <v>451.21065768942668</v>
      </c>
      <c r="BE217" s="33">
        <f ca="1">IFERROR(MIN(SLN(OFFSET($F$178,0,$C217),OFFSET($F$180,0,$C217),OFFSET($F$179,0,$C217))*BE$11,OFFSET($F$178,0,$C217)-SUM($F217:BD217)),0)</f>
        <v>451.21065768942668</v>
      </c>
      <c r="BF217" s="33">
        <f ca="1">IFERROR(MIN(SLN(OFFSET($F$178,0,$C217),OFFSET($F$180,0,$C217),OFFSET($F$179,0,$C217))*BF$11,OFFSET($F$178,0,$C217)-SUM($F217:BE217)),0)</f>
        <v>451.21065768942668</v>
      </c>
      <c r="BG217" s="33">
        <f ca="1">IFERROR(MIN(SLN(OFFSET($F$178,0,$C217),OFFSET($F$180,0,$C217),OFFSET($F$179,0,$C217))*BG$11,OFFSET($F$178,0,$C217)-SUM($F217:BF217)),0)</f>
        <v>451.21065768942668</v>
      </c>
      <c r="BH217" s="33">
        <f ca="1">IFERROR(MIN(SLN(OFFSET($F$178,0,$C217),OFFSET($F$180,0,$C217),OFFSET($F$179,0,$C217))*BH$11,OFFSET($F$178,0,$C217)-SUM($F217:BG217)),0)</f>
        <v>451.21065768942668</v>
      </c>
      <c r="BI217" s="33">
        <f ca="1">IFERROR(MIN(SLN(OFFSET($F$178,0,$C217),OFFSET($F$180,0,$C217),OFFSET($F$179,0,$C217))*BI$11,OFFSET($F$178,0,$C217)-SUM($F217:BH217)),0)</f>
        <v>451.21065768942668</v>
      </c>
      <c r="BJ217" s="33">
        <f ca="1">IFERROR(MIN(SLN(OFFSET($F$178,0,$C217),OFFSET($F$180,0,$C217),OFFSET($F$179,0,$C217))*BJ$11,OFFSET($F$178,0,$C217)-SUM($F217:BI217)),0)</f>
        <v>451.21065768942668</v>
      </c>
    </row>
    <row r="218" spans="2:62" ht="13.5" hidden="1" customHeight="1" outlineLevel="1" x14ac:dyDescent="0.25">
      <c r="B218" s="1" t="str">
        <v>04/30/16</v>
      </c>
      <c r="C218" s="9">
        <v>36</v>
      </c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33">
        <f ca="1">IFERROR(MIN(SLN(OFFSET($F$178,0,$C218),OFFSET($F$180,0,$C218),OFFSET($F$179,0,$C218))*AP$11,OFFSET($F$178,0,$C218)-SUM($F218:AO218)),0)</f>
        <v>464.74697742010954</v>
      </c>
      <c r="AQ218" s="33">
        <f ca="1">IFERROR(MIN(SLN(OFFSET($F$178,0,$C218),OFFSET($F$180,0,$C218),OFFSET($F$179,0,$C218))*AQ$11,OFFSET($F$178,0,$C218)-SUM($F218:AP218)),0)</f>
        <v>464.74697742010954</v>
      </c>
      <c r="AR218" s="33">
        <f ca="1">IFERROR(MIN(SLN(OFFSET($F$178,0,$C218),OFFSET($F$180,0,$C218),OFFSET($F$179,0,$C218))*AR$11,OFFSET($F$178,0,$C218)-SUM($F218:AQ218)),0)</f>
        <v>464.74697742010954</v>
      </c>
      <c r="AS218" s="33">
        <f ca="1">IFERROR(MIN(SLN(OFFSET($F$178,0,$C218),OFFSET($F$180,0,$C218),OFFSET($F$179,0,$C218))*AS$11,OFFSET($F$178,0,$C218)-SUM($F218:AR218)),0)</f>
        <v>464.74697742010954</v>
      </c>
      <c r="AT218" s="33">
        <f ca="1">IFERROR(MIN(SLN(OFFSET($F$178,0,$C218),OFFSET($F$180,0,$C218),OFFSET($F$179,0,$C218))*AT$11,OFFSET($F$178,0,$C218)-SUM($F218:AS218)),0)</f>
        <v>464.74697742010954</v>
      </c>
      <c r="AU218" s="33">
        <f ca="1">IFERROR(MIN(SLN(OFFSET($F$178,0,$C218),OFFSET($F$180,0,$C218),OFFSET($F$179,0,$C218))*AU$11,OFFSET($F$178,0,$C218)-SUM($F218:AT218)),0)</f>
        <v>464.74697742010954</v>
      </c>
      <c r="AV218" s="33">
        <f ca="1">IFERROR(MIN(SLN(OFFSET($F$178,0,$C218),OFFSET($F$180,0,$C218),OFFSET($F$179,0,$C218))*AV$11,OFFSET($F$178,0,$C218)-SUM($F218:AU218)),0)</f>
        <v>464.74697742010954</v>
      </c>
      <c r="AW218" s="33">
        <f ca="1">IFERROR(MIN(SLN(OFFSET($F$178,0,$C218),OFFSET($F$180,0,$C218),OFFSET($F$179,0,$C218))*AW$11,OFFSET($F$178,0,$C218)-SUM($F218:AV218)),0)</f>
        <v>464.74697742010954</v>
      </c>
      <c r="AX218" s="33">
        <f ca="1">IFERROR(MIN(SLN(OFFSET($F$178,0,$C218),OFFSET($F$180,0,$C218),OFFSET($F$179,0,$C218))*AX$11,OFFSET($F$178,0,$C218)-SUM($F218:AW218)),0)</f>
        <v>464.74697742010954</v>
      </c>
      <c r="AY218" s="33">
        <f ca="1">IFERROR(MIN(SLN(OFFSET($F$178,0,$C218),OFFSET($F$180,0,$C218),OFFSET($F$179,0,$C218))*AY$11,OFFSET($F$178,0,$C218)-SUM($F218:AX218)),0)</f>
        <v>464.74697742010954</v>
      </c>
      <c r="AZ218" s="33">
        <f ca="1">IFERROR(MIN(SLN(OFFSET($F$178,0,$C218),OFFSET($F$180,0,$C218),OFFSET($F$179,0,$C218))*AZ$11,OFFSET($F$178,0,$C218)-SUM($F218:AY218)),0)</f>
        <v>464.74697742010954</v>
      </c>
      <c r="BA218" s="33">
        <f ca="1">IFERROR(MIN(SLN(OFFSET($F$178,0,$C218),OFFSET($F$180,0,$C218),OFFSET($F$179,0,$C218))*BA$11,OFFSET($F$178,0,$C218)-SUM($F218:AZ218)),0)</f>
        <v>464.74697742010954</v>
      </c>
      <c r="BB218" s="33">
        <f ca="1">IFERROR(MIN(SLN(OFFSET($F$178,0,$C218),OFFSET($F$180,0,$C218),OFFSET($F$179,0,$C218))*BB$11,OFFSET($F$178,0,$C218)-SUM($F218:BA218)),0)</f>
        <v>464.74697742010954</v>
      </c>
      <c r="BC218" s="33">
        <f ca="1">IFERROR(MIN(SLN(OFFSET($F$178,0,$C218),OFFSET($F$180,0,$C218),OFFSET($F$179,0,$C218))*BC$11,OFFSET($F$178,0,$C218)-SUM($F218:BB218)),0)</f>
        <v>464.74697742010954</v>
      </c>
      <c r="BD218" s="33">
        <f ca="1">IFERROR(MIN(SLN(OFFSET($F$178,0,$C218),OFFSET($F$180,0,$C218),OFFSET($F$179,0,$C218))*BD$11,OFFSET($F$178,0,$C218)-SUM($F218:BC218)),0)</f>
        <v>464.74697742010954</v>
      </c>
      <c r="BE218" s="33">
        <f ca="1">IFERROR(MIN(SLN(OFFSET($F$178,0,$C218),OFFSET($F$180,0,$C218),OFFSET($F$179,0,$C218))*BE$11,OFFSET($F$178,0,$C218)-SUM($F218:BD218)),0)</f>
        <v>464.74697742010954</v>
      </c>
      <c r="BF218" s="33">
        <f ca="1">IFERROR(MIN(SLN(OFFSET($F$178,0,$C218),OFFSET($F$180,0,$C218),OFFSET($F$179,0,$C218))*BF$11,OFFSET($F$178,0,$C218)-SUM($F218:BE218)),0)</f>
        <v>464.74697742010954</v>
      </c>
      <c r="BG218" s="33">
        <f ca="1">IFERROR(MIN(SLN(OFFSET($F$178,0,$C218),OFFSET($F$180,0,$C218),OFFSET($F$179,0,$C218))*BG$11,OFFSET($F$178,0,$C218)-SUM($F218:BF218)),0)</f>
        <v>464.74697742010954</v>
      </c>
      <c r="BH218" s="33">
        <f ca="1">IFERROR(MIN(SLN(OFFSET($F$178,0,$C218),OFFSET($F$180,0,$C218),OFFSET($F$179,0,$C218))*BH$11,OFFSET($F$178,0,$C218)-SUM($F218:BG218)),0)</f>
        <v>464.74697742010954</v>
      </c>
      <c r="BI218" s="33">
        <f ca="1">IFERROR(MIN(SLN(OFFSET($F$178,0,$C218),OFFSET($F$180,0,$C218),OFFSET($F$179,0,$C218))*BI$11,OFFSET($F$178,0,$C218)-SUM($F218:BH218)),0)</f>
        <v>464.74697742010954</v>
      </c>
      <c r="BJ218" s="33">
        <f ca="1">IFERROR(MIN(SLN(OFFSET($F$178,0,$C218),OFFSET($F$180,0,$C218),OFFSET($F$179,0,$C218))*BJ$11,OFFSET($F$178,0,$C218)-SUM($F218:BI218)),0)</f>
        <v>464.74697742010954</v>
      </c>
    </row>
    <row r="219" spans="2:62" ht="13.5" hidden="1" customHeight="1" outlineLevel="1" x14ac:dyDescent="0.25">
      <c r="B219" s="1" t="str">
        <v>05/31/16</v>
      </c>
      <c r="C219" s="9">
        <v>37</v>
      </c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33">
        <f ca="1">IFERROR(MIN(SLN(OFFSET($F$178,0,$C219),OFFSET($F$180,0,$C219),OFFSET($F$179,0,$C219))*AQ$11,OFFSET($F$178,0,$C219)-SUM($F219:AP219)),0)</f>
        <v>478.68938674271271</v>
      </c>
      <c r="AR219" s="33">
        <f ca="1">IFERROR(MIN(SLN(OFFSET($F$178,0,$C219),OFFSET($F$180,0,$C219),OFFSET($F$179,0,$C219))*AR$11,OFFSET($F$178,0,$C219)-SUM($F219:AQ219)),0)</f>
        <v>478.68938674271271</v>
      </c>
      <c r="AS219" s="33">
        <f ca="1">IFERROR(MIN(SLN(OFFSET($F$178,0,$C219),OFFSET($F$180,0,$C219),OFFSET($F$179,0,$C219))*AS$11,OFFSET($F$178,0,$C219)-SUM($F219:AR219)),0)</f>
        <v>478.68938674271271</v>
      </c>
      <c r="AT219" s="33">
        <f ca="1">IFERROR(MIN(SLN(OFFSET($F$178,0,$C219),OFFSET($F$180,0,$C219),OFFSET($F$179,0,$C219))*AT$11,OFFSET($F$178,0,$C219)-SUM($F219:AS219)),0)</f>
        <v>478.68938674271271</v>
      </c>
      <c r="AU219" s="33">
        <f ca="1">IFERROR(MIN(SLN(OFFSET($F$178,0,$C219),OFFSET($F$180,0,$C219),OFFSET($F$179,0,$C219))*AU$11,OFFSET($F$178,0,$C219)-SUM($F219:AT219)),0)</f>
        <v>478.68938674271271</v>
      </c>
      <c r="AV219" s="33">
        <f ca="1">IFERROR(MIN(SLN(OFFSET($F$178,0,$C219),OFFSET($F$180,0,$C219),OFFSET($F$179,0,$C219))*AV$11,OFFSET($F$178,0,$C219)-SUM($F219:AU219)),0)</f>
        <v>478.68938674271271</v>
      </c>
      <c r="AW219" s="33">
        <f ca="1">IFERROR(MIN(SLN(OFFSET($F$178,0,$C219),OFFSET($F$180,0,$C219),OFFSET($F$179,0,$C219))*AW$11,OFFSET($F$178,0,$C219)-SUM($F219:AV219)),0)</f>
        <v>478.68938674271271</v>
      </c>
      <c r="AX219" s="33">
        <f ca="1">IFERROR(MIN(SLN(OFFSET($F$178,0,$C219),OFFSET($F$180,0,$C219),OFFSET($F$179,0,$C219))*AX$11,OFFSET($F$178,0,$C219)-SUM($F219:AW219)),0)</f>
        <v>478.68938674271271</v>
      </c>
      <c r="AY219" s="33">
        <f ca="1">IFERROR(MIN(SLN(OFFSET($F$178,0,$C219),OFFSET($F$180,0,$C219),OFFSET($F$179,0,$C219))*AY$11,OFFSET($F$178,0,$C219)-SUM($F219:AX219)),0)</f>
        <v>478.68938674271271</v>
      </c>
      <c r="AZ219" s="33">
        <f ca="1">IFERROR(MIN(SLN(OFFSET($F$178,0,$C219),OFFSET($F$180,0,$C219),OFFSET($F$179,0,$C219))*AZ$11,OFFSET($F$178,0,$C219)-SUM($F219:AY219)),0)</f>
        <v>478.68938674271271</v>
      </c>
      <c r="BA219" s="33">
        <f ca="1">IFERROR(MIN(SLN(OFFSET($F$178,0,$C219),OFFSET($F$180,0,$C219),OFFSET($F$179,0,$C219))*BA$11,OFFSET($F$178,0,$C219)-SUM($F219:AZ219)),0)</f>
        <v>478.68938674271271</v>
      </c>
      <c r="BB219" s="33">
        <f ca="1">IFERROR(MIN(SLN(OFFSET($F$178,0,$C219),OFFSET($F$180,0,$C219),OFFSET($F$179,0,$C219))*BB$11,OFFSET($F$178,0,$C219)-SUM($F219:BA219)),0)</f>
        <v>478.68938674271271</v>
      </c>
      <c r="BC219" s="33">
        <f ca="1">IFERROR(MIN(SLN(OFFSET($F$178,0,$C219),OFFSET($F$180,0,$C219),OFFSET($F$179,0,$C219))*BC$11,OFFSET($F$178,0,$C219)-SUM($F219:BB219)),0)</f>
        <v>478.68938674271271</v>
      </c>
      <c r="BD219" s="33">
        <f ca="1">IFERROR(MIN(SLN(OFFSET($F$178,0,$C219),OFFSET($F$180,0,$C219),OFFSET($F$179,0,$C219))*BD$11,OFFSET($F$178,0,$C219)-SUM($F219:BC219)),0)</f>
        <v>478.68938674271271</v>
      </c>
      <c r="BE219" s="33">
        <f ca="1">IFERROR(MIN(SLN(OFFSET($F$178,0,$C219),OFFSET($F$180,0,$C219),OFFSET($F$179,0,$C219))*BE$11,OFFSET($F$178,0,$C219)-SUM($F219:BD219)),0)</f>
        <v>478.68938674271271</v>
      </c>
      <c r="BF219" s="33">
        <f ca="1">IFERROR(MIN(SLN(OFFSET($F$178,0,$C219),OFFSET($F$180,0,$C219),OFFSET($F$179,0,$C219))*BF$11,OFFSET($F$178,0,$C219)-SUM($F219:BE219)),0)</f>
        <v>478.68938674271271</v>
      </c>
      <c r="BG219" s="33">
        <f ca="1">IFERROR(MIN(SLN(OFFSET($F$178,0,$C219),OFFSET($F$180,0,$C219),OFFSET($F$179,0,$C219))*BG$11,OFFSET($F$178,0,$C219)-SUM($F219:BF219)),0)</f>
        <v>478.68938674271271</v>
      </c>
      <c r="BH219" s="33">
        <f ca="1">IFERROR(MIN(SLN(OFFSET($F$178,0,$C219),OFFSET($F$180,0,$C219),OFFSET($F$179,0,$C219))*BH$11,OFFSET($F$178,0,$C219)-SUM($F219:BG219)),0)</f>
        <v>478.68938674271271</v>
      </c>
      <c r="BI219" s="33">
        <f ca="1">IFERROR(MIN(SLN(OFFSET($F$178,0,$C219),OFFSET($F$180,0,$C219),OFFSET($F$179,0,$C219))*BI$11,OFFSET($F$178,0,$C219)-SUM($F219:BH219)),0)</f>
        <v>478.68938674271271</v>
      </c>
      <c r="BJ219" s="33">
        <f ca="1">IFERROR(MIN(SLN(OFFSET($F$178,0,$C219),OFFSET($F$180,0,$C219),OFFSET($F$179,0,$C219))*BJ$11,OFFSET($F$178,0,$C219)-SUM($F219:BI219)),0)</f>
        <v>478.68938674271271</v>
      </c>
    </row>
    <row r="220" spans="2:62" ht="13.5" hidden="1" customHeight="1" outlineLevel="1" x14ac:dyDescent="0.25">
      <c r="B220" s="1" t="str">
        <v>06/30/16</v>
      </c>
      <c r="C220" s="9">
        <v>38</v>
      </c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33">
        <f ca="1">IFERROR(MIN(SLN(OFFSET($F$178,0,$C220),OFFSET($F$180,0,$C220),OFFSET($F$179,0,$C220))*AR$11,OFFSET($F$178,0,$C220)-SUM($F220:AQ220)),0)</f>
        <v>493.0500683449942</v>
      </c>
      <c r="AS220" s="33">
        <f ca="1">IFERROR(MIN(SLN(OFFSET($F$178,0,$C220),OFFSET($F$180,0,$C220),OFFSET($F$179,0,$C220))*AS$11,OFFSET($F$178,0,$C220)-SUM($F220:AR220)),0)</f>
        <v>493.0500683449942</v>
      </c>
      <c r="AT220" s="33">
        <f ca="1">IFERROR(MIN(SLN(OFFSET($F$178,0,$C220),OFFSET($F$180,0,$C220),OFFSET($F$179,0,$C220))*AT$11,OFFSET($F$178,0,$C220)-SUM($F220:AS220)),0)</f>
        <v>493.0500683449942</v>
      </c>
      <c r="AU220" s="33">
        <f ca="1">IFERROR(MIN(SLN(OFFSET($F$178,0,$C220),OFFSET($F$180,0,$C220),OFFSET($F$179,0,$C220))*AU$11,OFFSET($F$178,0,$C220)-SUM($F220:AT220)),0)</f>
        <v>493.0500683449942</v>
      </c>
      <c r="AV220" s="33">
        <f ca="1">IFERROR(MIN(SLN(OFFSET($F$178,0,$C220),OFFSET($F$180,0,$C220),OFFSET($F$179,0,$C220))*AV$11,OFFSET($F$178,0,$C220)-SUM($F220:AU220)),0)</f>
        <v>493.0500683449942</v>
      </c>
      <c r="AW220" s="33">
        <f ca="1">IFERROR(MIN(SLN(OFFSET($F$178,0,$C220),OFFSET($F$180,0,$C220),OFFSET($F$179,0,$C220))*AW$11,OFFSET($F$178,0,$C220)-SUM($F220:AV220)),0)</f>
        <v>493.0500683449942</v>
      </c>
      <c r="AX220" s="33">
        <f ca="1">IFERROR(MIN(SLN(OFFSET($F$178,0,$C220),OFFSET($F$180,0,$C220),OFFSET($F$179,0,$C220))*AX$11,OFFSET($F$178,0,$C220)-SUM($F220:AW220)),0)</f>
        <v>493.0500683449942</v>
      </c>
      <c r="AY220" s="33">
        <f ca="1">IFERROR(MIN(SLN(OFFSET($F$178,0,$C220),OFFSET($F$180,0,$C220),OFFSET($F$179,0,$C220))*AY$11,OFFSET($F$178,0,$C220)-SUM($F220:AX220)),0)</f>
        <v>493.0500683449942</v>
      </c>
      <c r="AZ220" s="33">
        <f ca="1">IFERROR(MIN(SLN(OFFSET($F$178,0,$C220),OFFSET($F$180,0,$C220),OFFSET($F$179,0,$C220))*AZ$11,OFFSET($F$178,0,$C220)-SUM($F220:AY220)),0)</f>
        <v>493.0500683449942</v>
      </c>
      <c r="BA220" s="33">
        <f ca="1">IFERROR(MIN(SLN(OFFSET($F$178,0,$C220),OFFSET($F$180,0,$C220),OFFSET($F$179,0,$C220))*BA$11,OFFSET($F$178,0,$C220)-SUM($F220:AZ220)),0)</f>
        <v>493.0500683449942</v>
      </c>
      <c r="BB220" s="33">
        <f ca="1">IFERROR(MIN(SLN(OFFSET($F$178,0,$C220),OFFSET($F$180,0,$C220),OFFSET($F$179,0,$C220))*BB$11,OFFSET($F$178,0,$C220)-SUM($F220:BA220)),0)</f>
        <v>493.0500683449942</v>
      </c>
      <c r="BC220" s="33">
        <f ca="1">IFERROR(MIN(SLN(OFFSET($F$178,0,$C220),OFFSET($F$180,0,$C220),OFFSET($F$179,0,$C220))*BC$11,OFFSET($F$178,0,$C220)-SUM($F220:BB220)),0)</f>
        <v>493.0500683449942</v>
      </c>
      <c r="BD220" s="33">
        <f ca="1">IFERROR(MIN(SLN(OFFSET($F$178,0,$C220),OFFSET($F$180,0,$C220),OFFSET($F$179,0,$C220))*BD$11,OFFSET($F$178,0,$C220)-SUM($F220:BC220)),0)</f>
        <v>493.0500683449942</v>
      </c>
      <c r="BE220" s="33">
        <f ca="1">IFERROR(MIN(SLN(OFFSET($F$178,0,$C220),OFFSET($F$180,0,$C220),OFFSET($F$179,0,$C220))*BE$11,OFFSET($F$178,0,$C220)-SUM($F220:BD220)),0)</f>
        <v>493.0500683449942</v>
      </c>
      <c r="BF220" s="33">
        <f ca="1">IFERROR(MIN(SLN(OFFSET($F$178,0,$C220),OFFSET($F$180,0,$C220),OFFSET($F$179,0,$C220))*BF$11,OFFSET($F$178,0,$C220)-SUM($F220:BE220)),0)</f>
        <v>493.0500683449942</v>
      </c>
      <c r="BG220" s="33">
        <f ca="1">IFERROR(MIN(SLN(OFFSET($F$178,0,$C220),OFFSET($F$180,0,$C220),OFFSET($F$179,0,$C220))*BG$11,OFFSET($F$178,0,$C220)-SUM($F220:BF220)),0)</f>
        <v>493.0500683449942</v>
      </c>
      <c r="BH220" s="33">
        <f ca="1">IFERROR(MIN(SLN(OFFSET($F$178,0,$C220),OFFSET($F$180,0,$C220),OFFSET($F$179,0,$C220))*BH$11,OFFSET($F$178,0,$C220)-SUM($F220:BG220)),0)</f>
        <v>493.0500683449942</v>
      </c>
      <c r="BI220" s="33">
        <f ca="1">IFERROR(MIN(SLN(OFFSET($F$178,0,$C220),OFFSET($F$180,0,$C220),OFFSET($F$179,0,$C220))*BI$11,OFFSET($F$178,0,$C220)-SUM($F220:BH220)),0)</f>
        <v>493.0500683449942</v>
      </c>
      <c r="BJ220" s="33">
        <f ca="1">IFERROR(MIN(SLN(OFFSET($F$178,0,$C220),OFFSET($F$180,0,$C220),OFFSET($F$179,0,$C220))*BJ$11,OFFSET($F$178,0,$C220)-SUM($F220:BI220)),0)</f>
        <v>493.0500683449942</v>
      </c>
    </row>
    <row r="221" spans="2:62" ht="13.5" hidden="1" customHeight="1" outlineLevel="1" x14ac:dyDescent="0.25">
      <c r="B221" s="1" t="str">
        <v>07/31/16</v>
      </c>
      <c r="C221" s="9">
        <v>39</v>
      </c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33">
        <f ca="1">IFERROR(MIN(SLN(OFFSET($F$178,0,$C221),OFFSET($F$180,0,$C221),OFFSET($F$179,0,$C221))*AS$11,OFFSET($F$178,0,$C221)-SUM($F221:AR221)),0)</f>
        <v>502.91106971189407</v>
      </c>
      <c r="AT221" s="33">
        <f ca="1">IFERROR(MIN(SLN(OFFSET($F$178,0,$C221),OFFSET($F$180,0,$C221),OFFSET($F$179,0,$C221))*AT$11,OFFSET($F$178,0,$C221)-SUM($F221:AS221)),0)</f>
        <v>502.91106971189407</v>
      </c>
      <c r="AU221" s="33">
        <f ca="1">IFERROR(MIN(SLN(OFFSET($F$178,0,$C221),OFFSET($F$180,0,$C221),OFFSET($F$179,0,$C221))*AU$11,OFFSET($F$178,0,$C221)-SUM($F221:AT221)),0)</f>
        <v>502.91106971189407</v>
      </c>
      <c r="AV221" s="33">
        <f ca="1">IFERROR(MIN(SLN(OFFSET($F$178,0,$C221),OFFSET($F$180,0,$C221),OFFSET($F$179,0,$C221))*AV$11,OFFSET($F$178,0,$C221)-SUM($F221:AU221)),0)</f>
        <v>502.91106971189407</v>
      </c>
      <c r="AW221" s="33">
        <f ca="1">IFERROR(MIN(SLN(OFFSET($F$178,0,$C221),OFFSET($F$180,0,$C221),OFFSET($F$179,0,$C221))*AW$11,OFFSET($F$178,0,$C221)-SUM($F221:AV221)),0)</f>
        <v>502.91106971189407</v>
      </c>
      <c r="AX221" s="33">
        <f ca="1">IFERROR(MIN(SLN(OFFSET($F$178,0,$C221),OFFSET($F$180,0,$C221),OFFSET($F$179,0,$C221))*AX$11,OFFSET($F$178,0,$C221)-SUM($F221:AW221)),0)</f>
        <v>502.91106971189407</v>
      </c>
      <c r="AY221" s="33">
        <f ca="1">IFERROR(MIN(SLN(OFFSET($F$178,0,$C221),OFFSET($F$180,0,$C221),OFFSET($F$179,0,$C221))*AY$11,OFFSET($F$178,0,$C221)-SUM($F221:AX221)),0)</f>
        <v>502.91106971189407</v>
      </c>
      <c r="AZ221" s="33">
        <f ca="1">IFERROR(MIN(SLN(OFFSET($F$178,0,$C221),OFFSET($F$180,0,$C221),OFFSET($F$179,0,$C221))*AZ$11,OFFSET($F$178,0,$C221)-SUM($F221:AY221)),0)</f>
        <v>502.91106971189407</v>
      </c>
      <c r="BA221" s="33">
        <f ca="1">IFERROR(MIN(SLN(OFFSET($F$178,0,$C221),OFFSET($F$180,0,$C221),OFFSET($F$179,0,$C221))*BA$11,OFFSET($F$178,0,$C221)-SUM($F221:AZ221)),0)</f>
        <v>502.91106971189407</v>
      </c>
      <c r="BB221" s="33">
        <f ca="1">IFERROR(MIN(SLN(OFFSET($F$178,0,$C221),OFFSET($F$180,0,$C221),OFFSET($F$179,0,$C221))*BB$11,OFFSET($F$178,0,$C221)-SUM($F221:BA221)),0)</f>
        <v>502.91106971189407</v>
      </c>
      <c r="BC221" s="33">
        <f ca="1">IFERROR(MIN(SLN(OFFSET($F$178,0,$C221),OFFSET($F$180,0,$C221),OFFSET($F$179,0,$C221))*BC$11,OFFSET($F$178,0,$C221)-SUM($F221:BB221)),0)</f>
        <v>502.91106971189407</v>
      </c>
      <c r="BD221" s="33">
        <f ca="1">IFERROR(MIN(SLN(OFFSET($F$178,0,$C221),OFFSET($F$180,0,$C221),OFFSET($F$179,0,$C221))*BD$11,OFFSET($F$178,0,$C221)-SUM($F221:BC221)),0)</f>
        <v>502.91106971189407</v>
      </c>
      <c r="BE221" s="33">
        <f ca="1">IFERROR(MIN(SLN(OFFSET($F$178,0,$C221),OFFSET($F$180,0,$C221),OFFSET($F$179,0,$C221))*BE$11,OFFSET($F$178,0,$C221)-SUM($F221:BD221)),0)</f>
        <v>502.91106971189407</v>
      </c>
      <c r="BF221" s="33">
        <f ca="1">IFERROR(MIN(SLN(OFFSET($F$178,0,$C221),OFFSET($F$180,0,$C221),OFFSET($F$179,0,$C221))*BF$11,OFFSET($F$178,0,$C221)-SUM($F221:BE221)),0)</f>
        <v>502.91106971189407</v>
      </c>
      <c r="BG221" s="33">
        <f ca="1">IFERROR(MIN(SLN(OFFSET($F$178,0,$C221),OFFSET($F$180,0,$C221),OFFSET($F$179,0,$C221))*BG$11,OFFSET($F$178,0,$C221)-SUM($F221:BF221)),0)</f>
        <v>502.91106971189407</v>
      </c>
      <c r="BH221" s="33">
        <f ca="1">IFERROR(MIN(SLN(OFFSET($F$178,0,$C221),OFFSET($F$180,0,$C221),OFFSET($F$179,0,$C221))*BH$11,OFFSET($F$178,0,$C221)-SUM($F221:BG221)),0)</f>
        <v>502.91106971189407</v>
      </c>
      <c r="BI221" s="33">
        <f ca="1">IFERROR(MIN(SLN(OFFSET($F$178,0,$C221),OFFSET($F$180,0,$C221),OFFSET($F$179,0,$C221))*BI$11,OFFSET($F$178,0,$C221)-SUM($F221:BH221)),0)</f>
        <v>502.91106971189407</v>
      </c>
      <c r="BJ221" s="33">
        <f ca="1">IFERROR(MIN(SLN(OFFSET($F$178,0,$C221),OFFSET($F$180,0,$C221),OFFSET($F$179,0,$C221))*BJ$11,OFFSET($F$178,0,$C221)-SUM($F221:BI221)),0)</f>
        <v>502.91106971189407</v>
      </c>
    </row>
    <row r="222" spans="2:62" ht="13.5" hidden="1" customHeight="1" outlineLevel="1" x14ac:dyDescent="0.25">
      <c r="B222" s="1" t="str">
        <v>08/31/16</v>
      </c>
      <c r="C222" s="9">
        <v>40</v>
      </c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33">
        <f ca="1">IFERROR(MIN(SLN(OFFSET($F$178,0,$C222),OFFSET($F$180,0,$C222),OFFSET($F$179,0,$C222))*AT$11,OFFSET($F$178,0,$C222)-SUM($F222:AS222)),0)</f>
        <v>512.969291106132</v>
      </c>
      <c r="AU222" s="33">
        <f ca="1">IFERROR(MIN(SLN(OFFSET($F$178,0,$C222),OFFSET($F$180,0,$C222),OFFSET($F$179,0,$C222))*AU$11,OFFSET($F$178,0,$C222)-SUM($F222:AT222)),0)</f>
        <v>512.969291106132</v>
      </c>
      <c r="AV222" s="33">
        <f ca="1">IFERROR(MIN(SLN(OFFSET($F$178,0,$C222),OFFSET($F$180,0,$C222),OFFSET($F$179,0,$C222))*AV$11,OFFSET($F$178,0,$C222)-SUM($F222:AU222)),0)</f>
        <v>512.969291106132</v>
      </c>
      <c r="AW222" s="33">
        <f ca="1">IFERROR(MIN(SLN(OFFSET($F$178,0,$C222),OFFSET($F$180,0,$C222),OFFSET($F$179,0,$C222))*AW$11,OFFSET($F$178,0,$C222)-SUM($F222:AV222)),0)</f>
        <v>512.969291106132</v>
      </c>
      <c r="AX222" s="33">
        <f ca="1">IFERROR(MIN(SLN(OFFSET($F$178,0,$C222),OFFSET($F$180,0,$C222),OFFSET($F$179,0,$C222))*AX$11,OFFSET($F$178,0,$C222)-SUM($F222:AW222)),0)</f>
        <v>512.969291106132</v>
      </c>
      <c r="AY222" s="33">
        <f ca="1">IFERROR(MIN(SLN(OFFSET($F$178,0,$C222),OFFSET($F$180,0,$C222),OFFSET($F$179,0,$C222))*AY$11,OFFSET($F$178,0,$C222)-SUM($F222:AX222)),0)</f>
        <v>512.969291106132</v>
      </c>
      <c r="AZ222" s="33">
        <f ca="1">IFERROR(MIN(SLN(OFFSET($F$178,0,$C222),OFFSET($F$180,0,$C222),OFFSET($F$179,0,$C222))*AZ$11,OFFSET($F$178,0,$C222)-SUM($F222:AY222)),0)</f>
        <v>512.969291106132</v>
      </c>
      <c r="BA222" s="33">
        <f ca="1">IFERROR(MIN(SLN(OFFSET($F$178,0,$C222),OFFSET($F$180,0,$C222),OFFSET($F$179,0,$C222))*BA$11,OFFSET($F$178,0,$C222)-SUM($F222:AZ222)),0)</f>
        <v>512.969291106132</v>
      </c>
      <c r="BB222" s="33">
        <f ca="1">IFERROR(MIN(SLN(OFFSET($F$178,0,$C222),OFFSET($F$180,0,$C222),OFFSET($F$179,0,$C222))*BB$11,OFFSET($F$178,0,$C222)-SUM($F222:BA222)),0)</f>
        <v>512.969291106132</v>
      </c>
      <c r="BC222" s="33">
        <f ca="1">IFERROR(MIN(SLN(OFFSET($F$178,0,$C222),OFFSET($F$180,0,$C222),OFFSET($F$179,0,$C222))*BC$11,OFFSET($F$178,0,$C222)-SUM($F222:BB222)),0)</f>
        <v>512.969291106132</v>
      </c>
      <c r="BD222" s="33">
        <f ca="1">IFERROR(MIN(SLN(OFFSET($F$178,0,$C222),OFFSET($F$180,0,$C222),OFFSET($F$179,0,$C222))*BD$11,OFFSET($F$178,0,$C222)-SUM($F222:BC222)),0)</f>
        <v>512.969291106132</v>
      </c>
      <c r="BE222" s="33">
        <f ca="1">IFERROR(MIN(SLN(OFFSET($F$178,0,$C222),OFFSET($F$180,0,$C222),OFFSET($F$179,0,$C222))*BE$11,OFFSET($F$178,0,$C222)-SUM($F222:BD222)),0)</f>
        <v>512.969291106132</v>
      </c>
      <c r="BF222" s="33">
        <f ca="1">IFERROR(MIN(SLN(OFFSET($F$178,0,$C222),OFFSET($F$180,0,$C222),OFFSET($F$179,0,$C222))*BF$11,OFFSET($F$178,0,$C222)-SUM($F222:BE222)),0)</f>
        <v>512.969291106132</v>
      </c>
      <c r="BG222" s="33">
        <f ca="1">IFERROR(MIN(SLN(OFFSET($F$178,0,$C222),OFFSET($F$180,0,$C222),OFFSET($F$179,0,$C222))*BG$11,OFFSET($F$178,0,$C222)-SUM($F222:BF222)),0)</f>
        <v>512.969291106132</v>
      </c>
      <c r="BH222" s="33">
        <f ca="1">IFERROR(MIN(SLN(OFFSET($F$178,0,$C222),OFFSET($F$180,0,$C222),OFFSET($F$179,0,$C222))*BH$11,OFFSET($F$178,0,$C222)-SUM($F222:BG222)),0)</f>
        <v>512.969291106132</v>
      </c>
      <c r="BI222" s="33">
        <f ca="1">IFERROR(MIN(SLN(OFFSET($F$178,0,$C222),OFFSET($F$180,0,$C222),OFFSET($F$179,0,$C222))*BI$11,OFFSET($F$178,0,$C222)-SUM($F222:BH222)),0)</f>
        <v>512.969291106132</v>
      </c>
      <c r="BJ222" s="33">
        <f ca="1">IFERROR(MIN(SLN(OFFSET($F$178,0,$C222),OFFSET($F$180,0,$C222),OFFSET($F$179,0,$C222))*BJ$11,OFFSET($F$178,0,$C222)-SUM($F222:BI222)),0)</f>
        <v>512.969291106132</v>
      </c>
    </row>
    <row r="223" spans="2:62" ht="13.5" hidden="1" customHeight="1" outlineLevel="1" x14ac:dyDescent="0.25">
      <c r="B223" s="1" t="str">
        <v>09/30/16</v>
      </c>
      <c r="C223" s="9">
        <v>41</v>
      </c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33">
        <f ca="1">IFERROR(MIN(SLN(OFFSET($F$178,0,$C223),OFFSET($F$180,0,$C223),OFFSET($F$179,0,$C223))*AU$11,OFFSET($F$178,0,$C223)-SUM($F223:AT223)),0)</f>
        <v>523.22867692825457</v>
      </c>
      <c r="AV223" s="33">
        <f ca="1">IFERROR(MIN(SLN(OFFSET($F$178,0,$C223),OFFSET($F$180,0,$C223),OFFSET($F$179,0,$C223))*AV$11,OFFSET($F$178,0,$C223)-SUM($F223:AU223)),0)</f>
        <v>523.22867692825457</v>
      </c>
      <c r="AW223" s="33">
        <f ca="1">IFERROR(MIN(SLN(OFFSET($F$178,0,$C223),OFFSET($F$180,0,$C223),OFFSET($F$179,0,$C223))*AW$11,OFFSET($F$178,0,$C223)-SUM($F223:AV223)),0)</f>
        <v>523.22867692825457</v>
      </c>
      <c r="AX223" s="33">
        <f ca="1">IFERROR(MIN(SLN(OFFSET($F$178,0,$C223),OFFSET($F$180,0,$C223),OFFSET($F$179,0,$C223))*AX$11,OFFSET($F$178,0,$C223)-SUM($F223:AW223)),0)</f>
        <v>523.22867692825457</v>
      </c>
      <c r="AY223" s="33">
        <f ca="1">IFERROR(MIN(SLN(OFFSET($F$178,0,$C223),OFFSET($F$180,0,$C223),OFFSET($F$179,0,$C223))*AY$11,OFFSET($F$178,0,$C223)-SUM($F223:AX223)),0)</f>
        <v>523.22867692825457</v>
      </c>
      <c r="AZ223" s="33">
        <f ca="1">IFERROR(MIN(SLN(OFFSET($F$178,0,$C223),OFFSET($F$180,0,$C223),OFFSET($F$179,0,$C223))*AZ$11,OFFSET($F$178,0,$C223)-SUM($F223:AY223)),0)</f>
        <v>523.22867692825457</v>
      </c>
      <c r="BA223" s="33">
        <f ca="1">IFERROR(MIN(SLN(OFFSET($F$178,0,$C223),OFFSET($F$180,0,$C223),OFFSET($F$179,0,$C223))*BA$11,OFFSET($F$178,0,$C223)-SUM($F223:AZ223)),0)</f>
        <v>523.22867692825457</v>
      </c>
      <c r="BB223" s="33">
        <f ca="1">IFERROR(MIN(SLN(OFFSET($F$178,0,$C223),OFFSET($F$180,0,$C223),OFFSET($F$179,0,$C223))*BB$11,OFFSET($F$178,0,$C223)-SUM($F223:BA223)),0)</f>
        <v>523.22867692825457</v>
      </c>
      <c r="BC223" s="33">
        <f ca="1">IFERROR(MIN(SLN(OFFSET($F$178,0,$C223),OFFSET($F$180,0,$C223),OFFSET($F$179,0,$C223))*BC$11,OFFSET($F$178,0,$C223)-SUM($F223:BB223)),0)</f>
        <v>523.22867692825457</v>
      </c>
      <c r="BD223" s="33">
        <f ca="1">IFERROR(MIN(SLN(OFFSET($F$178,0,$C223),OFFSET($F$180,0,$C223),OFFSET($F$179,0,$C223))*BD$11,OFFSET($F$178,0,$C223)-SUM($F223:BC223)),0)</f>
        <v>523.22867692825457</v>
      </c>
      <c r="BE223" s="33">
        <f ca="1">IFERROR(MIN(SLN(OFFSET($F$178,0,$C223),OFFSET($F$180,0,$C223),OFFSET($F$179,0,$C223))*BE$11,OFFSET($F$178,0,$C223)-SUM($F223:BD223)),0)</f>
        <v>523.22867692825457</v>
      </c>
      <c r="BF223" s="33">
        <f ca="1">IFERROR(MIN(SLN(OFFSET($F$178,0,$C223),OFFSET($F$180,0,$C223),OFFSET($F$179,0,$C223))*BF$11,OFFSET($F$178,0,$C223)-SUM($F223:BE223)),0)</f>
        <v>523.22867692825457</v>
      </c>
      <c r="BG223" s="33">
        <f ca="1">IFERROR(MIN(SLN(OFFSET($F$178,0,$C223),OFFSET($F$180,0,$C223),OFFSET($F$179,0,$C223))*BG$11,OFFSET($F$178,0,$C223)-SUM($F223:BF223)),0)</f>
        <v>523.22867692825457</v>
      </c>
      <c r="BH223" s="33">
        <f ca="1">IFERROR(MIN(SLN(OFFSET($F$178,0,$C223),OFFSET($F$180,0,$C223),OFFSET($F$179,0,$C223))*BH$11,OFFSET($F$178,0,$C223)-SUM($F223:BG223)),0)</f>
        <v>523.22867692825457</v>
      </c>
      <c r="BI223" s="33">
        <f ca="1">IFERROR(MIN(SLN(OFFSET($F$178,0,$C223),OFFSET($F$180,0,$C223),OFFSET($F$179,0,$C223))*BI$11,OFFSET($F$178,0,$C223)-SUM($F223:BH223)),0)</f>
        <v>523.22867692825457</v>
      </c>
      <c r="BJ223" s="33">
        <f ca="1">IFERROR(MIN(SLN(OFFSET($F$178,0,$C223),OFFSET($F$180,0,$C223),OFFSET($F$179,0,$C223))*BJ$11,OFFSET($F$178,0,$C223)-SUM($F223:BI223)),0)</f>
        <v>523.22867692825457</v>
      </c>
    </row>
    <row r="224" spans="2:62" ht="13.5" hidden="1" customHeight="1" outlineLevel="1" x14ac:dyDescent="0.25">
      <c r="B224" s="1" t="str">
        <v>10/31/16</v>
      </c>
      <c r="C224" s="9">
        <v>42</v>
      </c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33">
        <f ca="1">IFERROR(MIN(SLN(OFFSET($F$178,0,$C224),OFFSET($F$180,0,$C224),OFFSET($F$179,0,$C224))*AV$11,OFFSET($F$178,0,$C224)-SUM($F224:AU224)),0)</f>
        <v>533.69325046681968</v>
      </c>
      <c r="AW224" s="33">
        <f ca="1">IFERROR(MIN(SLN(OFFSET($F$178,0,$C224),OFFSET($F$180,0,$C224),OFFSET($F$179,0,$C224))*AW$11,OFFSET($F$178,0,$C224)-SUM($F224:AV224)),0)</f>
        <v>533.69325046681968</v>
      </c>
      <c r="AX224" s="33">
        <f ca="1">IFERROR(MIN(SLN(OFFSET($F$178,0,$C224),OFFSET($F$180,0,$C224),OFFSET($F$179,0,$C224))*AX$11,OFFSET($F$178,0,$C224)-SUM($F224:AW224)),0)</f>
        <v>533.69325046681968</v>
      </c>
      <c r="AY224" s="33">
        <f ca="1">IFERROR(MIN(SLN(OFFSET($F$178,0,$C224),OFFSET($F$180,0,$C224),OFFSET($F$179,0,$C224))*AY$11,OFFSET($F$178,0,$C224)-SUM($F224:AX224)),0)</f>
        <v>533.69325046681968</v>
      </c>
      <c r="AZ224" s="33">
        <f ca="1">IFERROR(MIN(SLN(OFFSET($F$178,0,$C224),OFFSET($F$180,0,$C224),OFFSET($F$179,0,$C224))*AZ$11,OFFSET($F$178,0,$C224)-SUM($F224:AY224)),0)</f>
        <v>533.69325046681968</v>
      </c>
      <c r="BA224" s="33">
        <f ca="1">IFERROR(MIN(SLN(OFFSET($F$178,0,$C224),OFFSET($F$180,0,$C224),OFFSET($F$179,0,$C224))*BA$11,OFFSET($F$178,0,$C224)-SUM($F224:AZ224)),0)</f>
        <v>533.69325046681968</v>
      </c>
      <c r="BB224" s="33">
        <f ca="1">IFERROR(MIN(SLN(OFFSET($F$178,0,$C224),OFFSET($F$180,0,$C224),OFFSET($F$179,0,$C224))*BB$11,OFFSET($F$178,0,$C224)-SUM($F224:BA224)),0)</f>
        <v>533.69325046681968</v>
      </c>
      <c r="BC224" s="33">
        <f ca="1">IFERROR(MIN(SLN(OFFSET($F$178,0,$C224),OFFSET($F$180,0,$C224),OFFSET($F$179,0,$C224))*BC$11,OFFSET($F$178,0,$C224)-SUM($F224:BB224)),0)</f>
        <v>533.69325046681968</v>
      </c>
      <c r="BD224" s="33">
        <f ca="1">IFERROR(MIN(SLN(OFFSET($F$178,0,$C224),OFFSET($F$180,0,$C224),OFFSET($F$179,0,$C224))*BD$11,OFFSET($F$178,0,$C224)-SUM($F224:BC224)),0)</f>
        <v>533.69325046681968</v>
      </c>
      <c r="BE224" s="33">
        <f ca="1">IFERROR(MIN(SLN(OFFSET($F$178,0,$C224),OFFSET($F$180,0,$C224),OFFSET($F$179,0,$C224))*BE$11,OFFSET($F$178,0,$C224)-SUM($F224:BD224)),0)</f>
        <v>533.69325046681968</v>
      </c>
      <c r="BF224" s="33">
        <f ca="1">IFERROR(MIN(SLN(OFFSET($F$178,0,$C224),OFFSET($F$180,0,$C224),OFFSET($F$179,0,$C224))*BF$11,OFFSET($F$178,0,$C224)-SUM($F224:BE224)),0)</f>
        <v>533.69325046681968</v>
      </c>
      <c r="BG224" s="33">
        <f ca="1">IFERROR(MIN(SLN(OFFSET($F$178,0,$C224),OFFSET($F$180,0,$C224),OFFSET($F$179,0,$C224))*BG$11,OFFSET($F$178,0,$C224)-SUM($F224:BF224)),0)</f>
        <v>533.69325046681968</v>
      </c>
      <c r="BH224" s="33">
        <f ca="1">IFERROR(MIN(SLN(OFFSET($F$178,0,$C224),OFFSET($F$180,0,$C224),OFFSET($F$179,0,$C224))*BH$11,OFFSET($F$178,0,$C224)-SUM($F224:BG224)),0)</f>
        <v>533.69325046681968</v>
      </c>
      <c r="BI224" s="33">
        <f ca="1">IFERROR(MIN(SLN(OFFSET($F$178,0,$C224),OFFSET($F$180,0,$C224),OFFSET($F$179,0,$C224))*BI$11,OFFSET($F$178,0,$C224)-SUM($F224:BH224)),0)</f>
        <v>533.69325046681968</v>
      </c>
      <c r="BJ224" s="33">
        <f ca="1">IFERROR(MIN(SLN(OFFSET($F$178,0,$C224),OFFSET($F$180,0,$C224),OFFSET($F$179,0,$C224))*BJ$11,OFFSET($F$178,0,$C224)-SUM($F224:BI224)),0)</f>
        <v>533.69325046681968</v>
      </c>
    </row>
    <row r="225" spans="2:62" ht="13.5" hidden="1" customHeight="1" outlineLevel="1" x14ac:dyDescent="0.25">
      <c r="B225" s="1" t="str">
        <v>11/30/16</v>
      </c>
      <c r="C225" s="9">
        <v>43</v>
      </c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33">
        <f ca="1">IFERROR(MIN(SLN(OFFSET($F$178,0,$C225),OFFSET($F$180,0,$C225),OFFSET($F$179,0,$C225))*AW$11,OFFSET($F$178,0,$C225)-SUM($F225:AV225)),0)</f>
        <v>539.03018297148787</v>
      </c>
      <c r="AX225" s="33">
        <f ca="1">IFERROR(MIN(SLN(OFFSET($F$178,0,$C225),OFFSET($F$180,0,$C225),OFFSET($F$179,0,$C225))*AX$11,OFFSET($F$178,0,$C225)-SUM($F225:AW225)),0)</f>
        <v>539.03018297148787</v>
      </c>
      <c r="AY225" s="33">
        <f ca="1">IFERROR(MIN(SLN(OFFSET($F$178,0,$C225),OFFSET($F$180,0,$C225),OFFSET($F$179,0,$C225))*AY$11,OFFSET($F$178,0,$C225)-SUM($F225:AX225)),0)</f>
        <v>539.03018297148787</v>
      </c>
      <c r="AZ225" s="33">
        <f ca="1">IFERROR(MIN(SLN(OFFSET($F$178,0,$C225),OFFSET($F$180,0,$C225),OFFSET($F$179,0,$C225))*AZ$11,OFFSET($F$178,0,$C225)-SUM($F225:AY225)),0)</f>
        <v>539.03018297148787</v>
      </c>
      <c r="BA225" s="33">
        <f ca="1">IFERROR(MIN(SLN(OFFSET($F$178,0,$C225),OFFSET($F$180,0,$C225),OFFSET($F$179,0,$C225))*BA$11,OFFSET($F$178,0,$C225)-SUM($F225:AZ225)),0)</f>
        <v>539.03018297148787</v>
      </c>
      <c r="BB225" s="33">
        <f ca="1">IFERROR(MIN(SLN(OFFSET($F$178,0,$C225),OFFSET($F$180,0,$C225),OFFSET($F$179,0,$C225))*BB$11,OFFSET($F$178,0,$C225)-SUM($F225:BA225)),0)</f>
        <v>539.03018297148787</v>
      </c>
      <c r="BC225" s="33">
        <f ca="1">IFERROR(MIN(SLN(OFFSET($F$178,0,$C225),OFFSET($F$180,0,$C225),OFFSET($F$179,0,$C225))*BC$11,OFFSET($F$178,0,$C225)-SUM($F225:BB225)),0)</f>
        <v>539.03018297148787</v>
      </c>
      <c r="BD225" s="33">
        <f ca="1">IFERROR(MIN(SLN(OFFSET($F$178,0,$C225),OFFSET($F$180,0,$C225),OFFSET($F$179,0,$C225))*BD$11,OFFSET($F$178,0,$C225)-SUM($F225:BC225)),0)</f>
        <v>539.03018297148787</v>
      </c>
      <c r="BE225" s="33">
        <f ca="1">IFERROR(MIN(SLN(OFFSET($F$178,0,$C225),OFFSET($F$180,0,$C225),OFFSET($F$179,0,$C225))*BE$11,OFFSET($F$178,0,$C225)-SUM($F225:BD225)),0)</f>
        <v>539.03018297148787</v>
      </c>
      <c r="BF225" s="33">
        <f ca="1">IFERROR(MIN(SLN(OFFSET($F$178,0,$C225),OFFSET($F$180,0,$C225),OFFSET($F$179,0,$C225))*BF$11,OFFSET($F$178,0,$C225)-SUM($F225:BE225)),0)</f>
        <v>539.03018297148787</v>
      </c>
      <c r="BG225" s="33">
        <f ca="1">IFERROR(MIN(SLN(OFFSET($F$178,0,$C225),OFFSET($F$180,0,$C225),OFFSET($F$179,0,$C225))*BG$11,OFFSET($F$178,0,$C225)-SUM($F225:BF225)),0)</f>
        <v>539.03018297148787</v>
      </c>
      <c r="BH225" s="33">
        <f ca="1">IFERROR(MIN(SLN(OFFSET($F$178,0,$C225),OFFSET($F$180,0,$C225),OFFSET($F$179,0,$C225))*BH$11,OFFSET($F$178,0,$C225)-SUM($F225:BG225)),0)</f>
        <v>539.03018297148787</v>
      </c>
      <c r="BI225" s="33">
        <f ca="1">IFERROR(MIN(SLN(OFFSET($F$178,0,$C225),OFFSET($F$180,0,$C225),OFFSET($F$179,0,$C225))*BI$11,OFFSET($F$178,0,$C225)-SUM($F225:BH225)),0)</f>
        <v>539.03018297148787</v>
      </c>
      <c r="BJ225" s="33">
        <f ca="1">IFERROR(MIN(SLN(OFFSET($F$178,0,$C225),OFFSET($F$180,0,$C225),OFFSET($F$179,0,$C225))*BJ$11,OFFSET($F$178,0,$C225)-SUM($F225:BI225)),0)</f>
        <v>539.03018297148787</v>
      </c>
    </row>
    <row r="226" spans="2:62" ht="13.5" hidden="1" customHeight="1" outlineLevel="1" x14ac:dyDescent="0.25">
      <c r="B226" s="1" t="str">
        <v>12/31/16</v>
      </c>
      <c r="C226" s="9">
        <v>44</v>
      </c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33">
        <f ca="1">IFERROR(MIN(SLN(OFFSET($F$178,0,$C226),OFFSET($F$180,0,$C226),OFFSET($F$179,0,$C226))*AX$11,OFFSET($F$178,0,$C226)-SUM($F226:AW226)),0)</f>
        <v>544.42048480120297</v>
      </c>
      <c r="AY226" s="33">
        <f ca="1">IFERROR(MIN(SLN(OFFSET($F$178,0,$C226),OFFSET($F$180,0,$C226),OFFSET($F$179,0,$C226))*AY$11,OFFSET($F$178,0,$C226)-SUM($F226:AX226)),0)</f>
        <v>544.42048480120297</v>
      </c>
      <c r="AZ226" s="33">
        <f ca="1">IFERROR(MIN(SLN(OFFSET($F$178,0,$C226),OFFSET($F$180,0,$C226),OFFSET($F$179,0,$C226))*AZ$11,OFFSET($F$178,0,$C226)-SUM($F226:AY226)),0)</f>
        <v>544.42048480120297</v>
      </c>
      <c r="BA226" s="33">
        <f ca="1">IFERROR(MIN(SLN(OFFSET($F$178,0,$C226),OFFSET($F$180,0,$C226),OFFSET($F$179,0,$C226))*BA$11,OFFSET($F$178,0,$C226)-SUM($F226:AZ226)),0)</f>
        <v>544.42048480120297</v>
      </c>
      <c r="BB226" s="33">
        <f ca="1">IFERROR(MIN(SLN(OFFSET($F$178,0,$C226),OFFSET($F$180,0,$C226),OFFSET($F$179,0,$C226))*BB$11,OFFSET($F$178,0,$C226)-SUM($F226:BA226)),0)</f>
        <v>544.42048480120297</v>
      </c>
      <c r="BC226" s="33">
        <f ca="1">IFERROR(MIN(SLN(OFFSET($F$178,0,$C226),OFFSET($F$180,0,$C226),OFFSET($F$179,0,$C226))*BC$11,OFFSET($F$178,0,$C226)-SUM($F226:BB226)),0)</f>
        <v>544.42048480120297</v>
      </c>
      <c r="BD226" s="33">
        <f ca="1">IFERROR(MIN(SLN(OFFSET($F$178,0,$C226),OFFSET($F$180,0,$C226),OFFSET($F$179,0,$C226))*BD$11,OFFSET($F$178,0,$C226)-SUM($F226:BC226)),0)</f>
        <v>544.42048480120297</v>
      </c>
      <c r="BE226" s="33">
        <f ca="1">IFERROR(MIN(SLN(OFFSET($F$178,0,$C226),OFFSET($F$180,0,$C226),OFFSET($F$179,0,$C226))*BE$11,OFFSET($F$178,0,$C226)-SUM($F226:BD226)),0)</f>
        <v>544.42048480120297</v>
      </c>
      <c r="BF226" s="33">
        <f ca="1">IFERROR(MIN(SLN(OFFSET($F$178,0,$C226),OFFSET($F$180,0,$C226),OFFSET($F$179,0,$C226))*BF$11,OFFSET($F$178,0,$C226)-SUM($F226:BE226)),0)</f>
        <v>544.42048480120297</v>
      </c>
      <c r="BG226" s="33">
        <f ca="1">IFERROR(MIN(SLN(OFFSET($F$178,0,$C226),OFFSET($F$180,0,$C226),OFFSET($F$179,0,$C226))*BG$11,OFFSET($F$178,0,$C226)-SUM($F226:BF226)),0)</f>
        <v>544.42048480120297</v>
      </c>
      <c r="BH226" s="33">
        <f ca="1">IFERROR(MIN(SLN(OFFSET($F$178,0,$C226),OFFSET($F$180,0,$C226),OFFSET($F$179,0,$C226))*BH$11,OFFSET($F$178,0,$C226)-SUM($F226:BG226)),0)</f>
        <v>544.42048480120297</v>
      </c>
      <c r="BI226" s="33">
        <f ca="1">IFERROR(MIN(SLN(OFFSET($F$178,0,$C226),OFFSET($F$180,0,$C226),OFFSET($F$179,0,$C226))*BI$11,OFFSET($F$178,0,$C226)-SUM($F226:BH226)),0)</f>
        <v>544.42048480120297</v>
      </c>
      <c r="BJ226" s="33">
        <f ca="1">IFERROR(MIN(SLN(OFFSET($F$178,0,$C226),OFFSET($F$180,0,$C226),OFFSET($F$179,0,$C226))*BJ$11,OFFSET($F$178,0,$C226)-SUM($F226:BI226)),0)</f>
        <v>544.42048480120297</v>
      </c>
    </row>
    <row r="227" spans="2:62" ht="13.5" hidden="1" customHeight="1" outlineLevel="1" x14ac:dyDescent="0.25">
      <c r="B227" s="1" t="str">
        <v>01/31/17</v>
      </c>
      <c r="C227" s="9">
        <v>45</v>
      </c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33">
        <f ca="1">IFERROR(MIN(SLN(OFFSET($F$178,0,$C227),OFFSET($F$180,0,$C227),OFFSET($F$179,0,$C227))*AY$11,OFFSET($F$178,0,$C227)-SUM($F227:AX227)),0)</f>
        <v>549.86468964921494</v>
      </c>
      <c r="AZ227" s="33">
        <f ca="1">IFERROR(MIN(SLN(OFFSET($F$178,0,$C227),OFFSET($F$180,0,$C227),OFFSET($F$179,0,$C227))*AZ$11,OFFSET($F$178,0,$C227)-SUM($F227:AY227)),0)</f>
        <v>549.86468964921494</v>
      </c>
      <c r="BA227" s="33">
        <f ca="1">IFERROR(MIN(SLN(OFFSET($F$178,0,$C227),OFFSET($F$180,0,$C227),OFFSET($F$179,0,$C227))*BA$11,OFFSET($F$178,0,$C227)-SUM($F227:AZ227)),0)</f>
        <v>549.86468964921494</v>
      </c>
      <c r="BB227" s="33">
        <f ca="1">IFERROR(MIN(SLN(OFFSET($F$178,0,$C227),OFFSET($F$180,0,$C227),OFFSET($F$179,0,$C227))*BB$11,OFFSET($F$178,0,$C227)-SUM($F227:BA227)),0)</f>
        <v>549.86468964921494</v>
      </c>
      <c r="BC227" s="33">
        <f ca="1">IFERROR(MIN(SLN(OFFSET($F$178,0,$C227),OFFSET($F$180,0,$C227),OFFSET($F$179,0,$C227))*BC$11,OFFSET($F$178,0,$C227)-SUM($F227:BB227)),0)</f>
        <v>549.86468964921494</v>
      </c>
      <c r="BD227" s="33">
        <f ca="1">IFERROR(MIN(SLN(OFFSET($F$178,0,$C227),OFFSET($F$180,0,$C227),OFFSET($F$179,0,$C227))*BD$11,OFFSET($F$178,0,$C227)-SUM($F227:BC227)),0)</f>
        <v>549.86468964921494</v>
      </c>
      <c r="BE227" s="33">
        <f ca="1">IFERROR(MIN(SLN(OFFSET($F$178,0,$C227),OFFSET($F$180,0,$C227),OFFSET($F$179,0,$C227))*BE$11,OFFSET($F$178,0,$C227)-SUM($F227:BD227)),0)</f>
        <v>549.86468964921494</v>
      </c>
      <c r="BF227" s="33">
        <f ca="1">IFERROR(MIN(SLN(OFFSET($F$178,0,$C227),OFFSET($F$180,0,$C227),OFFSET($F$179,0,$C227))*BF$11,OFFSET($F$178,0,$C227)-SUM($F227:BE227)),0)</f>
        <v>549.86468964921494</v>
      </c>
      <c r="BG227" s="33">
        <f ca="1">IFERROR(MIN(SLN(OFFSET($F$178,0,$C227),OFFSET($F$180,0,$C227),OFFSET($F$179,0,$C227))*BG$11,OFFSET($F$178,0,$C227)-SUM($F227:BF227)),0)</f>
        <v>549.86468964921494</v>
      </c>
      <c r="BH227" s="33">
        <f ca="1">IFERROR(MIN(SLN(OFFSET($F$178,0,$C227),OFFSET($F$180,0,$C227),OFFSET($F$179,0,$C227))*BH$11,OFFSET($F$178,0,$C227)-SUM($F227:BG227)),0)</f>
        <v>549.86468964921494</v>
      </c>
      <c r="BI227" s="33">
        <f ca="1">IFERROR(MIN(SLN(OFFSET($F$178,0,$C227),OFFSET($F$180,0,$C227),OFFSET($F$179,0,$C227))*BI$11,OFFSET($F$178,0,$C227)-SUM($F227:BH227)),0)</f>
        <v>549.86468964921494</v>
      </c>
      <c r="BJ227" s="33">
        <f ca="1">IFERROR(MIN(SLN(OFFSET($F$178,0,$C227),OFFSET($F$180,0,$C227),OFFSET($F$179,0,$C227))*BJ$11,OFFSET($F$178,0,$C227)-SUM($F227:BI227)),0)</f>
        <v>549.86468964921494</v>
      </c>
    </row>
    <row r="228" spans="2:62" ht="13.5" hidden="1" customHeight="1" outlineLevel="1" x14ac:dyDescent="0.25">
      <c r="B228" s="1" t="str">
        <v>02/28/17</v>
      </c>
      <c r="C228" s="9">
        <v>46</v>
      </c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33">
        <f ca="1">IFERROR(MIN(SLN(OFFSET($F$178,0,$C228),OFFSET($F$180,0,$C228),OFFSET($F$179,0,$C228))*AZ$11,OFFSET($F$178,0,$C228)-SUM($F228:AY228)),0)</f>
        <v>555.36333654570717</v>
      </c>
      <c r="BA228" s="33">
        <f ca="1">IFERROR(MIN(SLN(OFFSET($F$178,0,$C228),OFFSET($F$180,0,$C228),OFFSET($F$179,0,$C228))*BA$11,OFFSET($F$178,0,$C228)-SUM($F228:AZ228)),0)</f>
        <v>555.36333654570717</v>
      </c>
      <c r="BB228" s="33">
        <f ca="1">IFERROR(MIN(SLN(OFFSET($F$178,0,$C228),OFFSET($F$180,0,$C228),OFFSET($F$179,0,$C228))*BB$11,OFFSET($F$178,0,$C228)-SUM($F228:BA228)),0)</f>
        <v>555.36333654570717</v>
      </c>
      <c r="BC228" s="33">
        <f ca="1">IFERROR(MIN(SLN(OFFSET($F$178,0,$C228),OFFSET($F$180,0,$C228),OFFSET($F$179,0,$C228))*BC$11,OFFSET($F$178,0,$C228)-SUM($F228:BB228)),0)</f>
        <v>555.36333654570717</v>
      </c>
      <c r="BD228" s="33">
        <f ca="1">IFERROR(MIN(SLN(OFFSET($F$178,0,$C228),OFFSET($F$180,0,$C228),OFFSET($F$179,0,$C228))*BD$11,OFFSET($F$178,0,$C228)-SUM($F228:BC228)),0)</f>
        <v>555.36333654570717</v>
      </c>
      <c r="BE228" s="33">
        <f ca="1">IFERROR(MIN(SLN(OFFSET($F$178,0,$C228),OFFSET($F$180,0,$C228),OFFSET($F$179,0,$C228))*BE$11,OFFSET($F$178,0,$C228)-SUM($F228:BD228)),0)</f>
        <v>555.36333654570717</v>
      </c>
      <c r="BF228" s="33">
        <f ca="1">IFERROR(MIN(SLN(OFFSET($F$178,0,$C228),OFFSET($F$180,0,$C228),OFFSET($F$179,0,$C228))*BF$11,OFFSET($F$178,0,$C228)-SUM($F228:BE228)),0)</f>
        <v>555.36333654570717</v>
      </c>
      <c r="BG228" s="33">
        <f ca="1">IFERROR(MIN(SLN(OFFSET($F$178,0,$C228),OFFSET($F$180,0,$C228),OFFSET($F$179,0,$C228))*BG$11,OFFSET($F$178,0,$C228)-SUM($F228:BF228)),0)</f>
        <v>555.36333654570717</v>
      </c>
      <c r="BH228" s="33">
        <f ca="1">IFERROR(MIN(SLN(OFFSET($F$178,0,$C228),OFFSET($F$180,0,$C228),OFFSET($F$179,0,$C228))*BH$11,OFFSET($F$178,0,$C228)-SUM($F228:BG228)),0)</f>
        <v>555.36333654570717</v>
      </c>
      <c r="BI228" s="33">
        <f ca="1">IFERROR(MIN(SLN(OFFSET($F$178,0,$C228),OFFSET($F$180,0,$C228),OFFSET($F$179,0,$C228))*BI$11,OFFSET($F$178,0,$C228)-SUM($F228:BH228)),0)</f>
        <v>555.36333654570717</v>
      </c>
      <c r="BJ228" s="33">
        <f ca="1">IFERROR(MIN(SLN(OFFSET($F$178,0,$C228),OFFSET($F$180,0,$C228),OFFSET($F$179,0,$C228))*BJ$11,OFFSET($F$178,0,$C228)-SUM($F228:BI228)),0)</f>
        <v>555.36333654570717</v>
      </c>
    </row>
    <row r="229" spans="2:62" ht="13.5" hidden="1" customHeight="1" outlineLevel="1" x14ac:dyDescent="0.25">
      <c r="B229" s="1" t="str">
        <v>03/31/17</v>
      </c>
      <c r="C229" s="9">
        <v>47</v>
      </c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33">
        <f ca="1">IFERROR(MIN(SLN(OFFSET($F$178,0,$C229),OFFSET($F$180,0,$C229),OFFSET($F$179,0,$C229))*BA$11,OFFSET($F$178,0,$C229)-SUM($F229:AZ229)),0)</f>
        <v>560.91696991116396</v>
      </c>
      <c r="BB229" s="33">
        <f ca="1">IFERROR(MIN(SLN(OFFSET($F$178,0,$C229),OFFSET($F$180,0,$C229),OFFSET($F$179,0,$C229))*BB$11,OFFSET($F$178,0,$C229)-SUM($F229:BA229)),0)</f>
        <v>560.91696991116396</v>
      </c>
      <c r="BC229" s="33">
        <f ca="1">IFERROR(MIN(SLN(OFFSET($F$178,0,$C229),OFFSET($F$180,0,$C229),OFFSET($F$179,0,$C229))*BC$11,OFFSET($F$178,0,$C229)-SUM($F229:BB229)),0)</f>
        <v>560.91696991116396</v>
      </c>
      <c r="BD229" s="33">
        <f ca="1">IFERROR(MIN(SLN(OFFSET($F$178,0,$C229),OFFSET($F$180,0,$C229),OFFSET($F$179,0,$C229))*BD$11,OFFSET($F$178,0,$C229)-SUM($F229:BC229)),0)</f>
        <v>560.91696991116396</v>
      </c>
      <c r="BE229" s="33">
        <f ca="1">IFERROR(MIN(SLN(OFFSET($F$178,0,$C229),OFFSET($F$180,0,$C229),OFFSET($F$179,0,$C229))*BE$11,OFFSET($F$178,0,$C229)-SUM($F229:BD229)),0)</f>
        <v>560.91696991116396</v>
      </c>
      <c r="BF229" s="33">
        <f ca="1">IFERROR(MIN(SLN(OFFSET($F$178,0,$C229),OFFSET($F$180,0,$C229),OFFSET($F$179,0,$C229))*BF$11,OFFSET($F$178,0,$C229)-SUM($F229:BE229)),0)</f>
        <v>560.91696991116396</v>
      </c>
      <c r="BG229" s="33">
        <f ca="1">IFERROR(MIN(SLN(OFFSET($F$178,0,$C229),OFFSET($F$180,0,$C229),OFFSET($F$179,0,$C229))*BG$11,OFFSET($F$178,0,$C229)-SUM($F229:BF229)),0)</f>
        <v>560.91696991116396</v>
      </c>
      <c r="BH229" s="33">
        <f ca="1">IFERROR(MIN(SLN(OFFSET($F$178,0,$C229),OFFSET($F$180,0,$C229),OFFSET($F$179,0,$C229))*BH$11,OFFSET($F$178,0,$C229)-SUM($F229:BG229)),0)</f>
        <v>560.91696991116396</v>
      </c>
      <c r="BI229" s="33">
        <f ca="1">IFERROR(MIN(SLN(OFFSET($F$178,0,$C229),OFFSET($F$180,0,$C229),OFFSET($F$179,0,$C229))*BI$11,OFFSET($F$178,0,$C229)-SUM($F229:BH229)),0)</f>
        <v>560.91696991116396</v>
      </c>
      <c r="BJ229" s="33">
        <f ca="1">IFERROR(MIN(SLN(OFFSET($F$178,0,$C229),OFFSET($F$180,0,$C229),OFFSET($F$179,0,$C229))*BJ$11,OFFSET($F$178,0,$C229)-SUM($F229:BI229)),0)</f>
        <v>560.91696991116396</v>
      </c>
    </row>
    <row r="230" spans="2:62" ht="13.5" hidden="1" customHeight="1" outlineLevel="1" x14ac:dyDescent="0.25">
      <c r="B230" s="1" t="str">
        <v>04/30/17</v>
      </c>
      <c r="C230" s="9">
        <v>48</v>
      </c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33">
        <f ca="1">IFERROR(MIN(SLN(OFFSET($F$178,0,$C230),OFFSET($F$180,0,$C230),OFFSET($F$179,0,$C230))*BB$11,OFFSET($F$178,0,$C230)-SUM($F230:BA230)),0)</f>
        <v>566.52613961027578</v>
      </c>
      <c r="BC230" s="33">
        <f ca="1">IFERROR(MIN(SLN(OFFSET($F$178,0,$C230),OFFSET($F$180,0,$C230),OFFSET($F$179,0,$C230))*BC$11,OFFSET($F$178,0,$C230)-SUM($F230:BB230)),0)</f>
        <v>566.52613961027578</v>
      </c>
      <c r="BD230" s="33">
        <f ca="1">IFERROR(MIN(SLN(OFFSET($F$178,0,$C230),OFFSET($F$180,0,$C230),OFFSET($F$179,0,$C230))*BD$11,OFFSET($F$178,0,$C230)-SUM($F230:BC230)),0)</f>
        <v>566.52613961027578</v>
      </c>
      <c r="BE230" s="33">
        <f ca="1">IFERROR(MIN(SLN(OFFSET($F$178,0,$C230),OFFSET($F$180,0,$C230),OFFSET($F$179,0,$C230))*BE$11,OFFSET($F$178,0,$C230)-SUM($F230:BD230)),0)</f>
        <v>566.52613961027578</v>
      </c>
      <c r="BF230" s="33">
        <f ca="1">IFERROR(MIN(SLN(OFFSET($F$178,0,$C230),OFFSET($F$180,0,$C230),OFFSET($F$179,0,$C230))*BF$11,OFFSET($F$178,0,$C230)-SUM($F230:BE230)),0)</f>
        <v>566.52613961027578</v>
      </c>
      <c r="BG230" s="33">
        <f ca="1">IFERROR(MIN(SLN(OFFSET($F$178,0,$C230),OFFSET($F$180,0,$C230),OFFSET($F$179,0,$C230))*BG$11,OFFSET($F$178,0,$C230)-SUM($F230:BF230)),0)</f>
        <v>566.52613961027578</v>
      </c>
      <c r="BH230" s="33">
        <f ca="1">IFERROR(MIN(SLN(OFFSET($F$178,0,$C230),OFFSET($F$180,0,$C230),OFFSET($F$179,0,$C230))*BH$11,OFFSET($F$178,0,$C230)-SUM($F230:BG230)),0)</f>
        <v>566.52613961027578</v>
      </c>
      <c r="BI230" s="33">
        <f ca="1">IFERROR(MIN(SLN(OFFSET($F$178,0,$C230),OFFSET($F$180,0,$C230),OFFSET($F$179,0,$C230))*BI$11,OFFSET($F$178,0,$C230)-SUM($F230:BH230)),0)</f>
        <v>566.52613961027578</v>
      </c>
      <c r="BJ230" s="33">
        <f ca="1">IFERROR(MIN(SLN(OFFSET($F$178,0,$C230),OFFSET($F$180,0,$C230),OFFSET($F$179,0,$C230))*BJ$11,OFFSET($F$178,0,$C230)-SUM($F230:BI230)),0)</f>
        <v>566.52613961027578</v>
      </c>
    </row>
    <row r="231" spans="2:62" ht="13.5" hidden="1" customHeight="1" outlineLevel="1" x14ac:dyDescent="0.25">
      <c r="B231" s="1" t="str">
        <v>05/31/17</v>
      </c>
      <c r="C231" s="9">
        <v>49</v>
      </c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33">
        <f ca="1">IFERROR(MIN(SLN(OFFSET($F$178,0,$C231),OFFSET($F$180,0,$C231),OFFSET($F$179,0,$C231))*BC$11,OFFSET($F$178,0,$C231)-SUM($F231:BB231)),0)</f>
        <v>572.19140100637867</v>
      </c>
      <c r="BD231" s="33">
        <f ca="1">IFERROR(MIN(SLN(OFFSET($F$178,0,$C231),OFFSET($F$180,0,$C231),OFFSET($F$179,0,$C231))*BD$11,OFFSET($F$178,0,$C231)-SUM($F231:BC231)),0)</f>
        <v>572.19140100637867</v>
      </c>
      <c r="BE231" s="33">
        <f ca="1">IFERROR(MIN(SLN(OFFSET($F$178,0,$C231),OFFSET($F$180,0,$C231),OFFSET($F$179,0,$C231))*BE$11,OFFSET($F$178,0,$C231)-SUM($F231:BD231)),0)</f>
        <v>572.19140100637867</v>
      </c>
      <c r="BF231" s="33">
        <f ca="1">IFERROR(MIN(SLN(OFFSET($F$178,0,$C231),OFFSET($F$180,0,$C231),OFFSET($F$179,0,$C231))*BF$11,OFFSET($F$178,0,$C231)-SUM($F231:BE231)),0)</f>
        <v>572.19140100637867</v>
      </c>
      <c r="BG231" s="33">
        <f ca="1">IFERROR(MIN(SLN(OFFSET($F$178,0,$C231),OFFSET($F$180,0,$C231),OFFSET($F$179,0,$C231))*BG$11,OFFSET($F$178,0,$C231)-SUM($F231:BF231)),0)</f>
        <v>572.19140100637867</v>
      </c>
      <c r="BH231" s="33">
        <f ca="1">IFERROR(MIN(SLN(OFFSET($F$178,0,$C231),OFFSET($F$180,0,$C231),OFFSET($F$179,0,$C231))*BH$11,OFFSET($F$178,0,$C231)-SUM($F231:BG231)),0)</f>
        <v>572.19140100637867</v>
      </c>
      <c r="BI231" s="33">
        <f ca="1">IFERROR(MIN(SLN(OFFSET($F$178,0,$C231),OFFSET($F$180,0,$C231),OFFSET($F$179,0,$C231))*BI$11,OFFSET($F$178,0,$C231)-SUM($F231:BH231)),0)</f>
        <v>572.19140100637867</v>
      </c>
      <c r="BJ231" s="33">
        <f ca="1">IFERROR(MIN(SLN(OFFSET($F$178,0,$C231),OFFSET($F$180,0,$C231),OFFSET($F$179,0,$C231))*BJ$11,OFFSET($F$178,0,$C231)-SUM($F231:BI231)),0)</f>
        <v>572.19140100637867</v>
      </c>
    </row>
    <row r="232" spans="2:62" ht="13.5" hidden="1" customHeight="1" outlineLevel="1" x14ac:dyDescent="0.25">
      <c r="B232" s="1" t="str">
        <v>06/30/17</v>
      </c>
      <c r="C232" s="9">
        <v>50</v>
      </c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33">
        <f ca="1">IFERROR(MIN(SLN(OFFSET($F$178,0,$C232),OFFSET($F$180,0,$C232),OFFSET($F$179,0,$C232))*BD$11,OFFSET($F$178,0,$C232)-SUM($F232:BC232)),0)</f>
        <v>577.91331501644231</v>
      </c>
      <c r="BE232" s="33">
        <f ca="1">IFERROR(MIN(SLN(OFFSET($F$178,0,$C232),OFFSET($F$180,0,$C232),OFFSET($F$179,0,$C232))*BE$11,OFFSET($F$178,0,$C232)-SUM($F232:BD232)),0)</f>
        <v>577.91331501644231</v>
      </c>
      <c r="BF232" s="33">
        <f ca="1">IFERROR(MIN(SLN(OFFSET($F$178,0,$C232),OFFSET($F$180,0,$C232),OFFSET($F$179,0,$C232))*BF$11,OFFSET($F$178,0,$C232)-SUM($F232:BE232)),0)</f>
        <v>577.91331501644231</v>
      </c>
      <c r="BG232" s="33">
        <f ca="1">IFERROR(MIN(SLN(OFFSET($F$178,0,$C232),OFFSET($F$180,0,$C232),OFFSET($F$179,0,$C232))*BG$11,OFFSET($F$178,0,$C232)-SUM($F232:BF232)),0)</f>
        <v>577.91331501644231</v>
      </c>
      <c r="BH232" s="33">
        <f ca="1">IFERROR(MIN(SLN(OFFSET($F$178,0,$C232),OFFSET($F$180,0,$C232),OFFSET($F$179,0,$C232))*BH$11,OFFSET($F$178,0,$C232)-SUM($F232:BG232)),0)</f>
        <v>577.91331501644231</v>
      </c>
      <c r="BI232" s="33">
        <f ca="1">IFERROR(MIN(SLN(OFFSET($F$178,0,$C232),OFFSET($F$180,0,$C232),OFFSET($F$179,0,$C232))*BI$11,OFFSET($F$178,0,$C232)-SUM($F232:BH232)),0)</f>
        <v>577.91331501644231</v>
      </c>
      <c r="BJ232" s="33">
        <f ca="1">IFERROR(MIN(SLN(OFFSET($F$178,0,$C232),OFFSET($F$180,0,$C232),OFFSET($F$179,0,$C232))*BJ$11,OFFSET($F$178,0,$C232)-SUM($F232:BI232)),0)</f>
        <v>577.91331501644231</v>
      </c>
    </row>
    <row r="233" spans="2:62" ht="13.5" hidden="1" customHeight="1" outlineLevel="1" x14ac:dyDescent="0.25">
      <c r="B233" s="1" t="str">
        <v>07/31/17</v>
      </c>
      <c r="C233" s="9">
        <v>51</v>
      </c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33">
        <f ca="1">IFERROR(MIN(SLN(OFFSET($F$178,0,$C233),OFFSET($F$180,0,$C233),OFFSET($F$179,0,$C233))*BE$11,OFFSET($F$178,0,$C233)-SUM($F233:BD233)),0)</f>
        <v>583.69244816660671</v>
      </c>
      <c r="BF233" s="33">
        <f ca="1">IFERROR(MIN(SLN(OFFSET($F$178,0,$C233),OFFSET($F$180,0,$C233),OFFSET($F$179,0,$C233))*BF$11,OFFSET($F$178,0,$C233)-SUM($F233:BE233)),0)</f>
        <v>583.69244816660671</v>
      </c>
      <c r="BG233" s="33">
        <f ca="1">IFERROR(MIN(SLN(OFFSET($F$178,0,$C233),OFFSET($F$180,0,$C233),OFFSET($F$179,0,$C233))*BG$11,OFFSET($F$178,0,$C233)-SUM($F233:BF233)),0)</f>
        <v>583.69244816660671</v>
      </c>
      <c r="BH233" s="33">
        <f ca="1">IFERROR(MIN(SLN(OFFSET($F$178,0,$C233),OFFSET($F$180,0,$C233),OFFSET($F$179,0,$C233))*BH$11,OFFSET($F$178,0,$C233)-SUM($F233:BG233)),0)</f>
        <v>583.69244816660671</v>
      </c>
      <c r="BI233" s="33">
        <f ca="1">IFERROR(MIN(SLN(OFFSET($F$178,0,$C233),OFFSET($F$180,0,$C233),OFFSET($F$179,0,$C233))*BI$11,OFFSET($F$178,0,$C233)-SUM($F233:BH233)),0)</f>
        <v>583.69244816660671</v>
      </c>
      <c r="BJ233" s="33">
        <f ca="1">IFERROR(MIN(SLN(OFFSET($F$178,0,$C233),OFFSET($F$180,0,$C233),OFFSET($F$179,0,$C233))*BJ$11,OFFSET($F$178,0,$C233)-SUM($F233:BI233)),0)</f>
        <v>583.69244816660671</v>
      </c>
    </row>
    <row r="234" spans="2:62" ht="13.5" hidden="1" customHeight="1" outlineLevel="1" x14ac:dyDescent="0.25">
      <c r="B234" s="1" t="str">
        <v>08/31/17</v>
      </c>
      <c r="C234" s="9">
        <v>52</v>
      </c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33">
        <f ca="1">IFERROR(MIN(SLN(OFFSET($F$178,0,$C234),OFFSET($F$180,0,$C234),OFFSET($F$179,0,$C234))*BF$11,OFFSET($F$178,0,$C234)-SUM($F234:BE234)),0)</f>
        <v>589.52937264827278</v>
      </c>
      <c r="BG234" s="33">
        <f ca="1">IFERROR(MIN(SLN(OFFSET($F$178,0,$C234),OFFSET($F$180,0,$C234),OFFSET($F$179,0,$C234))*BG$11,OFFSET($F$178,0,$C234)-SUM($F234:BF234)),0)</f>
        <v>589.52937264827278</v>
      </c>
      <c r="BH234" s="33">
        <f ca="1">IFERROR(MIN(SLN(OFFSET($F$178,0,$C234),OFFSET($F$180,0,$C234),OFFSET($F$179,0,$C234))*BH$11,OFFSET($F$178,0,$C234)-SUM($F234:BG234)),0)</f>
        <v>589.52937264827278</v>
      </c>
      <c r="BI234" s="33">
        <f ca="1">IFERROR(MIN(SLN(OFFSET($F$178,0,$C234),OFFSET($F$180,0,$C234),OFFSET($F$179,0,$C234))*BI$11,OFFSET($F$178,0,$C234)-SUM($F234:BH234)),0)</f>
        <v>589.52937264827278</v>
      </c>
      <c r="BJ234" s="33">
        <f ca="1">IFERROR(MIN(SLN(OFFSET($F$178,0,$C234),OFFSET($F$180,0,$C234),OFFSET($F$179,0,$C234))*BJ$11,OFFSET($F$178,0,$C234)-SUM($F234:BI234)),0)</f>
        <v>589.52937264827278</v>
      </c>
    </row>
    <row r="235" spans="2:62" ht="13.5" hidden="1" customHeight="1" outlineLevel="1" x14ac:dyDescent="0.25">
      <c r="B235" s="1" t="str">
        <v>09/30/17</v>
      </c>
      <c r="C235" s="9">
        <v>53</v>
      </c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33">
        <f ca="1">IFERROR(MIN(SLN(OFFSET($F$178,0,$C235),OFFSET($F$180,0,$C235),OFFSET($F$179,0,$C235))*BG$11,OFFSET($F$178,0,$C235)-SUM($F235:BF235)),0)</f>
        <v>595.42466637475559</v>
      </c>
      <c r="BH235" s="33">
        <f ca="1">IFERROR(MIN(SLN(OFFSET($F$178,0,$C235),OFFSET($F$180,0,$C235),OFFSET($F$179,0,$C235))*BH$11,OFFSET($F$178,0,$C235)-SUM($F235:BG235)),0)</f>
        <v>595.42466637475559</v>
      </c>
      <c r="BI235" s="33">
        <f ca="1">IFERROR(MIN(SLN(OFFSET($F$178,0,$C235),OFFSET($F$180,0,$C235),OFFSET($F$179,0,$C235))*BI$11,OFFSET($F$178,0,$C235)-SUM($F235:BH235)),0)</f>
        <v>595.42466637475559</v>
      </c>
      <c r="BJ235" s="33">
        <f ca="1">IFERROR(MIN(SLN(OFFSET($F$178,0,$C235),OFFSET($F$180,0,$C235),OFFSET($F$179,0,$C235))*BJ$11,OFFSET($F$178,0,$C235)-SUM($F235:BI235)),0)</f>
        <v>595.42466637475559</v>
      </c>
    </row>
    <row r="236" spans="2:62" ht="13.5" hidden="1" customHeight="1" outlineLevel="1" x14ac:dyDescent="0.25">
      <c r="B236" s="1" t="str">
        <v>10/31/17</v>
      </c>
      <c r="C236" s="9">
        <v>54</v>
      </c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33">
        <f ca="1">IFERROR(MIN(SLN(OFFSET($F$178,0,$C236),OFFSET($F$180,0,$C236),OFFSET($F$179,0,$C236))*BH$11,OFFSET($F$178,0,$C236)-SUM($F236:BG236)),0)</f>
        <v>601.37891303850301</v>
      </c>
      <c r="BI236" s="33">
        <f ca="1">IFERROR(MIN(SLN(OFFSET($F$178,0,$C236),OFFSET($F$180,0,$C236),OFFSET($F$179,0,$C236))*BI$11,OFFSET($F$178,0,$C236)-SUM($F236:BH236)),0)</f>
        <v>601.37891303850301</v>
      </c>
      <c r="BJ236" s="33">
        <f ca="1">IFERROR(MIN(SLN(OFFSET($F$178,0,$C236),OFFSET($F$180,0,$C236),OFFSET($F$179,0,$C236))*BJ$11,OFFSET($F$178,0,$C236)-SUM($F236:BI236)),0)</f>
        <v>601.37891303850301</v>
      </c>
    </row>
    <row r="237" spans="2:62" ht="13.5" hidden="1" customHeight="1" outlineLevel="1" x14ac:dyDescent="0.25">
      <c r="B237" s="1" t="str">
        <v>11/30/17</v>
      </c>
      <c r="C237" s="9">
        <v>55</v>
      </c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33">
        <f ca="1">IFERROR(MIN(SLN(OFFSET($F$178,0,$C237),OFFSET($F$180,0,$C237),OFFSET($F$179,0,$C237))*BI$11,OFFSET($F$178,0,$C237)-SUM($F237:BH237)),0)</f>
        <v>607.39270216888815</v>
      </c>
      <c r="BJ237" s="33">
        <f ca="1">IFERROR(MIN(SLN(OFFSET($F$178,0,$C237),OFFSET($F$180,0,$C237),OFFSET($F$179,0,$C237))*BJ$11,OFFSET($F$178,0,$C237)-SUM($F237:BI237)),0)</f>
        <v>607.39270216888815</v>
      </c>
    </row>
    <row r="238" spans="2:62" ht="13.5" hidden="1" customHeight="1" outlineLevel="1" x14ac:dyDescent="0.25">
      <c r="B238" s="1" t="str">
        <v>12/31/17</v>
      </c>
      <c r="C238" s="9">
        <v>56</v>
      </c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33">
        <f ca="1">IFERROR(MIN(SLN(OFFSET($F$178,0,$C238),OFFSET($F$180,0,$C238),OFFSET($F$179,0,$C238))*BJ$11,OFFSET($F$178,0,$C238)-SUM($F238:BI238)),0)</f>
        <v>613.46662919057701</v>
      </c>
    </row>
    <row r="239" spans="2:62" ht="13.5" hidden="1" customHeight="1" outlineLevel="1" x14ac:dyDescent="0.25">
      <c r="B239" s="7" t="s">
        <v>131</v>
      </c>
      <c r="C239" s="8"/>
      <c r="D239" s="8"/>
      <c r="E239" s="8"/>
      <c r="F239" s="8"/>
      <c r="G239" s="55">
        <f ca="1">SUM(G183:OFFSET(G239,-1,0))</f>
        <v>2.0833333333333332E-2</v>
      </c>
      <c r="H239" s="55">
        <f ca="1">SUM(H183:OFFSET(H239,-1,0))</f>
        <v>4.583333333333333E-2</v>
      </c>
      <c r="I239" s="55">
        <f ca="1">SUM(I183:OFFSET(I239,-1,0))</f>
        <v>7.7083333333333337E-2</v>
      </c>
      <c r="J239" s="55">
        <f ca="1">SUM(J183:OFFSET(J239,-1,0))</f>
        <v>0.13958333333333334</v>
      </c>
      <c r="K239" s="55">
        <f ca="1">SUM(K183:OFFSET(K239,-1,0))</f>
        <v>0.29427083333333337</v>
      </c>
      <c r="L239" s="55">
        <f ca="1">SUM(L183:OFFSET(L239,-1,0))</f>
        <v>0.67708333333333337</v>
      </c>
      <c r="M239" s="55">
        <f ca="1">SUM(M183:OFFSET(M239,-1,0))</f>
        <v>1.6243489583333335</v>
      </c>
      <c r="N239" s="55">
        <f ca="1">SUM(N183:OFFSET(N239,-1,0))</f>
        <v>3.9680989583333335</v>
      </c>
      <c r="O239" s="55">
        <f ca="1">SUM(O183:OFFSET(O239,-1,0))</f>
        <v>8.6067708333333339</v>
      </c>
      <c r="P239" s="55">
        <f ca="1">SUM(P183:OFFSET(P239,-1,0))</f>
        <v>15.491536458333334</v>
      </c>
      <c r="Q239" s="55">
        <f ca="1">SUM(Q183:OFFSET(Q239,-1,0))</f>
        <v>25.708821614583336</v>
      </c>
      <c r="R239" s="55">
        <f ca="1">SUM(R183:OFFSET(R239,-1,0))</f>
        <v>40.869954427083336</v>
      </c>
      <c r="S239" s="55">
        <f ca="1">SUM(S183:OFFSET(S239,-1,0))</f>
        <v>63.364461263020836</v>
      </c>
      <c r="T239" s="55">
        <f ca="1">SUM(T183:OFFSET(T239,-1,0))</f>
        <v>94.510701497395843</v>
      </c>
      <c r="U239" s="55">
        <f ca="1">SUM(U183:OFFSET(U239,-1,0))</f>
        <v>137.63094075520834</v>
      </c>
      <c r="V239" s="55">
        <f ca="1">SUM(V183:OFFSET(V239,-1,0))</f>
        <v>193.05740559895833</v>
      </c>
      <c r="W239" s="55">
        <f ca="1">SUM(W183:OFFSET(W239,-1,0))</f>
        <v>264.29300984700518</v>
      </c>
      <c r="X239" s="55">
        <f ca="1">SUM(X183:OFFSET(X239,-1,0))</f>
        <v>348.79317488606767</v>
      </c>
      <c r="Y239" s="55">
        <f ca="1">SUM(Y183:OFFSET(Y239,-1,0))</f>
        <v>449.01430086263014</v>
      </c>
      <c r="Z239" s="55">
        <f ca="1">SUM(Z183:OFFSET(Z239,-1,0))</f>
        <v>567.86476555013007</v>
      </c>
      <c r="AA239" s="55">
        <f ca="1">SUM(AA183:OFFSET(AA239,-1,0))</f>
        <v>708.78745939388</v>
      </c>
      <c r="AB239" s="55">
        <f ca="1">SUM(AB183:OFFSET(AB239,-1,0))</f>
        <v>875.85725546887988</v>
      </c>
      <c r="AC239" s="55">
        <f ca="1">SUM(AC183:OFFSET(AC239,-1,0))</f>
        <v>1073.8960869138798</v>
      </c>
      <c r="AD239" s="55">
        <f ca="1">SUM(AD183:OFFSET(AD239,-1,0))</f>
        <v>1289.0493852738796</v>
      </c>
      <c r="AE239" s="55">
        <f ca="1">SUM(AE183:OFFSET(AE239,-1,0))</f>
        <v>1525.7180134698795</v>
      </c>
      <c r="AF239" s="55">
        <f ca="1">SUM(AF183:OFFSET(AF239,-1,0))</f>
        <v>1786.0535044854794</v>
      </c>
      <c r="AG239" s="55">
        <f ca="1">SUM(AG183:OFFSET(AG239,-1,0))</f>
        <v>2072.4225446026394</v>
      </c>
      <c r="AH239" s="55">
        <f ca="1">SUM(AH183:OFFSET(AH239,-1,0))</f>
        <v>2387.4284887315152</v>
      </c>
      <c r="AI239" s="55">
        <f ca="1">SUM(AI183:OFFSET(AI239,-1,0))</f>
        <v>2733.935027273279</v>
      </c>
      <c r="AJ239" s="55">
        <f ca="1">SUM(AJ183:OFFSET(AJ239,-1,0))</f>
        <v>3097.7668927421309</v>
      </c>
      <c r="AK239" s="55">
        <f ca="1">SUM(AK183:OFFSET(AK239,-1,0))</f>
        <v>3479.7903514844252</v>
      </c>
      <c r="AL239" s="55">
        <f ca="1">SUM(AL183:OFFSET(AL239,-1,0))</f>
        <v>3880.9149831638342</v>
      </c>
      <c r="AM239" s="55">
        <f ca="1">SUM(AM183:OFFSET(AM239,-1,0))</f>
        <v>4298.0846001104201</v>
      </c>
      <c r="AN239" s="55">
        <f ca="1">SUM(AN183:OFFSET(AN239,-1,0))</f>
        <v>4731.9410017348691</v>
      </c>
      <c r="AO239" s="55">
        <f ca="1">SUM(AO183:OFFSET(AO239,-1,0))</f>
        <v>5183.1516594242958</v>
      </c>
      <c r="AP239" s="55">
        <f ca="1">SUM(AP183:OFFSET(AP239,-1,0))</f>
        <v>5647.8986368444057</v>
      </c>
      <c r="AQ239" s="55">
        <f ca="1">SUM(AQ183:OFFSET(AQ239,-1,0))</f>
        <v>6126.5880235871182</v>
      </c>
      <c r="AR239" s="55">
        <f ca="1">SUM(AR183:OFFSET(AR239,-1,0))</f>
        <v>6619.6380919321127</v>
      </c>
      <c r="AS239" s="55">
        <f ca="1">SUM(AS183:OFFSET(AS239,-1,0))</f>
        <v>7122.5491616440067</v>
      </c>
      <c r="AT239" s="55">
        <f ca="1">SUM(AT183:OFFSET(AT239,-1,0))</f>
        <v>7635.5184527501387</v>
      </c>
      <c r="AU239" s="55">
        <f ca="1">SUM(AU183:OFFSET(AU239,-1,0))</f>
        <v>8158.7471296783933</v>
      </c>
      <c r="AV239" s="55">
        <f ca="1">SUM(AV183:OFFSET(AV239,-1,0))</f>
        <v>8692.4403801452136</v>
      </c>
      <c r="AW239" s="55">
        <f ca="1">SUM(AW183:OFFSET(AW239,-1,0))</f>
        <v>9231.4705631167017</v>
      </c>
      <c r="AX239" s="55">
        <f ca="1">SUM(AX183:OFFSET(AX239,-1,0))</f>
        <v>9775.8910479179049</v>
      </c>
      <c r="AY239" s="55">
        <f ca="1">SUM(AY183:OFFSET(AY239,-1,0))</f>
        <v>10325.75573756712</v>
      </c>
      <c r="AZ239" s="55">
        <f ca="1">SUM(AZ183:OFFSET(AZ239,-1,0))</f>
        <v>10881.119074112827</v>
      </c>
      <c r="BA239" s="55">
        <f ca="1">SUM(BA183:OFFSET(BA239,-1,0))</f>
        <v>11442.036044023991</v>
      </c>
      <c r="BB239" s="55">
        <f ca="1">SUM(BB183:OFFSET(BB239,-1,0))</f>
        <v>12008.562183634267</v>
      </c>
      <c r="BC239" s="55">
        <f ca="1">SUM(BC183:OFFSET(BC239,-1,0))</f>
        <v>12580.732751307314</v>
      </c>
      <c r="BD239" s="55">
        <f ca="1">SUM(BD183:OFFSET(BD239,-1,0))</f>
        <v>13158.621066323754</v>
      </c>
      <c r="BE239" s="55">
        <f ca="1">SUM(BE183:OFFSET(BE239,-1,0))</f>
        <v>13742.282264490361</v>
      </c>
      <c r="BF239" s="55">
        <f ca="1">SUM(BF183:OFFSET(BF239,-1,0))</f>
        <v>14331.749137138633</v>
      </c>
      <c r="BG239" s="55">
        <f ca="1">SUM(BG183:OFFSET(BG239,-1,0))</f>
        <v>14927.019116013391</v>
      </c>
      <c r="BH239" s="55">
        <f ca="1">SUM(BH183:OFFSET(BH239,-1,0))</f>
        <v>15528.015216551894</v>
      </c>
      <c r="BI239" s="55">
        <f ca="1">SUM(BI183:OFFSET(BI239,-1,0))</f>
        <v>16134.460653095783</v>
      </c>
      <c r="BJ239" s="55">
        <f ca="1">SUM(BJ183:OFFSET(BJ239,-1,0))</f>
        <v>16745.58353228636</v>
      </c>
    </row>
    <row r="240" spans="2:62" ht="5" hidden="1" customHeight="1" outlineLevel="1" thickBot="1" x14ac:dyDescent="0.3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2:62" ht="13.5" hidden="1" customHeight="1" outlineLevel="1" x14ac:dyDescent="0.25">
      <c r="B241" s="2"/>
    </row>
    <row r="242" spans="2:62" ht="13.5" hidden="1" customHeight="1" outlineLevel="1" thickBot="1" x14ac:dyDescent="0.3"/>
    <row r="243" spans="2:62" ht="18" customHeight="1" collapsed="1" thickTop="1" thickBot="1" x14ac:dyDescent="0.3">
      <c r="B243" s="31" t="s">
        <v>154</v>
      </c>
      <c r="C243" s="31"/>
      <c r="D243" s="31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</row>
    <row r="244" spans="2:62" ht="5" hidden="1" customHeight="1" outlineLevel="1" x14ac:dyDescent="0.25"/>
    <row r="245" spans="2:62" s="24" customFormat="1" ht="13.5" hidden="1" customHeight="1" outlineLevel="1" x14ac:dyDescent="0.25">
      <c r="G245" s="25">
        <f>G$4</f>
        <v>41425</v>
      </c>
      <c r="H245" s="25">
        <f t="shared" ref="H245:BJ245" si="386">H$4</f>
        <v>41455</v>
      </c>
      <c r="I245" s="25">
        <f t="shared" si="386"/>
        <v>41486</v>
      </c>
      <c r="J245" s="25">
        <f t="shared" si="386"/>
        <v>41517</v>
      </c>
      <c r="K245" s="25">
        <f t="shared" si="386"/>
        <v>41547</v>
      </c>
      <c r="L245" s="25">
        <f t="shared" si="386"/>
        <v>41578</v>
      </c>
      <c r="M245" s="25">
        <f t="shared" si="386"/>
        <v>41608</v>
      </c>
      <c r="N245" s="25">
        <f t="shared" si="386"/>
        <v>41639</v>
      </c>
      <c r="O245" s="25">
        <f t="shared" si="386"/>
        <v>41670</v>
      </c>
      <c r="P245" s="25">
        <f t="shared" si="386"/>
        <v>41698</v>
      </c>
      <c r="Q245" s="25">
        <f t="shared" si="386"/>
        <v>41729</v>
      </c>
      <c r="R245" s="25">
        <f t="shared" si="386"/>
        <v>41759</v>
      </c>
      <c r="S245" s="25">
        <f t="shared" si="386"/>
        <v>41790</v>
      </c>
      <c r="T245" s="25">
        <f t="shared" si="386"/>
        <v>41820</v>
      </c>
      <c r="U245" s="25">
        <f t="shared" si="386"/>
        <v>41851</v>
      </c>
      <c r="V245" s="25">
        <f t="shared" si="386"/>
        <v>41882</v>
      </c>
      <c r="W245" s="25">
        <f t="shared" si="386"/>
        <v>41912</v>
      </c>
      <c r="X245" s="25">
        <f t="shared" si="386"/>
        <v>41943</v>
      </c>
      <c r="Y245" s="25">
        <f t="shared" si="386"/>
        <v>41973</v>
      </c>
      <c r="Z245" s="25">
        <f t="shared" si="386"/>
        <v>42004</v>
      </c>
      <c r="AA245" s="25">
        <f t="shared" si="386"/>
        <v>42035</v>
      </c>
      <c r="AB245" s="25">
        <f t="shared" si="386"/>
        <v>42063</v>
      </c>
      <c r="AC245" s="25">
        <f t="shared" si="386"/>
        <v>42094</v>
      </c>
      <c r="AD245" s="25">
        <f t="shared" si="386"/>
        <v>42124</v>
      </c>
      <c r="AE245" s="25">
        <f t="shared" si="386"/>
        <v>42155</v>
      </c>
      <c r="AF245" s="25">
        <f t="shared" si="386"/>
        <v>42185</v>
      </c>
      <c r="AG245" s="25">
        <f t="shared" si="386"/>
        <v>42216</v>
      </c>
      <c r="AH245" s="25">
        <f t="shared" si="386"/>
        <v>42247</v>
      </c>
      <c r="AI245" s="25">
        <f t="shared" si="386"/>
        <v>42277</v>
      </c>
      <c r="AJ245" s="25">
        <f t="shared" si="386"/>
        <v>42308</v>
      </c>
      <c r="AK245" s="25">
        <f t="shared" si="386"/>
        <v>42338</v>
      </c>
      <c r="AL245" s="25">
        <f t="shared" si="386"/>
        <v>42369</v>
      </c>
      <c r="AM245" s="25">
        <f t="shared" si="386"/>
        <v>42400</v>
      </c>
      <c r="AN245" s="25">
        <f t="shared" si="386"/>
        <v>42429</v>
      </c>
      <c r="AO245" s="25">
        <f t="shared" si="386"/>
        <v>42460</v>
      </c>
      <c r="AP245" s="25">
        <f t="shared" si="386"/>
        <v>42490</v>
      </c>
      <c r="AQ245" s="25">
        <f t="shared" si="386"/>
        <v>42521</v>
      </c>
      <c r="AR245" s="25">
        <f t="shared" si="386"/>
        <v>42551</v>
      </c>
      <c r="AS245" s="25">
        <f t="shared" si="386"/>
        <v>42582</v>
      </c>
      <c r="AT245" s="25">
        <f t="shared" si="386"/>
        <v>42613</v>
      </c>
      <c r="AU245" s="25">
        <f t="shared" si="386"/>
        <v>42643</v>
      </c>
      <c r="AV245" s="25">
        <f t="shared" si="386"/>
        <v>42674</v>
      </c>
      <c r="AW245" s="25">
        <f t="shared" si="386"/>
        <v>42704</v>
      </c>
      <c r="AX245" s="25">
        <f t="shared" si="386"/>
        <v>42735</v>
      </c>
      <c r="AY245" s="25">
        <f t="shared" si="386"/>
        <v>42766</v>
      </c>
      <c r="AZ245" s="25">
        <f t="shared" si="386"/>
        <v>42794</v>
      </c>
      <c r="BA245" s="25">
        <f t="shared" si="386"/>
        <v>42825</v>
      </c>
      <c r="BB245" s="25">
        <f t="shared" si="386"/>
        <v>42855</v>
      </c>
      <c r="BC245" s="25">
        <f t="shared" si="386"/>
        <v>42886</v>
      </c>
      <c r="BD245" s="25">
        <f t="shared" si="386"/>
        <v>42916</v>
      </c>
      <c r="BE245" s="25">
        <f t="shared" si="386"/>
        <v>42947</v>
      </c>
      <c r="BF245" s="25">
        <f t="shared" si="386"/>
        <v>42978</v>
      </c>
      <c r="BG245" s="25">
        <f t="shared" si="386"/>
        <v>43008</v>
      </c>
      <c r="BH245" s="25">
        <f t="shared" si="386"/>
        <v>43039</v>
      </c>
      <c r="BI245" s="25">
        <f t="shared" si="386"/>
        <v>43069</v>
      </c>
      <c r="BJ245" s="25">
        <f t="shared" si="386"/>
        <v>43100</v>
      </c>
    </row>
    <row r="246" spans="2:62" s="24" customFormat="1" ht="13.5" hidden="1" customHeight="1" outlineLevel="1" thickBot="1" x14ac:dyDescent="0.3">
      <c r="B246" s="16" t="s">
        <v>8</v>
      </c>
      <c r="C246" s="16"/>
      <c r="D246" s="16"/>
      <c r="E246" s="26"/>
      <c r="F246" s="26"/>
      <c r="G246" s="27">
        <f>G$5</f>
        <v>2013</v>
      </c>
      <c r="H246" s="27">
        <f t="shared" ref="H246:BJ246" si="387">H$5</f>
        <v>2013</v>
      </c>
      <c r="I246" s="27">
        <f t="shared" si="387"/>
        <v>2013</v>
      </c>
      <c r="J246" s="27">
        <f t="shared" si="387"/>
        <v>2013</v>
      </c>
      <c r="K246" s="27">
        <f t="shared" si="387"/>
        <v>2013</v>
      </c>
      <c r="L246" s="27">
        <f t="shared" si="387"/>
        <v>2013</v>
      </c>
      <c r="M246" s="27">
        <f t="shared" si="387"/>
        <v>2013</v>
      </c>
      <c r="N246" s="27">
        <f t="shared" si="387"/>
        <v>2013</v>
      </c>
      <c r="O246" s="27">
        <f t="shared" si="387"/>
        <v>2014</v>
      </c>
      <c r="P246" s="27">
        <f t="shared" si="387"/>
        <v>2014</v>
      </c>
      <c r="Q246" s="27">
        <f t="shared" si="387"/>
        <v>2014</v>
      </c>
      <c r="R246" s="27">
        <f t="shared" si="387"/>
        <v>2014</v>
      </c>
      <c r="S246" s="27">
        <f t="shared" si="387"/>
        <v>2014</v>
      </c>
      <c r="T246" s="27">
        <f t="shared" si="387"/>
        <v>2014</v>
      </c>
      <c r="U246" s="27">
        <f t="shared" si="387"/>
        <v>2014</v>
      </c>
      <c r="V246" s="27">
        <f t="shared" si="387"/>
        <v>2014</v>
      </c>
      <c r="W246" s="27">
        <f t="shared" si="387"/>
        <v>2014</v>
      </c>
      <c r="X246" s="27">
        <f t="shared" si="387"/>
        <v>2014</v>
      </c>
      <c r="Y246" s="27">
        <f t="shared" si="387"/>
        <v>2014</v>
      </c>
      <c r="Z246" s="27">
        <f t="shared" si="387"/>
        <v>2014</v>
      </c>
      <c r="AA246" s="27">
        <f t="shared" si="387"/>
        <v>2015</v>
      </c>
      <c r="AB246" s="27">
        <f t="shared" si="387"/>
        <v>2015</v>
      </c>
      <c r="AC246" s="27">
        <f t="shared" si="387"/>
        <v>2015</v>
      </c>
      <c r="AD246" s="27">
        <f t="shared" si="387"/>
        <v>2015</v>
      </c>
      <c r="AE246" s="27">
        <f t="shared" si="387"/>
        <v>2015</v>
      </c>
      <c r="AF246" s="27">
        <f t="shared" si="387"/>
        <v>2015</v>
      </c>
      <c r="AG246" s="27">
        <f t="shared" si="387"/>
        <v>2015</v>
      </c>
      <c r="AH246" s="27">
        <f t="shared" si="387"/>
        <v>2015</v>
      </c>
      <c r="AI246" s="27">
        <f t="shared" si="387"/>
        <v>2015</v>
      </c>
      <c r="AJ246" s="27">
        <f t="shared" si="387"/>
        <v>2015</v>
      </c>
      <c r="AK246" s="27">
        <f t="shared" si="387"/>
        <v>2015</v>
      </c>
      <c r="AL246" s="27">
        <f t="shared" si="387"/>
        <v>2015</v>
      </c>
      <c r="AM246" s="27">
        <f t="shared" si="387"/>
        <v>2016</v>
      </c>
      <c r="AN246" s="27">
        <f t="shared" si="387"/>
        <v>2016</v>
      </c>
      <c r="AO246" s="27">
        <f t="shared" si="387"/>
        <v>2016</v>
      </c>
      <c r="AP246" s="27">
        <f t="shared" si="387"/>
        <v>2016</v>
      </c>
      <c r="AQ246" s="27">
        <f t="shared" si="387"/>
        <v>2016</v>
      </c>
      <c r="AR246" s="27">
        <f t="shared" si="387"/>
        <v>2016</v>
      </c>
      <c r="AS246" s="27">
        <f t="shared" si="387"/>
        <v>2016</v>
      </c>
      <c r="AT246" s="27">
        <f t="shared" si="387"/>
        <v>2016</v>
      </c>
      <c r="AU246" s="27">
        <f t="shared" si="387"/>
        <v>2016</v>
      </c>
      <c r="AV246" s="27">
        <f t="shared" si="387"/>
        <v>2016</v>
      </c>
      <c r="AW246" s="27">
        <f t="shared" si="387"/>
        <v>2016</v>
      </c>
      <c r="AX246" s="27">
        <f t="shared" si="387"/>
        <v>2016</v>
      </c>
      <c r="AY246" s="27">
        <f t="shared" si="387"/>
        <v>2017</v>
      </c>
      <c r="AZ246" s="27">
        <f t="shared" si="387"/>
        <v>2017</v>
      </c>
      <c r="BA246" s="27">
        <f t="shared" si="387"/>
        <v>2017</v>
      </c>
      <c r="BB246" s="27">
        <f t="shared" si="387"/>
        <v>2017</v>
      </c>
      <c r="BC246" s="27">
        <f t="shared" si="387"/>
        <v>2017</v>
      </c>
      <c r="BD246" s="27">
        <f t="shared" si="387"/>
        <v>2017</v>
      </c>
      <c r="BE246" s="27">
        <f t="shared" si="387"/>
        <v>2017</v>
      </c>
      <c r="BF246" s="27">
        <f t="shared" si="387"/>
        <v>2017</v>
      </c>
      <c r="BG246" s="27">
        <f t="shared" si="387"/>
        <v>2017</v>
      </c>
      <c r="BH246" s="27">
        <f t="shared" si="387"/>
        <v>2017</v>
      </c>
      <c r="BI246" s="27">
        <f t="shared" si="387"/>
        <v>2017</v>
      </c>
      <c r="BJ246" s="27">
        <f t="shared" si="387"/>
        <v>2017</v>
      </c>
    </row>
    <row r="247" spans="2:62" ht="5" hidden="1" customHeight="1" outlineLevel="1" x14ac:dyDescent="0.25"/>
    <row r="248" spans="2:62" ht="13.5" hidden="1" customHeight="1" outlineLevel="1" x14ac:dyDescent="0.25">
      <c r="B248" s="6" t="s">
        <v>102</v>
      </c>
      <c r="F248" s="17">
        <v>0.1</v>
      </c>
    </row>
    <row r="249" spans="2:62" ht="13.5" hidden="1" customHeight="1" outlineLevel="1" x14ac:dyDescent="0.25">
      <c r="B249" s="6" t="s">
        <v>103</v>
      </c>
      <c r="F249" s="17">
        <v>0.1</v>
      </c>
    </row>
    <row r="250" spans="2:62" ht="13.5" hidden="1" customHeight="1" outlineLevel="1" x14ac:dyDescent="0.25">
      <c r="B250" s="6" t="s">
        <v>147</v>
      </c>
      <c r="F250" s="17">
        <v>0.1</v>
      </c>
    </row>
    <row r="251" spans="2:62" ht="13.5" hidden="1" customHeight="1" outlineLevel="1" x14ac:dyDescent="0.25"/>
    <row r="252" spans="2:62" ht="13.5" hidden="1" customHeight="1" outlineLevel="1" x14ac:dyDescent="0.25">
      <c r="B252" s="29" t="s">
        <v>94</v>
      </c>
      <c r="C252" s="37"/>
      <c r="D252" s="3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5"/>
    </row>
    <row r="253" spans="2:62" ht="5" hidden="1" customHeight="1" outlineLevel="1" x14ac:dyDescent="0.25"/>
    <row r="254" spans="2:62" ht="13.5" hidden="1" customHeight="1" outlineLevel="1" x14ac:dyDescent="0.25">
      <c r="B254" s="19" t="s">
        <v>78</v>
      </c>
      <c r="G254" s="58">
        <v>1</v>
      </c>
      <c r="H254" s="58">
        <v>1</v>
      </c>
      <c r="I254" s="58">
        <v>1</v>
      </c>
      <c r="J254" s="58">
        <v>1</v>
      </c>
      <c r="K254" s="58">
        <v>1</v>
      </c>
      <c r="L254" s="58">
        <v>1</v>
      </c>
      <c r="M254" s="58">
        <v>1</v>
      </c>
      <c r="N254" s="58">
        <v>1</v>
      </c>
      <c r="O254" s="58">
        <v>1</v>
      </c>
      <c r="P254" s="58">
        <v>1</v>
      </c>
      <c r="Q254" s="58">
        <v>1</v>
      </c>
      <c r="R254" s="58">
        <v>1</v>
      </c>
      <c r="S254" s="58">
        <v>1</v>
      </c>
      <c r="T254" s="58">
        <v>1</v>
      </c>
      <c r="U254" s="58">
        <v>1</v>
      </c>
      <c r="V254" s="58">
        <v>1</v>
      </c>
      <c r="W254" s="58">
        <v>1</v>
      </c>
      <c r="X254" s="58">
        <v>1</v>
      </c>
      <c r="Y254" s="58">
        <v>1</v>
      </c>
      <c r="Z254" s="58">
        <v>1</v>
      </c>
      <c r="AA254" s="58">
        <v>1</v>
      </c>
      <c r="AB254" s="58">
        <v>1</v>
      </c>
      <c r="AC254" s="58">
        <v>1</v>
      </c>
      <c r="AD254" s="58">
        <v>1</v>
      </c>
      <c r="AE254" s="58">
        <v>1</v>
      </c>
      <c r="AF254" s="58">
        <v>1</v>
      </c>
      <c r="AG254" s="58">
        <v>1</v>
      </c>
      <c r="AH254" s="58">
        <v>1</v>
      </c>
      <c r="AI254" s="58">
        <v>1</v>
      </c>
      <c r="AJ254" s="58">
        <v>1</v>
      </c>
      <c r="AK254" s="58">
        <v>1</v>
      </c>
      <c r="AL254" s="58">
        <v>1</v>
      </c>
      <c r="AM254" s="58">
        <v>1</v>
      </c>
      <c r="AN254" s="58">
        <v>1</v>
      </c>
      <c r="AO254" s="58">
        <v>1</v>
      </c>
      <c r="AP254" s="58">
        <v>1</v>
      </c>
      <c r="AQ254" s="58">
        <v>1</v>
      </c>
      <c r="AR254" s="58">
        <v>1</v>
      </c>
      <c r="AS254" s="58">
        <v>1</v>
      </c>
      <c r="AT254" s="58">
        <v>1</v>
      </c>
      <c r="AU254" s="58">
        <v>1</v>
      </c>
      <c r="AV254" s="58">
        <v>1</v>
      </c>
      <c r="AW254" s="58">
        <v>1</v>
      </c>
      <c r="AX254" s="58">
        <v>1</v>
      </c>
      <c r="AY254" s="58">
        <v>1</v>
      </c>
      <c r="AZ254" s="58">
        <v>1</v>
      </c>
      <c r="BA254" s="58">
        <v>1</v>
      </c>
      <c r="BB254" s="58">
        <v>1</v>
      </c>
      <c r="BC254" s="58">
        <v>1</v>
      </c>
      <c r="BD254" s="58">
        <v>1</v>
      </c>
      <c r="BE254" s="58">
        <v>1</v>
      </c>
      <c r="BF254" s="58">
        <v>1</v>
      </c>
      <c r="BG254" s="58">
        <v>1</v>
      </c>
      <c r="BH254" s="58">
        <v>1</v>
      </c>
      <c r="BI254" s="58">
        <v>1</v>
      </c>
      <c r="BJ254" s="58">
        <v>1</v>
      </c>
    </row>
    <row r="255" spans="2:62" ht="13.5" hidden="1" customHeight="1" outlineLevel="1" x14ac:dyDescent="0.25">
      <c r="B255" s="19" t="s">
        <v>84</v>
      </c>
      <c r="G255" s="58">
        <v>0</v>
      </c>
      <c r="H255" s="58">
        <v>0</v>
      </c>
      <c r="I255" s="58">
        <v>0</v>
      </c>
      <c r="J255" s="58">
        <v>0</v>
      </c>
      <c r="K255" s="58">
        <v>0</v>
      </c>
      <c r="L255" s="58">
        <v>0</v>
      </c>
      <c r="M255" s="58">
        <v>0</v>
      </c>
      <c r="N255" s="58">
        <v>0</v>
      </c>
      <c r="O255" s="58">
        <v>1</v>
      </c>
      <c r="P255" s="58">
        <v>1</v>
      </c>
      <c r="Q255" s="58">
        <v>1</v>
      </c>
      <c r="R255" s="58">
        <v>1</v>
      </c>
      <c r="S255" s="58">
        <v>1</v>
      </c>
      <c r="T255" s="58">
        <v>1</v>
      </c>
      <c r="U255" s="58">
        <v>1</v>
      </c>
      <c r="V255" s="58">
        <v>1</v>
      </c>
      <c r="W255" s="58">
        <v>1</v>
      </c>
      <c r="X255" s="58">
        <v>1</v>
      </c>
      <c r="Y255" s="58">
        <v>1</v>
      </c>
      <c r="Z255" s="58">
        <v>1</v>
      </c>
      <c r="AA255" s="58">
        <v>1</v>
      </c>
      <c r="AB255" s="58">
        <v>1</v>
      </c>
      <c r="AC255" s="58">
        <v>1</v>
      </c>
      <c r="AD255" s="58">
        <v>1</v>
      </c>
      <c r="AE255" s="58">
        <v>1</v>
      </c>
      <c r="AF255" s="58">
        <v>1</v>
      </c>
      <c r="AG255" s="58">
        <v>1</v>
      </c>
      <c r="AH255" s="58">
        <v>1</v>
      </c>
      <c r="AI255" s="58">
        <v>1</v>
      </c>
      <c r="AJ255" s="58">
        <v>1</v>
      </c>
      <c r="AK255" s="58">
        <v>1</v>
      </c>
      <c r="AL255" s="58">
        <v>1</v>
      </c>
      <c r="AM255" s="58">
        <v>1</v>
      </c>
      <c r="AN255" s="58">
        <v>1</v>
      </c>
      <c r="AO255" s="58">
        <v>1</v>
      </c>
      <c r="AP255" s="58">
        <v>1</v>
      </c>
      <c r="AQ255" s="58">
        <v>1</v>
      </c>
      <c r="AR255" s="58">
        <v>1</v>
      </c>
      <c r="AS255" s="58">
        <v>1</v>
      </c>
      <c r="AT255" s="58">
        <v>1</v>
      </c>
      <c r="AU255" s="58">
        <v>1</v>
      </c>
      <c r="AV255" s="58">
        <v>1</v>
      </c>
      <c r="AW255" s="58">
        <v>1</v>
      </c>
      <c r="AX255" s="58">
        <v>1</v>
      </c>
      <c r="AY255" s="58">
        <v>1</v>
      </c>
      <c r="AZ255" s="58">
        <v>1</v>
      </c>
      <c r="BA255" s="58">
        <v>1</v>
      </c>
      <c r="BB255" s="58">
        <v>1</v>
      </c>
      <c r="BC255" s="58">
        <v>1</v>
      </c>
      <c r="BD255" s="58">
        <v>1</v>
      </c>
      <c r="BE255" s="58">
        <v>1</v>
      </c>
      <c r="BF255" s="58">
        <v>1</v>
      </c>
      <c r="BG255" s="58">
        <v>1</v>
      </c>
      <c r="BH255" s="58">
        <v>1</v>
      </c>
      <c r="BI255" s="58">
        <v>1</v>
      </c>
      <c r="BJ255" s="58">
        <v>1</v>
      </c>
    </row>
    <row r="256" spans="2:62" ht="13.5" hidden="1" customHeight="1" outlineLevel="1" x14ac:dyDescent="0.25">
      <c r="B256" s="19" t="s">
        <v>83</v>
      </c>
      <c r="G256" s="58">
        <v>0</v>
      </c>
      <c r="H256" s="58">
        <v>0</v>
      </c>
      <c r="I256" s="58">
        <v>0</v>
      </c>
      <c r="J256" s="58">
        <v>0</v>
      </c>
      <c r="K256" s="58">
        <v>0</v>
      </c>
      <c r="L256" s="58">
        <v>0</v>
      </c>
      <c r="M256" s="58">
        <v>0</v>
      </c>
      <c r="N256" s="58">
        <v>0</v>
      </c>
      <c r="O256" s="58">
        <v>0</v>
      </c>
      <c r="P256" s="58">
        <v>0</v>
      </c>
      <c r="Q256" s="58">
        <v>0</v>
      </c>
      <c r="R256" s="58">
        <v>0</v>
      </c>
      <c r="S256" s="58">
        <v>0</v>
      </c>
      <c r="T256" s="58">
        <v>0</v>
      </c>
      <c r="U256" s="58">
        <v>1</v>
      </c>
      <c r="V256" s="58">
        <v>1</v>
      </c>
      <c r="W256" s="58">
        <v>1</v>
      </c>
      <c r="X256" s="58">
        <v>1</v>
      </c>
      <c r="Y256" s="58">
        <v>1</v>
      </c>
      <c r="Z256" s="58">
        <v>1</v>
      </c>
      <c r="AA256" s="58">
        <v>1</v>
      </c>
      <c r="AB256" s="58">
        <v>1</v>
      </c>
      <c r="AC256" s="58">
        <v>1</v>
      </c>
      <c r="AD256" s="58">
        <v>1</v>
      </c>
      <c r="AE256" s="58">
        <v>1</v>
      </c>
      <c r="AF256" s="58">
        <v>1</v>
      </c>
      <c r="AG256" s="58">
        <v>1</v>
      </c>
      <c r="AH256" s="58">
        <v>1</v>
      </c>
      <c r="AI256" s="58">
        <v>1</v>
      </c>
      <c r="AJ256" s="58">
        <v>1</v>
      </c>
      <c r="AK256" s="58">
        <v>1</v>
      </c>
      <c r="AL256" s="58">
        <v>1</v>
      </c>
      <c r="AM256" s="58">
        <v>1</v>
      </c>
      <c r="AN256" s="58">
        <v>1</v>
      </c>
      <c r="AO256" s="58">
        <v>1</v>
      </c>
      <c r="AP256" s="58">
        <v>1</v>
      </c>
      <c r="AQ256" s="58">
        <v>1</v>
      </c>
      <c r="AR256" s="58">
        <v>1</v>
      </c>
      <c r="AS256" s="58">
        <v>1</v>
      </c>
      <c r="AT256" s="58">
        <v>1</v>
      </c>
      <c r="AU256" s="58">
        <v>1</v>
      </c>
      <c r="AV256" s="58">
        <v>1</v>
      </c>
      <c r="AW256" s="58">
        <v>1</v>
      </c>
      <c r="AX256" s="58">
        <v>1</v>
      </c>
      <c r="AY256" s="58">
        <v>1</v>
      </c>
      <c r="AZ256" s="58">
        <v>1</v>
      </c>
      <c r="BA256" s="58">
        <v>1</v>
      </c>
      <c r="BB256" s="58">
        <v>1</v>
      </c>
      <c r="BC256" s="58">
        <v>1</v>
      </c>
      <c r="BD256" s="58">
        <v>1</v>
      </c>
      <c r="BE256" s="58">
        <v>1</v>
      </c>
      <c r="BF256" s="58">
        <v>1</v>
      </c>
      <c r="BG256" s="58">
        <v>1</v>
      </c>
      <c r="BH256" s="58">
        <v>1</v>
      </c>
      <c r="BI256" s="58">
        <v>1</v>
      </c>
      <c r="BJ256" s="58">
        <v>1</v>
      </c>
    </row>
    <row r="257" spans="2:62" ht="13.5" hidden="1" customHeight="1" outlineLevel="1" x14ac:dyDescent="0.25">
      <c r="B257" s="19" t="s">
        <v>86</v>
      </c>
      <c r="G257" s="58">
        <v>0</v>
      </c>
      <c r="H257" s="58">
        <v>0</v>
      </c>
      <c r="I257" s="58">
        <v>0</v>
      </c>
      <c r="J257" s="58">
        <v>0</v>
      </c>
      <c r="K257" s="58">
        <v>0</v>
      </c>
      <c r="L257" s="58">
        <v>0</v>
      </c>
      <c r="M257" s="58">
        <v>0</v>
      </c>
      <c r="N257" s="58">
        <v>0</v>
      </c>
      <c r="O257" s="58">
        <v>0</v>
      </c>
      <c r="P257" s="58">
        <v>0</v>
      </c>
      <c r="Q257" s="58">
        <v>0</v>
      </c>
      <c r="R257" s="58">
        <v>0</v>
      </c>
      <c r="S257" s="58">
        <v>0</v>
      </c>
      <c r="T257" s="58">
        <v>0</v>
      </c>
      <c r="U257" s="58">
        <v>0</v>
      </c>
      <c r="V257" s="58">
        <v>0</v>
      </c>
      <c r="W257" s="58">
        <v>0</v>
      </c>
      <c r="X257" s="58">
        <v>0</v>
      </c>
      <c r="Y257" s="58">
        <v>0</v>
      </c>
      <c r="Z257" s="58">
        <v>0</v>
      </c>
      <c r="AA257" s="58">
        <v>1</v>
      </c>
      <c r="AB257" s="58">
        <v>1</v>
      </c>
      <c r="AC257" s="58">
        <v>1</v>
      </c>
      <c r="AD257" s="58">
        <v>1</v>
      </c>
      <c r="AE257" s="58">
        <v>1</v>
      </c>
      <c r="AF257" s="58">
        <v>1</v>
      </c>
      <c r="AG257" s="58">
        <v>1</v>
      </c>
      <c r="AH257" s="58">
        <v>1</v>
      </c>
      <c r="AI257" s="58">
        <v>1</v>
      </c>
      <c r="AJ257" s="58">
        <v>1</v>
      </c>
      <c r="AK257" s="58">
        <v>1</v>
      </c>
      <c r="AL257" s="58">
        <v>1</v>
      </c>
      <c r="AM257" s="58">
        <v>1</v>
      </c>
      <c r="AN257" s="58">
        <v>1</v>
      </c>
      <c r="AO257" s="58">
        <v>1</v>
      </c>
      <c r="AP257" s="58">
        <v>1</v>
      </c>
      <c r="AQ257" s="58">
        <v>1</v>
      </c>
      <c r="AR257" s="58">
        <v>1</v>
      </c>
      <c r="AS257" s="58">
        <v>1</v>
      </c>
      <c r="AT257" s="58">
        <v>1</v>
      </c>
      <c r="AU257" s="58">
        <v>1</v>
      </c>
      <c r="AV257" s="58">
        <v>1</v>
      </c>
      <c r="AW257" s="58">
        <v>1</v>
      </c>
      <c r="AX257" s="58">
        <v>1</v>
      </c>
      <c r="AY257" s="58">
        <v>1</v>
      </c>
      <c r="AZ257" s="58">
        <v>1</v>
      </c>
      <c r="BA257" s="58">
        <v>1</v>
      </c>
      <c r="BB257" s="58">
        <v>1</v>
      </c>
      <c r="BC257" s="58">
        <v>1</v>
      </c>
      <c r="BD257" s="58">
        <v>1</v>
      </c>
      <c r="BE257" s="58">
        <v>1</v>
      </c>
      <c r="BF257" s="58">
        <v>1</v>
      </c>
      <c r="BG257" s="58">
        <v>1</v>
      </c>
      <c r="BH257" s="58">
        <v>1</v>
      </c>
      <c r="BI257" s="58">
        <v>1</v>
      </c>
      <c r="BJ257" s="58">
        <v>1</v>
      </c>
    </row>
    <row r="258" spans="2:62" ht="13.5" hidden="1" customHeight="1" outlineLevel="1" x14ac:dyDescent="0.25">
      <c r="B258" s="19" t="s">
        <v>85</v>
      </c>
      <c r="G258" s="58">
        <v>0</v>
      </c>
      <c r="H258" s="58">
        <v>0</v>
      </c>
      <c r="I258" s="58">
        <v>0</v>
      </c>
      <c r="J258" s="58">
        <v>0</v>
      </c>
      <c r="K258" s="58">
        <v>0</v>
      </c>
      <c r="L258" s="58">
        <v>0</v>
      </c>
      <c r="M258" s="58">
        <v>0</v>
      </c>
      <c r="N258" s="58">
        <v>0</v>
      </c>
      <c r="O258" s="58">
        <v>1</v>
      </c>
      <c r="P258" s="58">
        <v>1</v>
      </c>
      <c r="Q258" s="58">
        <v>1</v>
      </c>
      <c r="R258" s="58">
        <v>1</v>
      </c>
      <c r="S258" s="58">
        <v>1</v>
      </c>
      <c r="T258" s="58">
        <v>1</v>
      </c>
      <c r="U258" s="58">
        <v>1</v>
      </c>
      <c r="V258" s="58">
        <v>1</v>
      </c>
      <c r="W258" s="58">
        <v>1</v>
      </c>
      <c r="X258" s="58">
        <v>1</v>
      </c>
      <c r="Y258" s="58">
        <v>1</v>
      </c>
      <c r="Z258" s="58">
        <v>1</v>
      </c>
      <c r="AA258" s="58">
        <v>1</v>
      </c>
      <c r="AB258" s="58">
        <v>1</v>
      </c>
      <c r="AC258" s="58">
        <v>1</v>
      </c>
      <c r="AD258" s="58">
        <v>1</v>
      </c>
      <c r="AE258" s="58">
        <v>1</v>
      </c>
      <c r="AF258" s="58">
        <v>1</v>
      </c>
      <c r="AG258" s="58">
        <v>1</v>
      </c>
      <c r="AH258" s="58">
        <v>1</v>
      </c>
      <c r="AI258" s="58">
        <v>1</v>
      </c>
      <c r="AJ258" s="58">
        <v>1</v>
      </c>
      <c r="AK258" s="58">
        <v>1</v>
      </c>
      <c r="AL258" s="58">
        <v>1</v>
      </c>
      <c r="AM258" s="58">
        <v>1</v>
      </c>
      <c r="AN258" s="58">
        <v>1</v>
      </c>
      <c r="AO258" s="58">
        <v>1</v>
      </c>
      <c r="AP258" s="58">
        <v>1</v>
      </c>
      <c r="AQ258" s="58">
        <v>1</v>
      </c>
      <c r="AR258" s="58">
        <v>1</v>
      </c>
      <c r="AS258" s="58">
        <v>1</v>
      </c>
      <c r="AT258" s="58">
        <v>1</v>
      </c>
      <c r="AU258" s="58">
        <v>1</v>
      </c>
      <c r="AV258" s="58">
        <v>1</v>
      </c>
      <c r="AW258" s="58">
        <v>1</v>
      </c>
      <c r="AX258" s="58">
        <v>1</v>
      </c>
      <c r="AY258" s="58">
        <v>1</v>
      </c>
      <c r="AZ258" s="58">
        <v>1</v>
      </c>
      <c r="BA258" s="58">
        <v>1</v>
      </c>
      <c r="BB258" s="58">
        <v>1</v>
      </c>
      <c r="BC258" s="58">
        <v>1</v>
      </c>
      <c r="BD258" s="58">
        <v>1</v>
      </c>
      <c r="BE258" s="58">
        <v>1</v>
      </c>
      <c r="BF258" s="58">
        <v>1</v>
      </c>
      <c r="BG258" s="58">
        <v>1</v>
      </c>
      <c r="BH258" s="58">
        <v>1</v>
      </c>
      <c r="BI258" s="58">
        <v>1</v>
      </c>
      <c r="BJ258" s="58">
        <v>1</v>
      </c>
    </row>
    <row r="259" spans="2:62" ht="13.5" hidden="1" customHeight="1" outlineLevel="1" x14ac:dyDescent="0.25">
      <c r="B259" s="19" t="s">
        <v>87</v>
      </c>
      <c r="G259" s="58">
        <v>0</v>
      </c>
      <c r="H259" s="58">
        <v>0</v>
      </c>
      <c r="I259" s="58">
        <v>0</v>
      </c>
      <c r="J259" s="58">
        <v>0</v>
      </c>
      <c r="K259" s="58">
        <v>0</v>
      </c>
      <c r="L259" s="58">
        <v>0</v>
      </c>
      <c r="M259" s="58">
        <v>0</v>
      </c>
      <c r="N259" s="58">
        <v>0</v>
      </c>
      <c r="O259" s="58">
        <v>0</v>
      </c>
      <c r="P259" s="58">
        <v>0</v>
      </c>
      <c r="Q259" s="58">
        <v>0</v>
      </c>
      <c r="R259" s="58">
        <v>0</v>
      </c>
      <c r="S259" s="58">
        <v>0</v>
      </c>
      <c r="T259" s="58">
        <v>0</v>
      </c>
      <c r="U259" s="58">
        <v>1</v>
      </c>
      <c r="V259" s="58">
        <v>1</v>
      </c>
      <c r="W259" s="58">
        <v>1</v>
      </c>
      <c r="X259" s="58">
        <v>1</v>
      </c>
      <c r="Y259" s="58">
        <v>1</v>
      </c>
      <c r="Z259" s="58">
        <v>1</v>
      </c>
      <c r="AA259" s="58">
        <v>1</v>
      </c>
      <c r="AB259" s="58">
        <v>1</v>
      </c>
      <c r="AC259" s="58">
        <v>1</v>
      </c>
      <c r="AD259" s="58">
        <v>1</v>
      </c>
      <c r="AE259" s="58">
        <v>1</v>
      </c>
      <c r="AF259" s="58">
        <v>1</v>
      </c>
      <c r="AG259" s="58">
        <v>1</v>
      </c>
      <c r="AH259" s="58">
        <v>1</v>
      </c>
      <c r="AI259" s="58">
        <v>1</v>
      </c>
      <c r="AJ259" s="58">
        <v>1</v>
      </c>
      <c r="AK259" s="58">
        <v>1</v>
      </c>
      <c r="AL259" s="58">
        <v>1</v>
      </c>
      <c r="AM259" s="58">
        <v>1</v>
      </c>
      <c r="AN259" s="58">
        <v>1</v>
      </c>
      <c r="AO259" s="58">
        <v>1</v>
      </c>
      <c r="AP259" s="58">
        <v>1</v>
      </c>
      <c r="AQ259" s="58">
        <v>1</v>
      </c>
      <c r="AR259" s="58">
        <v>1</v>
      </c>
      <c r="AS259" s="58">
        <v>1</v>
      </c>
      <c r="AT259" s="58">
        <v>1</v>
      </c>
      <c r="AU259" s="58">
        <v>1</v>
      </c>
      <c r="AV259" s="58">
        <v>1</v>
      </c>
      <c r="AW259" s="58">
        <v>1</v>
      </c>
      <c r="AX259" s="58">
        <v>1</v>
      </c>
      <c r="AY259" s="58">
        <v>1</v>
      </c>
      <c r="AZ259" s="58">
        <v>1</v>
      </c>
      <c r="BA259" s="58">
        <v>1</v>
      </c>
      <c r="BB259" s="58">
        <v>1</v>
      </c>
      <c r="BC259" s="58">
        <v>1</v>
      </c>
      <c r="BD259" s="58">
        <v>1</v>
      </c>
      <c r="BE259" s="58">
        <v>1</v>
      </c>
      <c r="BF259" s="58">
        <v>1</v>
      </c>
      <c r="BG259" s="58">
        <v>1</v>
      </c>
      <c r="BH259" s="58">
        <v>1</v>
      </c>
      <c r="BI259" s="58">
        <v>1</v>
      </c>
      <c r="BJ259" s="58">
        <v>1</v>
      </c>
    </row>
    <row r="260" spans="2:62" ht="13.5" hidden="1" customHeight="1" outlineLevel="1" x14ac:dyDescent="0.25">
      <c r="B260" s="19" t="s">
        <v>82</v>
      </c>
      <c r="G260" s="58">
        <v>0</v>
      </c>
      <c r="H260" s="58">
        <v>0</v>
      </c>
      <c r="I260" s="58">
        <v>0</v>
      </c>
      <c r="J260" s="58">
        <v>0</v>
      </c>
      <c r="K260" s="58">
        <v>0</v>
      </c>
      <c r="L260" s="58">
        <v>0</v>
      </c>
      <c r="M260" s="58">
        <v>0</v>
      </c>
      <c r="N260" s="58">
        <v>0</v>
      </c>
      <c r="O260" s="58">
        <v>1</v>
      </c>
      <c r="P260" s="58">
        <v>1</v>
      </c>
      <c r="Q260" s="58">
        <v>1</v>
      </c>
      <c r="R260" s="58">
        <v>1</v>
      </c>
      <c r="S260" s="58">
        <v>1</v>
      </c>
      <c r="T260" s="58">
        <v>1</v>
      </c>
      <c r="U260" s="58">
        <v>1</v>
      </c>
      <c r="V260" s="58">
        <v>1</v>
      </c>
      <c r="W260" s="58">
        <v>1</v>
      </c>
      <c r="X260" s="58">
        <v>1</v>
      </c>
      <c r="Y260" s="58">
        <v>1</v>
      </c>
      <c r="Z260" s="58">
        <v>1</v>
      </c>
      <c r="AA260" s="58">
        <v>1</v>
      </c>
      <c r="AB260" s="58">
        <v>1</v>
      </c>
      <c r="AC260" s="58">
        <v>1</v>
      </c>
      <c r="AD260" s="58">
        <v>1</v>
      </c>
      <c r="AE260" s="58">
        <v>1</v>
      </c>
      <c r="AF260" s="58">
        <v>1</v>
      </c>
      <c r="AG260" s="58">
        <v>1</v>
      </c>
      <c r="AH260" s="58">
        <v>1</v>
      </c>
      <c r="AI260" s="58">
        <v>1</v>
      </c>
      <c r="AJ260" s="58">
        <v>1</v>
      </c>
      <c r="AK260" s="58">
        <v>1</v>
      </c>
      <c r="AL260" s="58">
        <v>1</v>
      </c>
      <c r="AM260" s="58">
        <v>1</v>
      </c>
      <c r="AN260" s="58">
        <v>1</v>
      </c>
      <c r="AO260" s="58">
        <v>1</v>
      </c>
      <c r="AP260" s="58">
        <v>1</v>
      </c>
      <c r="AQ260" s="58">
        <v>1</v>
      </c>
      <c r="AR260" s="58">
        <v>1</v>
      </c>
      <c r="AS260" s="58">
        <v>1</v>
      </c>
      <c r="AT260" s="58">
        <v>1</v>
      </c>
      <c r="AU260" s="58">
        <v>1</v>
      </c>
      <c r="AV260" s="58">
        <v>1</v>
      </c>
      <c r="AW260" s="58">
        <v>1</v>
      </c>
      <c r="AX260" s="58">
        <v>1</v>
      </c>
      <c r="AY260" s="58">
        <v>1</v>
      </c>
      <c r="AZ260" s="58">
        <v>1</v>
      </c>
      <c r="BA260" s="58">
        <v>1</v>
      </c>
      <c r="BB260" s="58">
        <v>1</v>
      </c>
      <c r="BC260" s="58">
        <v>1</v>
      </c>
      <c r="BD260" s="58">
        <v>1</v>
      </c>
      <c r="BE260" s="58">
        <v>1</v>
      </c>
      <c r="BF260" s="58">
        <v>1</v>
      </c>
      <c r="BG260" s="58">
        <v>1</v>
      </c>
      <c r="BH260" s="58">
        <v>1</v>
      </c>
      <c r="BI260" s="58">
        <v>1</v>
      </c>
      <c r="BJ260" s="58">
        <v>1</v>
      </c>
    </row>
    <row r="261" spans="2:62" ht="13.5" hidden="1" customHeight="1" outlineLevel="1" x14ac:dyDescent="0.25">
      <c r="B261" s="19" t="s">
        <v>51</v>
      </c>
      <c r="G261" s="58">
        <v>1</v>
      </c>
      <c r="H261" s="58">
        <v>1</v>
      </c>
      <c r="I261" s="58">
        <v>1</v>
      </c>
      <c r="J261" s="58">
        <v>1</v>
      </c>
      <c r="K261" s="58">
        <v>1</v>
      </c>
      <c r="L261" s="58">
        <v>1</v>
      </c>
      <c r="M261" s="58">
        <v>1</v>
      </c>
      <c r="N261" s="58">
        <v>1</v>
      </c>
      <c r="O261" s="58">
        <v>1</v>
      </c>
      <c r="P261" s="58">
        <v>1</v>
      </c>
      <c r="Q261" s="58">
        <v>1</v>
      </c>
      <c r="R261" s="58">
        <v>1</v>
      </c>
      <c r="S261" s="58">
        <v>1</v>
      </c>
      <c r="T261" s="58">
        <v>1</v>
      </c>
      <c r="U261" s="58">
        <v>1</v>
      </c>
      <c r="V261" s="58">
        <v>1</v>
      </c>
      <c r="W261" s="58">
        <v>1</v>
      </c>
      <c r="X261" s="58">
        <v>1</v>
      </c>
      <c r="Y261" s="58">
        <v>1</v>
      </c>
      <c r="Z261" s="58">
        <v>1</v>
      </c>
      <c r="AA261" s="58">
        <v>1</v>
      </c>
      <c r="AB261" s="58">
        <v>1</v>
      </c>
      <c r="AC261" s="58">
        <v>1</v>
      </c>
      <c r="AD261" s="58">
        <v>1</v>
      </c>
      <c r="AE261" s="58">
        <v>1</v>
      </c>
      <c r="AF261" s="58">
        <v>1</v>
      </c>
      <c r="AG261" s="58">
        <v>1</v>
      </c>
      <c r="AH261" s="58">
        <v>1</v>
      </c>
      <c r="AI261" s="58">
        <v>1</v>
      </c>
      <c r="AJ261" s="58">
        <v>1</v>
      </c>
      <c r="AK261" s="58">
        <v>1</v>
      </c>
      <c r="AL261" s="58">
        <v>1</v>
      </c>
      <c r="AM261" s="58">
        <v>1</v>
      </c>
      <c r="AN261" s="58">
        <v>1</v>
      </c>
      <c r="AO261" s="58">
        <v>1</v>
      </c>
      <c r="AP261" s="58">
        <v>1</v>
      </c>
      <c r="AQ261" s="58">
        <v>1</v>
      </c>
      <c r="AR261" s="58">
        <v>1</v>
      </c>
      <c r="AS261" s="58">
        <v>1</v>
      </c>
      <c r="AT261" s="58">
        <v>1</v>
      </c>
      <c r="AU261" s="58">
        <v>1</v>
      </c>
      <c r="AV261" s="58">
        <v>1</v>
      </c>
      <c r="AW261" s="58">
        <v>1</v>
      </c>
      <c r="AX261" s="58">
        <v>1</v>
      </c>
      <c r="AY261" s="58">
        <v>1</v>
      </c>
      <c r="AZ261" s="58">
        <v>1</v>
      </c>
      <c r="BA261" s="58">
        <v>1</v>
      </c>
      <c r="BB261" s="58">
        <v>1</v>
      </c>
      <c r="BC261" s="58">
        <v>1</v>
      </c>
      <c r="BD261" s="58">
        <v>1</v>
      </c>
      <c r="BE261" s="58">
        <v>1</v>
      </c>
      <c r="BF261" s="58">
        <v>1</v>
      </c>
      <c r="BG261" s="58">
        <v>1</v>
      </c>
      <c r="BH261" s="58">
        <v>1</v>
      </c>
      <c r="BI261" s="58">
        <v>1</v>
      </c>
      <c r="BJ261" s="58">
        <v>1</v>
      </c>
    </row>
    <row r="262" spans="2:62" ht="13.5" hidden="1" customHeight="1" outlineLevel="1" x14ac:dyDescent="0.25">
      <c r="B262" s="19" t="s">
        <v>88</v>
      </c>
      <c r="G262" s="58">
        <v>0</v>
      </c>
      <c r="H262" s="58">
        <v>0</v>
      </c>
      <c r="I262" s="58">
        <v>0</v>
      </c>
      <c r="J262" s="58">
        <v>0</v>
      </c>
      <c r="K262" s="58">
        <v>0</v>
      </c>
      <c r="L262" s="58">
        <v>0</v>
      </c>
      <c r="M262" s="58">
        <v>0</v>
      </c>
      <c r="N262" s="58">
        <v>0</v>
      </c>
      <c r="O262" s="58">
        <v>0</v>
      </c>
      <c r="P262" s="58">
        <v>0</v>
      </c>
      <c r="Q262" s="58">
        <v>0</v>
      </c>
      <c r="R262" s="58">
        <v>0</v>
      </c>
      <c r="S262" s="58">
        <v>0</v>
      </c>
      <c r="T262" s="58">
        <v>0</v>
      </c>
      <c r="U262" s="58">
        <v>0</v>
      </c>
      <c r="V262" s="58">
        <v>0</v>
      </c>
      <c r="W262" s="58">
        <v>0</v>
      </c>
      <c r="X262" s="58">
        <v>0</v>
      </c>
      <c r="Y262" s="58">
        <v>0</v>
      </c>
      <c r="Z262" s="58">
        <v>0</v>
      </c>
      <c r="AA262" s="58">
        <v>0</v>
      </c>
      <c r="AB262" s="58">
        <v>0</v>
      </c>
      <c r="AC262" s="58">
        <v>0</v>
      </c>
      <c r="AD262" s="58">
        <v>0</v>
      </c>
      <c r="AE262" s="58">
        <v>0</v>
      </c>
      <c r="AF262" s="58">
        <v>0</v>
      </c>
      <c r="AG262" s="58">
        <v>0</v>
      </c>
      <c r="AH262" s="58">
        <v>0</v>
      </c>
      <c r="AI262" s="58">
        <v>0</v>
      </c>
      <c r="AJ262" s="58">
        <v>0</v>
      </c>
      <c r="AK262" s="58">
        <v>0</v>
      </c>
      <c r="AL262" s="58">
        <v>0</v>
      </c>
      <c r="AM262" s="58">
        <v>0</v>
      </c>
      <c r="AN262" s="58">
        <v>0</v>
      </c>
      <c r="AO262" s="58">
        <v>0</v>
      </c>
      <c r="AP262" s="58">
        <v>0</v>
      </c>
      <c r="AQ262" s="58">
        <v>0</v>
      </c>
      <c r="AR262" s="58">
        <v>0</v>
      </c>
      <c r="AS262" s="58">
        <v>0</v>
      </c>
      <c r="AT262" s="58">
        <v>0</v>
      </c>
      <c r="AU262" s="58">
        <v>0</v>
      </c>
      <c r="AV262" s="58">
        <v>0</v>
      </c>
      <c r="AW262" s="58">
        <v>0</v>
      </c>
      <c r="AX262" s="58">
        <v>0</v>
      </c>
      <c r="AY262" s="58">
        <v>0</v>
      </c>
      <c r="AZ262" s="58">
        <v>0</v>
      </c>
      <c r="BA262" s="58">
        <v>0</v>
      </c>
      <c r="BB262" s="58">
        <v>0</v>
      </c>
      <c r="BC262" s="58">
        <v>0</v>
      </c>
      <c r="BD262" s="58">
        <v>0</v>
      </c>
      <c r="BE262" s="58">
        <v>0</v>
      </c>
      <c r="BF262" s="58">
        <v>0</v>
      </c>
      <c r="BG262" s="58">
        <v>0</v>
      </c>
      <c r="BH262" s="58">
        <v>0</v>
      </c>
      <c r="BI262" s="58">
        <v>0</v>
      </c>
      <c r="BJ262" s="58">
        <v>0</v>
      </c>
    </row>
    <row r="263" spans="2:62" ht="13.5" hidden="1" customHeight="1" outlineLevel="1" x14ac:dyDescent="0.25">
      <c r="B263" s="19" t="s">
        <v>89</v>
      </c>
      <c r="G263" s="58">
        <v>0</v>
      </c>
      <c r="H263" s="58">
        <v>0</v>
      </c>
      <c r="I263" s="58">
        <v>0</v>
      </c>
      <c r="J263" s="58">
        <v>0</v>
      </c>
      <c r="K263" s="58">
        <v>0</v>
      </c>
      <c r="L263" s="58">
        <v>0</v>
      </c>
      <c r="M263" s="58">
        <v>0</v>
      </c>
      <c r="N263" s="58">
        <v>0</v>
      </c>
      <c r="O263" s="58">
        <v>0</v>
      </c>
      <c r="P263" s="58">
        <v>0</v>
      </c>
      <c r="Q263" s="58">
        <v>0</v>
      </c>
      <c r="R263" s="58">
        <v>0</v>
      </c>
      <c r="S263" s="58">
        <v>0</v>
      </c>
      <c r="T263" s="58">
        <v>0</v>
      </c>
      <c r="U263" s="58">
        <v>0</v>
      </c>
      <c r="V263" s="58">
        <v>0</v>
      </c>
      <c r="W263" s="58">
        <v>0</v>
      </c>
      <c r="X263" s="58">
        <v>0</v>
      </c>
      <c r="Y263" s="58">
        <v>0</v>
      </c>
      <c r="Z263" s="58">
        <v>0</v>
      </c>
      <c r="AA263" s="58">
        <v>0</v>
      </c>
      <c r="AB263" s="58">
        <v>0</v>
      </c>
      <c r="AC263" s="58">
        <v>0</v>
      </c>
      <c r="AD263" s="58">
        <v>0</v>
      </c>
      <c r="AE263" s="58">
        <v>0</v>
      </c>
      <c r="AF263" s="58">
        <v>0</v>
      </c>
      <c r="AG263" s="58">
        <v>0</v>
      </c>
      <c r="AH263" s="58">
        <v>0</v>
      </c>
      <c r="AI263" s="58">
        <v>0</v>
      </c>
      <c r="AJ263" s="58">
        <v>0</v>
      </c>
      <c r="AK263" s="58">
        <v>0</v>
      </c>
      <c r="AL263" s="58">
        <v>0</v>
      </c>
      <c r="AM263" s="58">
        <v>0</v>
      </c>
      <c r="AN263" s="58">
        <v>0</v>
      </c>
      <c r="AO263" s="58">
        <v>0</v>
      </c>
      <c r="AP263" s="58">
        <v>0</v>
      </c>
      <c r="AQ263" s="58">
        <v>0</v>
      </c>
      <c r="AR263" s="58">
        <v>0</v>
      </c>
      <c r="AS263" s="58">
        <v>0</v>
      </c>
      <c r="AT263" s="58">
        <v>0</v>
      </c>
      <c r="AU263" s="58">
        <v>0</v>
      </c>
      <c r="AV263" s="58">
        <v>0</v>
      </c>
      <c r="AW263" s="58">
        <v>0</v>
      </c>
      <c r="AX263" s="58">
        <v>0</v>
      </c>
      <c r="AY263" s="58">
        <v>0</v>
      </c>
      <c r="AZ263" s="58">
        <v>0</v>
      </c>
      <c r="BA263" s="58">
        <v>0</v>
      </c>
      <c r="BB263" s="58">
        <v>0</v>
      </c>
      <c r="BC263" s="58">
        <v>0</v>
      </c>
      <c r="BD263" s="58">
        <v>0</v>
      </c>
      <c r="BE263" s="58">
        <v>0</v>
      </c>
      <c r="BF263" s="58">
        <v>0</v>
      </c>
      <c r="BG263" s="58">
        <v>0</v>
      </c>
      <c r="BH263" s="58">
        <v>0</v>
      </c>
      <c r="BI263" s="58">
        <v>0</v>
      </c>
      <c r="BJ263" s="58">
        <v>0</v>
      </c>
    </row>
    <row r="264" spans="2:62" ht="13.5" hidden="1" customHeight="1" outlineLevel="1" x14ac:dyDescent="0.25">
      <c r="B264" s="19" t="s">
        <v>53</v>
      </c>
      <c r="G264" s="58">
        <v>0</v>
      </c>
      <c r="H264" s="58">
        <v>1</v>
      </c>
      <c r="I264" s="58">
        <v>1</v>
      </c>
      <c r="J264" s="58">
        <v>1</v>
      </c>
      <c r="K264" s="58">
        <v>1</v>
      </c>
      <c r="L264" s="58">
        <v>1</v>
      </c>
      <c r="M264" s="58">
        <v>1</v>
      </c>
      <c r="N264" s="58">
        <v>1</v>
      </c>
      <c r="O264" s="58">
        <v>1</v>
      </c>
      <c r="P264" s="58">
        <v>1</v>
      </c>
      <c r="Q264" s="58">
        <v>1</v>
      </c>
      <c r="R264" s="58">
        <v>1</v>
      </c>
      <c r="S264" s="58">
        <v>1</v>
      </c>
      <c r="T264" s="58">
        <v>1</v>
      </c>
      <c r="U264" s="58">
        <v>1</v>
      </c>
      <c r="V264" s="58">
        <v>1</v>
      </c>
      <c r="W264" s="58">
        <v>1</v>
      </c>
      <c r="X264" s="58">
        <v>1</v>
      </c>
      <c r="Y264" s="58">
        <v>1</v>
      </c>
      <c r="Z264" s="58">
        <v>1</v>
      </c>
      <c r="AA264" s="58">
        <v>1</v>
      </c>
      <c r="AB264" s="58">
        <v>1</v>
      </c>
      <c r="AC264" s="58">
        <v>1</v>
      </c>
      <c r="AD264" s="58">
        <v>1</v>
      </c>
      <c r="AE264" s="58">
        <v>1</v>
      </c>
      <c r="AF264" s="58">
        <v>1</v>
      </c>
      <c r="AG264" s="58">
        <v>1</v>
      </c>
      <c r="AH264" s="58">
        <v>1</v>
      </c>
      <c r="AI264" s="58">
        <v>1</v>
      </c>
      <c r="AJ264" s="58">
        <v>1</v>
      </c>
      <c r="AK264" s="58">
        <v>1</v>
      </c>
      <c r="AL264" s="58">
        <v>1</v>
      </c>
      <c r="AM264" s="58">
        <v>1</v>
      </c>
      <c r="AN264" s="58">
        <v>1</v>
      </c>
      <c r="AO264" s="58">
        <v>1</v>
      </c>
      <c r="AP264" s="58">
        <v>1</v>
      </c>
      <c r="AQ264" s="58">
        <v>1</v>
      </c>
      <c r="AR264" s="58">
        <v>1</v>
      </c>
      <c r="AS264" s="58">
        <v>1</v>
      </c>
      <c r="AT264" s="58">
        <v>1</v>
      </c>
      <c r="AU264" s="58">
        <v>1</v>
      </c>
      <c r="AV264" s="58">
        <v>1</v>
      </c>
      <c r="AW264" s="58">
        <v>1</v>
      </c>
      <c r="AX264" s="58">
        <v>1</v>
      </c>
      <c r="AY264" s="58">
        <v>1</v>
      </c>
      <c r="AZ264" s="58">
        <v>1</v>
      </c>
      <c r="BA264" s="58">
        <v>1</v>
      </c>
      <c r="BB264" s="58">
        <v>1</v>
      </c>
      <c r="BC264" s="58">
        <v>1</v>
      </c>
      <c r="BD264" s="58">
        <v>1</v>
      </c>
      <c r="BE264" s="58">
        <v>1</v>
      </c>
      <c r="BF264" s="58">
        <v>1</v>
      </c>
      <c r="BG264" s="58">
        <v>1</v>
      </c>
      <c r="BH264" s="58">
        <v>1</v>
      </c>
      <c r="BI264" s="58">
        <v>1</v>
      </c>
      <c r="BJ264" s="58">
        <v>1</v>
      </c>
    </row>
    <row r="265" spans="2:62" ht="13.5" hidden="1" customHeight="1" outlineLevel="1" x14ac:dyDescent="0.25">
      <c r="B265" s="19" t="s">
        <v>79</v>
      </c>
      <c r="G265" s="58">
        <v>0</v>
      </c>
      <c r="H265" s="58">
        <v>0</v>
      </c>
      <c r="I265" s="58">
        <v>0</v>
      </c>
      <c r="J265" s="58">
        <v>0</v>
      </c>
      <c r="K265" s="58">
        <v>0</v>
      </c>
      <c r="L265" s="58">
        <v>0</v>
      </c>
      <c r="M265" s="58">
        <v>0</v>
      </c>
      <c r="N265" s="58">
        <v>0</v>
      </c>
      <c r="O265" s="58">
        <v>0</v>
      </c>
      <c r="P265" s="58">
        <v>0</v>
      </c>
      <c r="Q265" s="58">
        <v>0</v>
      </c>
      <c r="R265" s="58">
        <v>0</v>
      </c>
      <c r="S265" s="58">
        <v>0</v>
      </c>
      <c r="T265" s="58">
        <v>0</v>
      </c>
      <c r="U265" s="58">
        <v>0</v>
      </c>
      <c r="V265" s="58">
        <v>0</v>
      </c>
      <c r="W265" s="58">
        <v>0</v>
      </c>
      <c r="X265" s="58">
        <v>0</v>
      </c>
      <c r="Y265" s="58">
        <v>0</v>
      </c>
      <c r="Z265" s="58">
        <v>0</v>
      </c>
      <c r="AA265" s="58">
        <v>0</v>
      </c>
      <c r="AB265" s="58">
        <v>0</v>
      </c>
      <c r="AC265" s="58">
        <v>0</v>
      </c>
      <c r="AD265" s="58">
        <v>0</v>
      </c>
      <c r="AE265" s="58">
        <v>0</v>
      </c>
      <c r="AF265" s="58">
        <v>0</v>
      </c>
      <c r="AG265" s="58">
        <v>0</v>
      </c>
      <c r="AH265" s="58">
        <v>0</v>
      </c>
      <c r="AI265" s="58">
        <v>0</v>
      </c>
      <c r="AJ265" s="58">
        <v>0</v>
      </c>
      <c r="AK265" s="58">
        <v>0</v>
      </c>
      <c r="AL265" s="58">
        <v>0</v>
      </c>
      <c r="AM265" s="58">
        <v>0</v>
      </c>
      <c r="AN265" s="58">
        <v>0</v>
      </c>
      <c r="AO265" s="58">
        <v>0</v>
      </c>
      <c r="AP265" s="58">
        <v>0</v>
      </c>
      <c r="AQ265" s="58">
        <v>0</v>
      </c>
      <c r="AR265" s="58">
        <v>0</v>
      </c>
      <c r="AS265" s="58">
        <v>0</v>
      </c>
      <c r="AT265" s="58">
        <v>0</v>
      </c>
      <c r="AU265" s="58">
        <v>0</v>
      </c>
      <c r="AV265" s="58">
        <v>0</v>
      </c>
      <c r="AW265" s="58">
        <v>0</v>
      </c>
      <c r="AX265" s="58">
        <v>0</v>
      </c>
      <c r="AY265" s="58">
        <v>0</v>
      </c>
      <c r="AZ265" s="58">
        <v>0</v>
      </c>
      <c r="BA265" s="58">
        <v>0</v>
      </c>
      <c r="BB265" s="58">
        <v>0</v>
      </c>
      <c r="BC265" s="58">
        <v>0</v>
      </c>
      <c r="BD265" s="58">
        <v>0</v>
      </c>
      <c r="BE265" s="58">
        <v>0</v>
      </c>
      <c r="BF265" s="58">
        <v>0</v>
      </c>
      <c r="BG265" s="58">
        <v>0</v>
      </c>
      <c r="BH265" s="58">
        <v>0</v>
      </c>
      <c r="BI265" s="58">
        <v>0</v>
      </c>
      <c r="BJ265" s="58">
        <v>0</v>
      </c>
    </row>
    <row r="266" spans="2:62" ht="13.5" hidden="1" customHeight="1" outlineLevel="1" x14ac:dyDescent="0.25">
      <c r="B266" s="19" t="s">
        <v>54</v>
      </c>
      <c r="G266" s="58">
        <v>0</v>
      </c>
      <c r="H266" s="58">
        <v>0</v>
      </c>
      <c r="I266" s="58">
        <v>0</v>
      </c>
      <c r="J266" s="58">
        <v>0</v>
      </c>
      <c r="K266" s="58">
        <v>0</v>
      </c>
      <c r="L266" s="58">
        <v>0</v>
      </c>
      <c r="M266" s="58">
        <v>0</v>
      </c>
      <c r="N266" s="58">
        <v>0</v>
      </c>
      <c r="O266" s="58">
        <v>0</v>
      </c>
      <c r="P266" s="58">
        <v>0</v>
      </c>
      <c r="Q266" s="58">
        <v>0</v>
      </c>
      <c r="R266" s="58">
        <v>1</v>
      </c>
      <c r="S266" s="58">
        <v>1</v>
      </c>
      <c r="T266" s="58">
        <v>1</v>
      </c>
      <c r="U266" s="58">
        <v>1</v>
      </c>
      <c r="V266" s="58">
        <v>1</v>
      </c>
      <c r="W266" s="58">
        <v>1</v>
      </c>
      <c r="X266" s="58">
        <v>1</v>
      </c>
      <c r="Y266" s="58">
        <v>1</v>
      </c>
      <c r="Z266" s="58">
        <v>1</v>
      </c>
      <c r="AA266" s="58">
        <v>1</v>
      </c>
      <c r="AB266" s="58">
        <v>1</v>
      </c>
      <c r="AC266" s="58">
        <v>1</v>
      </c>
      <c r="AD266" s="58">
        <v>1</v>
      </c>
      <c r="AE266" s="58">
        <v>1</v>
      </c>
      <c r="AF266" s="58">
        <v>1</v>
      </c>
      <c r="AG266" s="58">
        <v>1</v>
      </c>
      <c r="AH266" s="58">
        <v>1</v>
      </c>
      <c r="AI266" s="58">
        <v>1</v>
      </c>
      <c r="AJ266" s="58">
        <v>1</v>
      </c>
      <c r="AK266" s="58">
        <v>1</v>
      </c>
      <c r="AL266" s="58">
        <v>1</v>
      </c>
      <c r="AM266" s="58">
        <v>1</v>
      </c>
      <c r="AN266" s="58">
        <v>1</v>
      </c>
      <c r="AO266" s="58">
        <v>1</v>
      </c>
      <c r="AP266" s="58">
        <v>1</v>
      </c>
      <c r="AQ266" s="58">
        <v>1</v>
      </c>
      <c r="AR266" s="58">
        <v>1</v>
      </c>
      <c r="AS266" s="58">
        <v>1</v>
      </c>
      <c r="AT266" s="58">
        <v>1</v>
      </c>
      <c r="AU266" s="58">
        <v>1</v>
      </c>
      <c r="AV266" s="58">
        <v>1</v>
      </c>
      <c r="AW266" s="58">
        <v>1</v>
      </c>
      <c r="AX266" s="58">
        <v>1</v>
      </c>
      <c r="AY266" s="58">
        <v>1</v>
      </c>
      <c r="AZ266" s="58">
        <v>1</v>
      </c>
      <c r="BA266" s="58">
        <v>1</v>
      </c>
      <c r="BB266" s="58">
        <v>1</v>
      </c>
      <c r="BC266" s="58">
        <v>1</v>
      </c>
      <c r="BD266" s="58">
        <v>1</v>
      </c>
      <c r="BE266" s="58">
        <v>1</v>
      </c>
      <c r="BF266" s="58">
        <v>1</v>
      </c>
      <c r="BG266" s="58">
        <v>1</v>
      </c>
      <c r="BH266" s="58">
        <v>1</v>
      </c>
      <c r="BI266" s="58">
        <v>1</v>
      </c>
      <c r="BJ266" s="58">
        <v>1</v>
      </c>
    </row>
    <row r="267" spans="2:62" ht="13.5" hidden="1" customHeight="1" outlineLevel="1" x14ac:dyDescent="0.25">
      <c r="B267" s="19" t="s">
        <v>55</v>
      </c>
      <c r="G267" s="58">
        <v>0</v>
      </c>
      <c r="H267" s="58">
        <v>0</v>
      </c>
      <c r="I267" s="58">
        <v>0</v>
      </c>
      <c r="J267" s="58">
        <v>0</v>
      </c>
      <c r="K267" s="58">
        <v>0</v>
      </c>
      <c r="L267" s="58">
        <v>0</v>
      </c>
      <c r="M267" s="58">
        <v>0</v>
      </c>
      <c r="N267" s="58">
        <v>0</v>
      </c>
      <c r="O267" s="58">
        <v>0</v>
      </c>
      <c r="P267" s="58">
        <v>0</v>
      </c>
      <c r="Q267" s="58">
        <v>0</v>
      </c>
      <c r="R267" s="58">
        <v>0</v>
      </c>
      <c r="S267" s="58">
        <v>0</v>
      </c>
      <c r="T267" s="58">
        <v>0</v>
      </c>
      <c r="U267" s="58">
        <v>0</v>
      </c>
      <c r="V267" s="58">
        <v>0</v>
      </c>
      <c r="W267" s="58">
        <v>0</v>
      </c>
      <c r="X267" s="58">
        <v>0</v>
      </c>
      <c r="Y267" s="58">
        <v>0</v>
      </c>
      <c r="Z267" s="58">
        <v>0</v>
      </c>
      <c r="AA267" s="58">
        <v>0</v>
      </c>
      <c r="AB267" s="58">
        <v>0</v>
      </c>
      <c r="AC267" s="58">
        <v>0</v>
      </c>
      <c r="AD267" s="58">
        <v>0</v>
      </c>
      <c r="AE267" s="58">
        <v>0</v>
      </c>
      <c r="AF267" s="58">
        <v>0</v>
      </c>
      <c r="AG267" s="58">
        <v>0</v>
      </c>
      <c r="AH267" s="58">
        <v>0</v>
      </c>
      <c r="AI267" s="58">
        <v>0</v>
      </c>
      <c r="AJ267" s="58">
        <v>0</v>
      </c>
      <c r="AK267" s="58">
        <v>0</v>
      </c>
      <c r="AL267" s="58">
        <v>0</v>
      </c>
      <c r="AM267" s="58">
        <v>0</v>
      </c>
      <c r="AN267" s="58">
        <v>0</v>
      </c>
      <c r="AO267" s="58">
        <v>0</v>
      </c>
      <c r="AP267" s="58">
        <v>0</v>
      </c>
      <c r="AQ267" s="58">
        <v>0</v>
      </c>
      <c r="AR267" s="58">
        <v>0</v>
      </c>
      <c r="AS267" s="58">
        <v>0</v>
      </c>
      <c r="AT267" s="58">
        <v>0</v>
      </c>
      <c r="AU267" s="58">
        <v>0</v>
      </c>
      <c r="AV267" s="58">
        <v>0</v>
      </c>
      <c r="AW267" s="58">
        <v>0</v>
      </c>
      <c r="AX267" s="58">
        <v>0</v>
      </c>
      <c r="AY267" s="58">
        <v>0</v>
      </c>
      <c r="AZ267" s="58">
        <v>0</v>
      </c>
      <c r="BA267" s="58">
        <v>0</v>
      </c>
      <c r="BB267" s="58">
        <v>0</v>
      </c>
      <c r="BC267" s="58">
        <v>0</v>
      </c>
      <c r="BD267" s="58">
        <v>0</v>
      </c>
      <c r="BE267" s="58">
        <v>0</v>
      </c>
      <c r="BF267" s="58">
        <v>0</v>
      </c>
      <c r="BG267" s="58">
        <v>0</v>
      </c>
      <c r="BH267" s="58">
        <v>0</v>
      </c>
      <c r="BI267" s="58">
        <v>0</v>
      </c>
      <c r="BJ267" s="58">
        <v>0</v>
      </c>
    </row>
    <row r="268" spans="2:62" ht="13.5" hidden="1" customHeight="1" outlineLevel="1" x14ac:dyDescent="0.25">
      <c r="B268" s="19" t="s">
        <v>80</v>
      </c>
      <c r="G268" s="58">
        <v>0</v>
      </c>
      <c r="H268" s="58">
        <v>0</v>
      </c>
      <c r="I268" s="58">
        <v>0</v>
      </c>
      <c r="J268" s="58">
        <v>0</v>
      </c>
      <c r="K268" s="58">
        <v>0</v>
      </c>
      <c r="L268" s="58">
        <v>0</v>
      </c>
      <c r="M268" s="58">
        <v>0</v>
      </c>
      <c r="N268" s="58">
        <v>0</v>
      </c>
      <c r="O268" s="58">
        <v>0</v>
      </c>
      <c r="P268" s="58">
        <v>0</v>
      </c>
      <c r="Q268" s="58">
        <v>0</v>
      </c>
      <c r="R268" s="58">
        <v>0</v>
      </c>
      <c r="S268" s="58">
        <v>0</v>
      </c>
      <c r="T268" s="58">
        <v>0</v>
      </c>
      <c r="U268" s="58">
        <v>0</v>
      </c>
      <c r="V268" s="58">
        <v>0</v>
      </c>
      <c r="W268" s="58">
        <v>0</v>
      </c>
      <c r="X268" s="58">
        <v>0</v>
      </c>
      <c r="Y268" s="58">
        <v>0</v>
      </c>
      <c r="Z268" s="58">
        <v>0</v>
      </c>
      <c r="AA268" s="58">
        <v>1</v>
      </c>
      <c r="AB268" s="58">
        <v>1</v>
      </c>
      <c r="AC268" s="58">
        <v>1</v>
      </c>
      <c r="AD268" s="58">
        <v>1</v>
      </c>
      <c r="AE268" s="58">
        <v>1</v>
      </c>
      <c r="AF268" s="58">
        <v>1</v>
      </c>
      <c r="AG268" s="58">
        <v>1</v>
      </c>
      <c r="AH268" s="58">
        <v>1</v>
      </c>
      <c r="AI268" s="58">
        <v>1</v>
      </c>
      <c r="AJ268" s="58">
        <v>1</v>
      </c>
      <c r="AK268" s="58">
        <v>1</v>
      </c>
      <c r="AL268" s="58">
        <v>1</v>
      </c>
      <c r="AM268" s="58">
        <v>1</v>
      </c>
      <c r="AN268" s="58">
        <v>1</v>
      </c>
      <c r="AO268" s="58">
        <v>1</v>
      </c>
      <c r="AP268" s="58">
        <v>1</v>
      </c>
      <c r="AQ268" s="58">
        <v>1</v>
      </c>
      <c r="AR268" s="58">
        <v>1</v>
      </c>
      <c r="AS268" s="58">
        <v>1</v>
      </c>
      <c r="AT268" s="58">
        <v>1</v>
      </c>
      <c r="AU268" s="58">
        <v>1</v>
      </c>
      <c r="AV268" s="58">
        <v>1</v>
      </c>
      <c r="AW268" s="58">
        <v>1</v>
      </c>
      <c r="AX268" s="58">
        <v>1</v>
      </c>
      <c r="AY268" s="58">
        <v>1</v>
      </c>
      <c r="AZ268" s="58">
        <v>1</v>
      </c>
      <c r="BA268" s="58">
        <v>1</v>
      </c>
      <c r="BB268" s="58">
        <v>1</v>
      </c>
      <c r="BC268" s="58">
        <v>1</v>
      </c>
      <c r="BD268" s="58">
        <v>1</v>
      </c>
      <c r="BE268" s="58">
        <v>1</v>
      </c>
      <c r="BF268" s="58">
        <v>1</v>
      </c>
      <c r="BG268" s="58">
        <v>1</v>
      </c>
      <c r="BH268" s="58">
        <v>1</v>
      </c>
      <c r="BI268" s="58">
        <v>1</v>
      </c>
      <c r="BJ268" s="58">
        <v>1</v>
      </c>
    </row>
    <row r="269" spans="2:62" ht="13.5" hidden="1" customHeight="1" outlineLevel="1" x14ac:dyDescent="0.25">
      <c r="B269" s="19" t="s">
        <v>92</v>
      </c>
      <c r="G269" s="58">
        <v>0</v>
      </c>
      <c r="H269" s="58">
        <v>0</v>
      </c>
      <c r="I269" s="58">
        <v>0</v>
      </c>
      <c r="J269" s="58">
        <v>0</v>
      </c>
      <c r="K269" s="58">
        <v>0</v>
      </c>
      <c r="L269" s="58">
        <v>0</v>
      </c>
      <c r="M269" s="58">
        <v>0</v>
      </c>
      <c r="N269" s="58">
        <v>0</v>
      </c>
      <c r="O269" s="58">
        <v>0</v>
      </c>
      <c r="P269" s="58">
        <v>0</v>
      </c>
      <c r="Q269" s="58">
        <v>0</v>
      </c>
      <c r="R269" s="58">
        <v>0</v>
      </c>
      <c r="S269" s="58">
        <v>0</v>
      </c>
      <c r="T269" s="58">
        <v>0</v>
      </c>
      <c r="U269" s="58">
        <v>0</v>
      </c>
      <c r="V269" s="58">
        <v>0</v>
      </c>
      <c r="W269" s="58">
        <v>0</v>
      </c>
      <c r="X269" s="58">
        <v>0</v>
      </c>
      <c r="Y269" s="58">
        <v>0</v>
      </c>
      <c r="Z269" s="58">
        <v>0</v>
      </c>
      <c r="AA269" s="58">
        <v>0</v>
      </c>
      <c r="AB269" s="58">
        <v>0</v>
      </c>
      <c r="AC269" s="58">
        <v>0</v>
      </c>
      <c r="AD269" s="58">
        <v>0</v>
      </c>
      <c r="AE269" s="58">
        <v>0</v>
      </c>
      <c r="AF269" s="58">
        <v>0</v>
      </c>
      <c r="AG269" s="58">
        <v>0</v>
      </c>
      <c r="AH269" s="58">
        <v>0</v>
      </c>
      <c r="AI269" s="58">
        <v>0</v>
      </c>
      <c r="AJ269" s="58">
        <v>0</v>
      </c>
      <c r="AK269" s="58">
        <v>0</v>
      </c>
      <c r="AL269" s="58">
        <v>0</v>
      </c>
      <c r="AM269" s="58">
        <v>0</v>
      </c>
      <c r="AN269" s="58">
        <v>0</v>
      </c>
      <c r="AO269" s="58">
        <v>0</v>
      </c>
      <c r="AP269" s="58">
        <v>0</v>
      </c>
      <c r="AQ269" s="58">
        <v>0</v>
      </c>
      <c r="AR269" s="58">
        <v>0</v>
      </c>
      <c r="AS269" s="58">
        <v>0</v>
      </c>
      <c r="AT269" s="58">
        <v>0</v>
      </c>
      <c r="AU269" s="58">
        <v>0</v>
      </c>
      <c r="AV269" s="58">
        <v>0</v>
      </c>
      <c r="AW269" s="58">
        <v>0</v>
      </c>
      <c r="AX269" s="58">
        <v>0</v>
      </c>
      <c r="AY269" s="58">
        <v>0</v>
      </c>
      <c r="AZ269" s="58">
        <v>0</v>
      </c>
      <c r="BA269" s="58">
        <v>0</v>
      </c>
      <c r="BB269" s="58">
        <v>0</v>
      </c>
      <c r="BC269" s="58">
        <v>0</v>
      </c>
      <c r="BD269" s="58">
        <v>0</v>
      </c>
      <c r="BE269" s="58">
        <v>0</v>
      </c>
      <c r="BF269" s="58">
        <v>0</v>
      </c>
      <c r="BG269" s="58">
        <v>0</v>
      </c>
      <c r="BH269" s="58">
        <v>0</v>
      </c>
      <c r="BI269" s="58">
        <v>0</v>
      </c>
      <c r="BJ269" s="58">
        <v>0</v>
      </c>
    </row>
    <row r="270" spans="2:62" ht="13.5" hidden="1" customHeight="1" outlineLevel="1" x14ac:dyDescent="0.25">
      <c r="B270" s="19" t="s">
        <v>125</v>
      </c>
      <c r="G270" s="58">
        <v>0</v>
      </c>
      <c r="H270" s="58">
        <v>0</v>
      </c>
      <c r="I270" s="58">
        <v>0</v>
      </c>
      <c r="J270" s="58">
        <v>0</v>
      </c>
      <c r="K270" s="58">
        <v>0</v>
      </c>
      <c r="L270" s="58">
        <v>0</v>
      </c>
      <c r="M270" s="58">
        <v>0</v>
      </c>
      <c r="N270" s="58">
        <v>0</v>
      </c>
      <c r="O270" s="58">
        <v>0</v>
      </c>
      <c r="P270" s="58">
        <v>0</v>
      </c>
      <c r="Q270" s="58">
        <v>0</v>
      </c>
      <c r="R270" s="58">
        <v>0</v>
      </c>
      <c r="S270" s="58">
        <v>0</v>
      </c>
      <c r="T270" s="58">
        <v>0</v>
      </c>
      <c r="U270" s="58">
        <v>0</v>
      </c>
      <c r="V270" s="58">
        <v>0</v>
      </c>
      <c r="W270" s="58">
        <v>0</v>
      </c>
      <c r="X270" s="58">
        <v>0</v>
      </c>
      <c r="Y270" s="58">
        <v>0</v>
      </c>
      <c r="Z270" s="58">
        <v>0</v>
      </c>
      <c r="AA270" s="58">
        <v>0</v>
      </c>
      <c r="AB270" s="58">
        <v>0</v>
      </c>
      <c r="AC270" s="58">
        <v>0</v>
      </c>
      <c r="AD270" s="58">
        <v>0</v>
      </c>
      <c r="AE270" s="58">
        <v>0</v>
      </c>
      <c r="AF270" s="58">
        <v>0</v>
      </c>
      <c r="AG270" s="58">
        <v>0</v>
      </c>
      <c r="AH270" s="58">
        <v>0</v>
      </c>
      <c r="AI270" s="58">
        <v>0</v>
      </c>
      <c r="AJ270" s="58">
        <v>0</v>
      </c>
      <c r="AK270" s="58">
        <v>0</v>
      </c>
      <c r="AL270" s="58">
        <v>0</v>
      </c>
      <c r="AM270" s="58">
        <v>0</v>
      </c>
      <c r="AN270" s="58">
        <v>0</v>
      </c>
      <c r="AO270" s="58">
        <v>0</v>
      </c>
      <c r="AP270" s="58">
        <v>0</v>
      </c>
      <c r="AQ270" s="58">
        <v>0</v>
      </c>
      <c r="AR270" s="58">
        <v>0</v>
      </c>
      <c r="AS270" s="58">
        <v>0</v>
      </c>
      <c r="AT270" s="58">
        <v>0</v>
      </c>
      <c r="AU270" s="58">
        <v>0</v>
      </c>
      <c r="AV270" s="58">
        <v>0</v>
      </c>
      <c r="AW270" s="58">
        <v>0</v>
      </c>
      <c r="AX270" s="58">
        <v>0</v>
      </c>
      <c r="AY270" s="58">
        <v>0</v>
      </c>
      <c r="AZ270" s="58">
        <v>0</v>
      </c>
      <c r="BA270" s="58">
        <v>0</v>
      </c>
      <c r="BB270" s="58">
        <v>0</v>
      </c>
      <c r="BC270" s="58">
        <v>0</v>
      </c>
      <c r="BD270" s="58">
        <v>0</v>
      </c>
      <c r="BE270" s="58">
        <v>0</v>
      </c>
      <c r="BF270" s="58">
        <v>0</v>
      </c>
      <c r="BG270" s="58">
        <v>0</v>
      </c>
      <c r="BH270" s="58">
        <v>0</v>
      </c>
      <c r="BI270" s="58">
        <v>0</v>
      </c>
      <c r="BJ270" s="58">
        <v>0</v>
      </c>
    </row>
    <row r="271" spans="2:62" ht="13.5" hidden="1" customHeight="1" outlineLevel="1" x14ac:dyDescent="0.25">
      <c r="B271" s="19" t="s">
        <v>158</v>
      </c>
      <c r="G271" s="58">
        <v>0</v>
      </c>
      <c r="H271" s="58">
        <v>0</v>
      </c>
      <c r="I271" s="58">
        <v>0</v>
      </c>
      <c r="J271" s="58">
        <v>0</v>
      </c>
      <c r="K271" s="58">
        <v>0</v>
      </c>
      <c r="L271" s="58">
        <v>1</v>
      </c>
      <c r="M271" s="58">
        <v>1</v>
      </c>
      <c r="N271" s="58">
        <v>1</v>
      </c>
      <c r="O271" s="58">
        <v>1</v>
      </c>
      <c r="P271" s="58">
        <v>1</v>
      </c>
      <c r="Q271" s="58">
        <v>1</v>
      </c>
      <c r="R271" s="58">
        <v>1</v>
      </c>
      <c r="S271" s="58">
        <v>1</v>
      </c>
      <c r="T271" s="58">
        <v>1</v>
      </c>
      <c r="U271" s="58">
        <v>1</v>
      </c>
      <c r="V271" s="58">
        <v>1</v>
      </c>
      <c r="W271" s="58">
        <v>1</v>
      </c>
      <c r="X271" s="58">
        <v>1</v>
      </c>
      <c r="Y271" s="58">
        <v>1</v>
      </c>
      <c r="Z271" s="58">
        <v>1</v>
      </c>
      <c r="AA271" s="58">
        <v>1</v>
      </c>
      <c r="AB271" s="58">
        <v>1</v>
      </c>
      <c r="AC271" s="58">
        <v>1</v>
      </c>
      <c r="AD271" s="58">
        <v>1</v>
      </c>
      <c r="AE271" s="58">
        <v>1</v>
      </c>
      <c r="AF271" s="58">
        <v>1</v>
      </c>
      <c r="AG271" s="58">
        <v>1</v>
      </c>
      <c r="AH271" s="58">
        <v>1</v>
      </c>
      <c r="AI271" s="58">
        <v>1</v>
      </c>
      <c r="AJ271" s="58">
        <v>1</v>
      </c>
      <c r="AK271" s="58">
        <v>1</v>
      </c>
      <c r="AL271" s="58">
        <v>1</v>
      </c>
      <c r="AM271" s="58">
        <v>1</v>
      </c>
      <c r="AN271" s="58">
        <v>1</v>
      </c>
      <c r="AO271" s="58">
        <v>1</v>
      </c>
      <c r="AP271" s="58">
        <v>1</v>
      </c>
      <c r="AQ271" s="58">
        <v>1</v>
      </c>
      <c r="AR271" s="58">
        <v>1</v>
      </c>
      <c r="AS271" s="58">
        <v>1</v>
      </c>
      <c r="AT271" s="58">
        <v>1</v>
      </c>
      <c r="AU271" s="58">
        <v>1</v>
      </c>
      <c r="AV271" s="58">
        <v>1</v>
      </c>
      <c r="AW271" s="58">
        <v>1</v>
      </c>
      <c r="AX271" s="58">
        <v>1</v>
      </c>
      <c r="AY271" s="58">
        <v>1</v>
      </c>
      <c r="AZ271" s="58">
        <v>1</v>
      </c>
      <c r="BA271" s="58">
        <v>1</v>
      </c>
      <c r="BB271" s="58">
        <v>1</v>
      </c>
      <c r="BC271" s="58">
        <v>1</v>
      </c>
      <c r="BD271" s="58">
        <v>1</v>
      </c>
      <c r="BE271" s="58">
        <v>1</v>
      </c>
      <c r="BF271" s="58">
        <v>1</v>
      </c>
      <c r="BG271" s="58">
        <v>1</v>
      </c>
      <c r="BH271" s="58">
        <v>1</v>
      </c>
      <c r="BI271" s="58">
        <v>1</v>
      </c>
      <c r="BJ271" s="58">
        <v>1</v>
      </c>
    </row>
    <row r="272" spans="2:62" ht="13.5" hidden="1" customHeight="1" outlineLevel="1" x14ac:dyDescent="0.25">
      <c r="B272" s="19" t="s">
        <v>52</v>
      </c>
      <c r="G272" s="58">
        <v>0</v>
      </c>
      <c r="H272" s="58">
        <v>1</v>
      </c>
      <c r="I272" s="58">
        <v>1</v>
      </c>
      <c r="J272" s="58">
        <v>1</v>
      </c>
      <c r="K272" s="58">
        <v>1</v>
      </c>
      <c r="L272" s="58">
        <v>1</v>
      </c>
      <c r="M272" s="58">
        <v>1</v>
      </c>
      <c r="N272" s="58">
        <v>1</v>
      </c>
      <c r="O272" s="58">
        <v>1</v>
      </c>
      <c r="P272" s="58">
        <v>1</v>
      </c>
      <c r="Q272" s="58">
        <v>1</v>
      </c>
      <c r="R272" s="58">
        <v>1</v>
      </c>
      <c r="S272" s="58">
        <v>1</v>
      </c>
      <c r="T272" s="58">
        <v>1</v>
      </c>
      <c r="U272" s="58">
        <v>1</v>
      </c>
      <c r="V272" s="58">
        <v>1</v>
      </c>
      <c r="W272" s="58">
        <v>1</v>
      </c>
      <c r="X272" s="58">
        <v>1</v>
      </c>
      <c r="Y272" s="58">
        <v>1</v>
      </c>
      <c r="Z272" s="58">
        <v>1</v>
      </c>
      <c r="AA272" s="58">
        <v>1</v>
      </c>
      <c r="AB272" s="58">
        <v>1</v>
      </c>
      <c r="AC272" s="58">
        <v>1</v>
      </c>
      <c r="AD272" s="58">
        <v>1</v>
      </c>
      <c r="AE272" s="58">
        <v>1</v>
      </c>
      <c r="AF272" s="58">
        <v>1</v>
      </c>
      <c r="AG272" s="58">
        <v>1</v>
      </c>
      <c r="AH272" s="58">
        <v>1</v>
      </c>
      <c r="AI272" s="58">
        <v>1</v>
      </c>
      <c r="AJ272" s="58">
        <v>1</v>
      </c>
      <c r="AK272" s="58">
        <v>1</v>
      </c>
      <c r="AL272" s="58">
        <v>1</v>
      </c>
      <c r="AM272" s="58">
        <v>1</v>
      </c>
      <c r="AN272" s="58">
        <v>1</v>
      </c>
      <c r="AO272" s="58">
        <v>1</v>
      </c>
      <c r="AP272" s="58">
        <v>1</v>
      </c>
      <c r="AQ272" s="58">
        <v>1</v>
      </c>
      <c r="AR272" s="58">
        <v>1</v>
      </c>
      <c r="AS272" s="58">
        <v>1</v>
      </c>
      <c r="AT272" s="58">
        <v>1</v>
      </c>
      <c r="AU272" s="58">
        <v>1</v>
      </c>
      <c r="AV272" s="58">
        <v>1</v>
      </c>
      <c r="AW272" s="58">
        <v>1</v>
      </c>
      <c r="AX272" s="58">
        <v>1</v>
      </c>
      <c r="AY272" s="58">
        <v>1</v>
      </c>
      <c r="AZ272" s="58">
        <v>1</v>
      </c>
      <c r="BA272" s="58">
        <v>1</v>
      </c>
      <c r="BB272" s="58">
        <v>1</v>
      </c>
      <c r="BC272" s="58">
        <v>1</v>
      </c>
      <c r="BD272" s="58">
        <v>1</v>
      </c>
      <c r="BE272" s="58">
        <v>1</v>
      </c>
      <c r="BF272" s="58">
        <v>1</v>
      </c>
      <c r="BG272" s="58">
        <v>1</v>
      </c>
      <c r="BH272" s="58">
        <v>1</v>
      </c>
      <c r="BI272" s="58">
        <v>1</v>
      </c>
      <c r="BJ272" s="58">
        <v>1</v>
      </c>
    </row>
    <row r="273" spans="2:62" ht="13.5" hidden="1" customHeight="1" outlineLevel="1" x14ac:dyDescent="0.25">
      <c r="B273" s="19" t="s">
        <v>81</v>
      </c>
      <c r="G273" s="58">
        <v>0</v>
      </c>
      <c r="H273" s="58">
        <v>0</v>
      </c>
      <c r="I273" s="58">
        <v>0</v>
      </c>
      <c r="J273" s="58">
        <v>0</v>
      </c>
      <c r="K273" s="58">
        <v>0</v>
      </c>
      <c r="L273" s="58">
        <v>0</v>
      </c>
      <c r="M273" s="58">
        <v>0</v>
      </c>
      <c r="N273" s="58">
        <v>0</v>
      </c>
      <c r="O273" s="58">
        <v>1</v>
      </c>
      <c r="P273" s="58">
        <v>1</v>
      </c>
      <c r="Q273" s="58">
        <v>1</v>
      </c>
      <c r="R273" s="58">
        <v>1</v>
      </c>
      <c r="S273" s="58">
        <v>1</v>
      </c>
      <c r="T273" s="58">
        <v>1</v>
      </c>
      <c r="U273" s="58">
        <v>1</v>
      </c>
      <c r="V273" s="58">
        <v>1</v>
      </c>
      <c r="W273" s="58">
        <v>1</v>
      </c>
      <c r="X273" s="58">
        <v>1</v>
      </c>
      <c r="Y273" s="58">
        <v>1</v>
      </c>
      <c r="Z273" s="58">
        <v>1</v>
      </c>
      <c r="AA273" s="58">
        <v>1</v>
      </c>
      <c r="AB273" s="58">
        <v>1</v>
      </c>
      <c r="AC273" s="58">
        <v>1</v>
      </c>
      <c r="AD273" s="58">
        <v>1</v>
      </c>
      <c r="AE273" s="58">
        <v>1</v>
      </c>
      <c r="AF273" s="58">
        <v>1</v>
      </c>
      <c r="AG273" s="58">
        <v>1</v>
      </c>
      <c r="AH273" s="58">
        <v>1</v>
      </c>
      <c r="AI273" s="58">
        <v>1</v>
      </c>
      <c r="AJ273" s="58">
        <v>1</v>
      </c>
      <c r="AK273" s="58">
        <v>1</v>
      </c>
      <c r="AL273" s="58">
        <v>1</v>
      </c>
      <c r="AM273" s="58">
        <v>1</v>
      </c>
      <c r="AN273" s="58">
        <v>1</v>
      </c>
      <c r="AO273" s="58">
        <v>1</v>
      </c>
      <c r="AP273" s="58">
        <v>1</v>
      </c>
      <c r="AQ273" s="58">
        <v>1</v>
      </c>
      <c r="AR273" s="58">
        <v>1</v>
      </c>
      <c r="AS273" s="58">
        <v>1</v>
      </c>
      <c r="AT273" s="58">
        <v>1</v>
      </c>
      <c r="AU273" s="58">
        <v>1</v>
      </c>
      <c r="AV273" s="58">
        <v>1</v>
      </c>
      <c r="AW273" s="58">
        <v>1</v>
      </c>
      <c r="AX273" s="58">
        <v>1</v>
      </c>
      <c r="AY273" s="58">
        <v>1</v>
      </c>
      <c r="AZ273" s="58">
        <v>1</v>
      </c>
      <c r="BA273" s="58">
        <v>1</v>
      </c>
      <c r="BB273" s="58">
        <v>1</v>
      </c>
      <c r="BC273" s="58">
        <v>1</v>
      </c>
      <c r="BD273" s="58">
        <v>1</v>
      </c>
      <c r="BE273" s="58">
        <v>1</v>
      </c>
      <c r="BF273" s="58">
        <v>1</v>
      </c>
      <c r="BG273" s="58">
        <v>1</v>
      </c>
      <c r="BH273" s="58">
        <v>1</v>
      </c>
      <c r="BI273" s="58">
        <v>1</v>
      </c>
      <c r="BJ273" s="58">
        <v>1</v>
      </c>
    </row>
    <row r="274" spans="2:62" ht="13.5" hidden="1" customHeight="1" outlineLevel="1" x14ac:dyDescent="0.25">
      <c r="B274" s="19" t="s">
        <v>91</v>
      </c>
      <c r="G274" s="58">
        <v>0</v>
      </c>
      <c r="H274" s="58">
        <v>0</v>
      </c>
      <c r="I274" s="58">
        <v>0</v>
      </c>
      <c r="J274" s="58">
        <v>0</v>
      </c>
      <c r="K274" s="58">
        <v>0</v>
      </c>
      <c r="L274" s="58">
        <v>0</v>
      </c>
      <c r="M274" s="58">
        <v>0</v>
      </c>
      <c r="N274" s="58">
        <v>0</v>
      </c>
      <c r="O274" s="58">
        <v>0</v>
      </c>
      <c r="P274" s="58">
        <v>0</v>
      </c>
      <c r="Q274" s="58">
        <v>0</v>
      </c>
      <c r="R274" s="58">
        <v>0</v>
      </c>
      <c r="S274" s="58">
        <v>0</v>
      </c>
      <c r="T274" s="58">
        <v>0</v>
      </c>
      <c r="U274" s="58">
        <v>0</v>
      </c>
      <c r="V274" s="58">
        <v>0</v>
      </c>
      <c r="W274" s="58">
        <v>0</v>
      </c>
      <c r="X274" s="58">
        <v>0</v>
      </c>
      <c r="Y274" s="58">
        <v>0</v>
      </c>
      <c r="Z274" s="58">
        <v>0</v>
      </c>
      <c r="AA274" s="58">
        <v>0</v>
      </c>
      <c r="AB274" s="58">
        <v>0</v>
      </c>
      <c r="AC274" s="58">
        <v>0</v>
      </c>
      <c r="AD274" s="58">
        <v>0</v>
      </c>
      <c r="AE274" s="58">
        <v>0</v>
      </c>
      <c r="AF274" s="58">
        <v>0</v>
      </c>
      <c r="AG274" s="58">
        <v>0</v>
      </c>
      <c r="AH274" s="58">
        <v>0</v>
      </c>
      <c r="AI274" s="58">
        <v>0</v>
      </c>
      <c r="AJ274" s="58">
        <v>0</v>
      </c>
      <c r="AK274" s="58">
        <v>0</v>
      </c>
      <c r="AL274" s="58">
        <v>0</v>
      </c>
      <c r="AM274" s="58">
        <v>0</v>
      </c>
      <c r="AN274" s="58">
        <v>0</v>
      </c>
      <c r="AO274" s="58">
        <v>0</v>
      </c>
      <c r="AP274" s="58">
        <v>0</v>
      </c>
      <c r="AQ274" s="58">
        <v>0</v>
      </c>
      <c r="AR274" s="58">
        <v>0</v>
      </c>
      <c r="AS274" s="58">
        <v>0</v>
      </c>
      <c r="AT274" s="58">
        <v>0</v>
      </c>
      <c r="AU274" s="58">
        <v>0</v>
      </c>
      <c r="AV274" s="58">
        <v>0</v>
      </c>
      <c r="AW274" s="58">
        <v>0</v>
      </c>
      <c r="AX274" s="58">
        <v>0</v>
      </c>
      <c r="AY274" s="58">
        <v>0</v>
      </c>
      <c r="AZ274" s="58">
        <v>0</v>
      </c>
      <c r="BA274" s="58">
        <v>0</v>
      </c>
      <c r="BB274" s="58">
        <v>0</v>
      </c>
      <c r="BC274" s="58">
        <v>0</v>
      </c>
      <c r="BD274" s="58">
        <v>0</v>
      </c>
      <c r="BE274" s="58">
        <v>0</v>
      </c>
      <c r="BF274" s="58">
        <v>0</v>
      </c>
      <c r="BG274" s="58">
        <v>0</v>
      </c>
      <c r="BH274" s="58">
        <v>0</v>
      </c>
      <c r="BI274" s="58">
        <v>0</v>
      </c>
      <c r="BJ274" s="58">
        <v>0</v>
      </c>
    </row>
    <row r="275" spans="2:62" ht="13.5" hidden="1" customHeight="1" outlineLevel="1" x14ac:dyDescent="0.25">
      <c r="B275" s="19" t="s">
        <v>56</v>
      </c>
      <c r="G275" s="58">
        <v>0</v>
      </c>
      <c r="H275" s="58">
        <v>0</v>
      </c>
      <c r="I275" s="58">
        <v>0</v>
      </c>
      <c r="J275" s="58">
        <v>0</v>
      </c>
      <c r="K275" s="58">
        <v>0</v>
      </c>
      <c r="L275" s="58">
        <v>0</v>
      </c>
      <c r="M275" s="58">
        <v>0</v>
      </c>
      <c r="N275" s="58">
        <v>0</v>
      </c>
      <c r="O275" s="58">
        <v>0</v>
      </c>
      <c r="P275" s="58">
        <v>0</v>
      </c>
      <c r="Q275" s="58">
        <v>0</v>
      </c>
      <c r="R275" s="58">
        <v>0</v>
      </c>
      <c r="S275" s="58">
        <v>0</v>
      </c>
      <c r="T275" s="58">
        <v>0</v>
      </c>
      <c r="U275" s="58">
        <v>0</v>
      </c>
      <c r="V275" s="58">
        <v>0</v>
      </c>
      <c r="W275" s="58">
        <v>0</v>
      </c>
      <c r="X275" s="58">
        <v>0</v>
      </c>
      <c r="Y275" s="58">
        <v>0</v>
      </c>
      <c r="Z275" s="58">
        <v>0</v>
      </c>
      <c r="AA275" s="58">
        <v>1</v>
      </c>
      <c r="AB275" s="58">
        <v>1</v>
      </c>
      <c r="AC275" s="58">
        <v>1</v>
      </c>
      <c r="AD275" s="58">
        <v>1</v>
      </c>
      <c r="AE275" s="58">
        <v>1</v>
      </c>
      <c r="AF275" s="58">
        <v>1</v>
      </c>
      <c r="AG275" s="58">
        <v>1</v>
      </c>
      <c r="AH275" s="58">
        <v>1</v>
      </c>
      <c r="AI275" s="58">
        <v>1</v>
      </c>
      <c r="AJ275" s="58">
        <v>1</v>
      </c>
      <c r="AK275" s="58">
        <v>1</v>
      </c>
      <c r="AL275" s="58">
        <v>1</v>
      </c>
      <c r="AM275" s="58">
        <v>1</v>
      </c>
      <c r="AN275" s="58">
        <v>1</v>
      </c>
      <c r="AO275" s="58">
        <v>1</v>
      </c>
      <c r="AP275" s="58">
        <v>1</v>
      </c>
      <c r="AQ275" s="58">
        <v>1</v>
      </c>
      <c r="AR275" s="58">
        <v>1</v>
      </c>
      <c r="AS275" s="58">
        <v>1</v>
      </c>
      <c r="AT275" s="58">
        <v>1</v>
      </c>
      <c r="AU275" s="58">
        <v>1</v>
      </c>
      <c r="AV275" s="58">
        <v>1</v>
      </c>
      <c r="AW275" s="58">
        <v>1</v>
      </c>
      <c r="AX275" s="58">
        <v>1</v>
      </c>
      <c r="AY275" s="58">
        <v>1</v>
      </c>
      <c r="AZ275" s="58">
        <v>1</v>
      </c>
      <c r="BA275" s="58">
        <v>1</v>
      </c>
      <c r="BB275" s="58">
        <v>1</v>
      </c>
      <c r="BC275" s="58">
        <v>1</v>
      </c>
      <c r="BD275" s="58">
        <v>1</v>
      </c>
      <c r="BE275" s="58">
        <v>1</v>
      </c>
      <c r="BF275" s="58">
        <v>1</v>
      </c>
      <c r="BG275" s="58">
        <v>1</v>
      </c>
      <c r="BH275" s="58">
        <v>1</v>
      </c>
      <c r="BI275" s="58">
        <v>1</v>
      </c>
      <c r="BJ275" s="58">
        <v>1</v>
      </c>
    </row>
    <row r="276" spans="2:62" ht="13.5" hidden="1" customHeight="1" outlineLevel="1" x14ac:dyDescent="0.25"/>
    <row r="277" spans="2:62" ht="13.5" hidden="1" customHeight="1" outlineLevel="1" x14ac:dyDescent="0.25">
      <c r="B277" s="6" t="s">
        <v>93</v>
      </c>
      <c r="G277" s="9">
        <f>COUNTIF(G254:G275,"&gt;0")</f>
        <v>2</v>
      </c>
      <c r="H277" s="9">
        <f t="shared" ref="H277:AW277" si="388">COUNTIF(H254:H275,"&gt;0")</f>
        <v>4</v>
      </c>
      <c r="I277" s="9">
        <f t="shared" si="388"/>
        <v>4</v>
      </c>
      <c r="J277" s="9">
        <f t="shared" si="388"/>
        <v>4</v>
      </c>
      <c r="K277" s="9">
        <f t="shared" si="388"/>
        <v>4</v>
      </c>
      <c r="L277" s="9">
        <f t="shared" si="388"/>
        <v>5</v>
      </c>
      <c r="M277" s="9">
        <f t="shared" si="388"/>
        <v>5</v>
      </c>
      <c r="N277" s="9">
        <f t="shared" si="388"/>
        <v>5</v>
      </c>
      <c r="O277" s="9">
        <f t="shared" si="388"/>
        <v>9</v>
      </c>
      <c r="P277" s="9">
        <f t="shared" si="388"/>
        <v>9</v>
      </c>
      <c r="Q277" s="9">
        <f t="shared" si="388"/>
        <v>9</v>
      </c>
      <c r="R277" s="9">
        <f t="shared" si="388"/>
        <v>10</v>
      </c>
      <c r="S277" s="9">
        <f t="shared" si="388"/>
        <v>10</v>
      </c>
      <c r="T277" s="9">
        <f t="shared" si="388"/>
        <v>10</v>
      </c>
      <c r="U277" s="9">
        <f t="shared" si="388"/>
        <v>12</v>
      </c>
      <c r="V277" s="9">
        <f t="shared" si="388"/>
        <v>12</v>
      </c>
      <c r="W277" s="9">
        <f t="shared" si="388"/>
        <v>12</v>
      </c>
      <c r="X277" s="9">
        <f t="shared" si="388"/>
        <v>12</v>
      </c>
      <c r="Y277" s="9">
        <f t="shared" si="388"/>
        <v>12</v>
      </c>
      <c r="Z277" s="9">
        <f t="shared" si="388"/>
        <v>12</v>
      </c>
      <c r="AA277" s="9">
        <f t="shared" si="388"/>
        <v>15</v>
      </c>
      <c r="AB277" s="9">
        <f t="shared" si="388"/>
        <v>15</v>
      </c>
      <c r="AC277" s="9">
        <f t="shared" si="388"/>
        <v>15</v>
      </c>
      <c r="AD277" s="9">
        <f t="shared" si="388"/>
        <v>15</v>
      </c>
      <c r="AE277" s="9">
        <f t="shared" si="388"/>
        <v>15</v>
      </c>
      <c r="AF277" s="9">
        <f t="shared" si="388"/>
        <v>15</v>
      </c>
      <c r="AG277" s="9">
        <f t="shared" si="388"/>
        <v>15</v>
      </c>
      <c r="AH277" s="9">
        <f t="shared" si="388"/>
        <v>15</v>
      </c>
      <c r="AI277" s="9">
        <f t="shared" si="388"/>
        <v>15</v>
      </c>
      <c r="AJ277" s="9">
        <f t="shared" si="388"/>
        <v>15</v>
      </c>
      <c r="AK277" s="9">
        <f t="shared" si="388"/>
        <v>15</v>
      </c>
      <c r="AL277" s="9">
        <f t="shared" si="388"/>
        <v>15</v>
      </c>
      <c r="AM277" s="9">
        <f t="shared" si="388"/>
        <v>15</v>
      </c>
      <c r="AN277" s="9">
        <f t="shared" si="388"/>
        <v>15</v>
      </c>
      <c r="AO277" s="9">
        <f t="shared" si="388"/>
        <v>15</v>
      </c>
      <c r="AP277" s="9">
        <f t="shared" si="388"/>
        <v>15</v>
      </c>
      <c r="AQ277" s="9">
        <f t="shared" si="388"/>
        <v>15</v>
      </c>
      <c r="AR277" s="9">
        <f t="shared" si="388"/>
        <v>15</v>
      </c>
      <c r="AS277" s="9">
        <f t="shared" si="388"/>
        <v>15</v>
      </c>
      <c r="AT277" s="9">
        <f t="shared" si="388"/>
        <v>15</v>
      </c>
      <c r="AU277" s="9">
        <f t="shared" si="388"/>
        <v>15</v>
      </c>
      <c r="AV277" s="9">
        <f t="shared" si="388"/>
        <v>15</v>
      </c>
      <c r="AW277" s="9">
        <f t="shared" si="388"/>
        <v>15</v>
      </c>
      <c r="AX277" s="9">
        <f t="shared" ref="AX277:BJ277" si="389">COUNTIF(AX254:AX275,"&gt;0")</f>
        <v>15</v>
      </c>
      <c r="AY277" s="9">
        <f t="shared" si="389"/>
        <v>15</v>
      </c>
      <c r="AZ277" s="9">
        <f t="shared" si="389"/>
        <v>15</v>
      </c>
      <c r="BA277" s="9">
        <f t="shared" si="389"/>
        <v>15</v>
      </c>
      <c r="BB277" s="9">
        <f t="shared" si="389"/>
        <v>15</v>
      </c>
      <c r="BC277" s="9">
        <f t="shared" si="389"/>
        <v>15</v>
      </c>
      <c r="BD277" s="9">
        <f t="shared" si="389"/>
        <v>15</v>
      </c>
      <c r="BE277" s="9">
        <f t="shared" si="389"/>
        <v>15</v>
      </c>
      <c r="BF277" s="9">
        <f t="shared" si="389"/>
        <v>15</v>
      </c>
      <c r="BG277" s="9">
        <f t="shared" si="389"/>
        <v>15</v>
      </c>
      <c r="BH277" s="9">
        <f t="shared" si="389"/>
        <v>15</v>
      </c>
      <c r="BI277" s="9">
        <f t="shared" si="389"/>
        <v>15</v>
      </c>
      <c r="BJ277" s="9">
        <f t="shared" si="389"/>
        <v>15</v>
      </c>
    </row>
    <row r="278" spans="2:62" ht="13.5" hidden="1" customHeight="1" outlineLevel="1" x14ac:dyDescent="0.25"/>
    <row r="279" spans="2:62" ht="13.5" hidden="1" customHeight="1" outlineLevel="1" x14ac:dyDescent="0.25">
      <c r="B279" s="29" t="s">
        <v>90</v>
      </c>
      <c r="C279" s="37"/>
      <c r="D279" s="3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5"/>
    </row>
    <row r="280" spans="2:62" ht="5" hidden="1" customHeight="1" outlineLevel="1" x14ac:dyDescent="0.25"/>
    <row r="281" spans="2:62" ht="13.5" hidden="1" customHeight="1" outlineLevel="1" x14ac:dyDescent="0.25">
      <c r="B281" s="46" t="str">
        <f t="shared" ref="B281:B296" si="390">B254</f>
        <v>Chief Executive Officer (CEO)</v>
      </c>
      <c r="G281" s="41">
        <v>200</v>
      </c>
      <c r="H281" s="41">
        <v>200</v>
      </c>
      <c r="I281" s="41">
        <v>200</v>
      </c>
      <c r="J281" s="41">
        <v>200</v>
      </c>
      <c r="K281" s="41">
        <v>200</v>
      </c>
      <c r="L281" s="41">
        <v>200</v>
      </c>
      <c r="M281" s="41">
        <v>200</v>
      </c>
      <c r="N281" s="41">
        <v>200</v>
      </c>
      <c r="O281" s="41">
        <v>225</v>
      </c>
      <c r="P281" s="41">
        <v>225</v>
      </c>
      <c r="Q281" s="41">
        <v>225</v>
      </c>
      <c r="R281" s="41">
        <v>225</v>
      </c>
      <c r="S281" s="41">
        <v>225</v>
      </c>
      <c r="T281" s="41">
        <v>225</v>
      </c>
      <c r="U281" s="41">
        <v>225</v>
      </c>
      <c r="V281" s="41">
        <v>225</v>
      </c>
      <c r="W281" s="41">
        <v>225</v>
      </c>
      <c r="X281" s="41">
        <v>225</v>
      </c>
      <c r="Y281" s="41">
        <v>225</v>
      </c>
      <c r="Z281" s="41">
        <v>225</v>
      </c>
      <c r="AA281" s="41">
        <v>250</v>
      </c>
      <c r="AB281" s="41">
        <v>250</v>
      </c>
      <c r="AC281" s="41">
        <v>250</v>
      </c>
      <c r="AD281" s="41">
        <v>250</v>
      </c>
      <c r="AE281" s="41">
        <v>250</v>
      </c>
      <c r="AF281" s="41">
        <v>250</v>
      </c>
      <c r="AG281" s="41">
        <v>250</v>
      </c>
      <c r="AH281" s="41">
        <v>250</v>
      </c>
      <c r="AI281" s="41">
        <v>250</v>
      </c>
      <c r="AJ281" s="41">
        <v>250</v>
      </c>
      <c r="AK281" s="41">
        <v>250</v>
      </c>
      <c r="AL281" s="41">
        <v>250</v>
      </c>
      <c r="AM281" s="41">
        <v>250</v>
      </c>
      <c r="AN281" s="41">
        <v>250</v>
      </c>
      <c r="AO281" s="41">
        <v>250</v>
      </c>
      <c r="AP281" s="41">
        <v>250</v>
      </c>
      <c r="AQ281" s="41">
        <v>250</v>
      </c>
      <c r="AR281" s="41">
        <v>250</v>
      </c>
      <c r="AS281" s="41">
        <v>250</v>
      </c>
      <c r="AT281" s="41">
        <v>250</v>
      </c>
      <c r="AU281" s="41">
        <v>250</v>
      </c>
      <c r="AV281" s="41">
        <v>250</v>
      </c>
      <c r="AW281" s="41">
        <v>250</v>
      </c>
      <c r="AX281" s="41">
        <v>250</v>
      </c>
      <c r="AY281" s="41">
        <v>275</v>
      </c>
      <c r="AZ281" s="41">
        <v>275</v>
      </c>
      <c r="BA281" s="41">
        <v>275</v>
      </c>
      <c r="BB281" s="41">
        <v>275</v>
      </c>
      <c r="BC281" s="41">
        <v>275</v>
      </c>
      <c r="BD281" s="41">
        <v>275</v>
      </c>
      <c r="BE281" s="41">
        <v>275</v>
      </c>
      <c r="BF281" s="41">
        <v>275</v>
      </c>
      <c r="BG281" s="41">
        <v>275</v>
      </c>
      <c r="BH281" s="41">
        <v>275</v>
      </c>
      <c r="BI281" s="41">
        <v>275</v>
      </c>
      <c r="BJ281" s="41">
        <v>275</v>
      </c>
    </row>
    <row r="282" spans="2:62" ht="13.5" hidden="1" customHeight="1" outlineLevel="1" x14ac:dyDescent="0.25">
      <c r="B282" s="46" t="str">
        <f t="shared" si="390"/>
        <v>EVP, Sales and Business Development (CMRO)</v>
      </c>
      <c r="G282" s="40">
        <v>175</v>
      </c>
      <c r="H282" s="40">
        <v>175</v>
      </c>
      <c r="I282" s="40">
        <v>175</v>
      </c>
      <c r="J282" s="40">
        <v>175</v>
      </c>
      <c r="K282" s="40">
        <v>175</v>
      </c>
      <c r="L282" s="40">
        <v>175</v>
      </c>
      <c r="M282" s="40">
        <v>175</v>
      </c>
      <c r="N282" s="40">
        <v>175</v>
      </c>
      <c r="O282" s="40">
        <v>175</v>
      </c>
      <c r="P282" s="40">
        <v>175</v>
      </c>
      <c r="Q282" s="40">
        <v>175</v>
      </c>
      <c r="R282" s="40">
        <v>175</v>
      </c>
      <c r="S282" s="40">
        <v>175</v>
      </c>
      <c r="T282" s="40">
        <v>175</v>
      </c>
      <c r="U282" s="40">
        <v>175</v>
      </c>
      <c r="V282" s="40">
        <v>175</v>
      </c>
      <c r="W282" s="40">
        <v>175</v>
      </c>
      <c r="X282" s="40">
        <v>175</v>
      </c>
      <c r="Y282" s="40">
        <v>175</v>
      </c>
      <c r="Z282" s="40">
        <v>175</v>
      </c>
      <c r="AA282" s="40">
        <v>200</v>
      </c>
      <c r="AB282" s="40">
        <v>200</v>
      </c>
      <c r="AC282" s="40">
        <v>200</v>
      </c>
      <c r="AD282" s="40">
        <v>200</v>
      </c>
      <c r="AE282" s="40">
        <v>200</v>
      </c>
      <c r="AF282" s="40">
        <v>200</v>
      </c>
      <c r="AG282" s="40">
        <v>200</v>
      </c>
      <c r="AH282" s="40">
        <v>200</v>
      </c>
      <c r="AI282" s="40">
        <v>200</v>
      </c>
      <c r="AJ282" s="40">
        <v>200</v>
      </c>
      <c r="AK282" s="40">
        <v>200</v>
      </c>
      <c r="AL282" s="40">
        <v>200</v>
      </c>
      <c r="AM282" s="40">
        <v>225</v>
      </c>
      <c r="AN282" s="40">
        <v>225</v>
      </c>
      <c r="AO282" s="40">
        <v>225</v>
      </c>
      <c r="AP282" s="40">
        <v>225</v>
      </c>
      <c r="AQ282" s="40">
        <v>225</v>
      </c>
      <c r="AR282" s="40">
        <v>225</v>
      </c>
      <c r="AS282" s="40">
        <v>225</v>
      </c>
      <c r="AT282" s="40">
        <v>225</v>
      </c>
      <c r="AU282" s="40">
        <v>225</v>
      </c>
      <c r="AV282" s="40">
        <v>225</v>
      </c>
      <c r="AW282" s="40">
        <v>225</v>
      </c>
      <c r="AX282" s="40">
        <v>225</v>
      </c>
      <c r="AY282" s="40">
        <v>250</v>
      </c>
      <c r="AZ282" s="40">
        <v>250</v>
      </c>
      <c r="BA282" s="40">
        <v>250</v>
      </c>
      <c r="BB282" s="40">
        <v>250</v>
      </c>
      <c r="BC282" s="40">
        <v>250</v>
      </c>
      <c r="BD282" s="40">
        <v>250</v>
      </c>
      <c r="BE282" s="40">
        <v>250</v>
      </c>
      <c r="BF282" s="40">
        <v>250</v>
      </c>
      <c r="BG282" s="40">
        <v>250</v>
      </c>
      <c r="BH282" s="40">
        <v>250</v>
      </c>
      <c r="BI282" s="40">
        <v>250</v>
      </c>
      <c r="BJ282" s="40">
        <v>250</v>
      </c>
    </row>
    <row r="283" spans="2:62" ht="13.5" hidden="1" customHeight="1" outlineLevel="1" x14ac:dyDescent="0.25">
      <c r="B283" s="46" t="str">
        <f t="shared" si="390"/>
        <v>EVP, Finance (CFO)</v>
      </c>
      <c r="G283" s="40">
        <v>175</v>
      </c>
      <c r="H283" s="40">
        <v>175</v>
      </c>
      <c r="I283" s="40">
        <v>175</v>
      </c>
      <c r="J283" s="40">
        <v>175</v>
      </c>
      <c r="K283" s="40">
        <v>175</v>
      </c>
      <c r="L283" s="40">
        <v>175</v>
      </c>
      <c r="M283" s="40">
        <v>175</v>
      </c>
      <c r="N283" s="40">
        <v>175</v>
      </c>
      <c r="O283" s="40">
        <v>175</v>
      </c>
      <c r="P283" s="40">
        <v>175</v>
      </c>
      <c r="Q283" s="40">
        <v>175</v>
      </c>
      <c r="R283" s="40">
        <v>175</v>
      </c>
      <c r="S283" s="40">
        <v>175</v>
      </c>
      <c r="T283" s="40">
        <v>175</v>
      </c>
      <c r="U283" s="40">
        <v>175</v>
      </c>
      <c r="V283" s="40">
        <v>175</v>
      </c>
      <c r="W283" s="40">
        <v>175</v>
      </c>
      <c r="X283" s="40">
        <v>175</v>
      </c>
      <c r="Y283" s="40">
        <v>175</v>
      </c>
      <c r="Z283" s="40">
        <v>175</v>
      </c>
      <c r="AA283" s="40">
        <v>200</v>
      </c>
      <c r="AB283" s="40">
        <v>200</v>
      </c>
      <c r="AC283" s="40">
        <v>200</v>
      </c>
      <c r="AD283" s="40">
        <v>200</v>
      </c>
      <c r="AE283" s="40">
        <v>200</v>
      </c>
      <c r="AF283" s="40">
        <v>200</v>
      </c>
      <c r="AG283" s="40">
        <v>200</v>
      </c>
      <c r="AH283" s="40">
        <v>200</v>
      </c>
      <c r="AI283" s="40">
        <v>200</v>
      </c>
      <c r="AJ283" s="40">
        <v>200</v>
      </c>
      <c r="AK283" s="40">
        <v>200</v>
      </c>
      <c r="AL283" s="40">
        <v>200</v>
      </c>
      <c r="AM283" s="40">
        <v>225</v>
      </c>
      <c r="AN283" s="40">
        <v>225</v>
      </c>
      <c r="AO283" s="40">
        <v>225</v>
      </c>
      <c r="AP283" s="40">
        <v>225</v>
      </c>
      <c r="AQ283" s="40">
        <v>225</v>
      </c>
      <c r="AR283" s="40">
        <v>225</v>
      </c>
      <c r="AS283" s="40">
        <v>225</v>
      </c>
      <c r="AT283" s="40">
        <v>225</v>
      </c>
      <c r="AU283" s="40">
        <v>225</v>
      </c>
      <c r="AV283" s="40">
        <v>225</v>
      </c>
      <c r="AW283" s="40">
        <v>225</v>
      </c>
      <c r="AX283" s="40">
        <v>225</v>
      </c>
      <c r="AY283" s="40">
        <v>250</v>
      </c>
      <c r="AZ283" s="40">
        <v>250</v>
      </c>
      <c r="BA283" s="40">
        <v>250</v>
      </c>
      <c r="BB283" s="40">
        <v>250</v>
      </c>
      <c r="BC283" s="40">
        <v>250</v>
      </c>
      <c r="BD283" s="40">
        <v>250</v>
      </c>
      <c r="BE283" s="40">
        <v>250</v>
      </c>
      <c r="BF283" s="40">
        <v>250</v>
      </c>
      <c r="BG283" s="40">
        <v>250</v>
      </c>
      <c r="BH283" s="40">
        <v>250</v>
      </c>
      <c r="BI283" s="40">
        <v>250</v>
      </c>
      <c r="BJ283" s="40">
        <v>250</v>
      </c>
    </row>
    <row r="284" spans="2:62" ht="13.5" hidden="1" customHeight="1" outlineLevel="1" x14ac:dyDescent="0.25">
      <c r="B284" s="46" t="str">
        <f t="shared" si="390"/>
        <v>EVP, Operations (COO)</v>
      </c>
      <c r="G284" s="40">
        <v>175</v>
      </c>
      <c r="H284" s="40">
        <v>175</v>
      </c>
      <c r="I284" s="40">
        <v>175</v>
      </c>
      <c r="J284" s="40">
        <v>175</v>
      </c>
      <c r="K284" s="40">
        <v>175</v>
      </c>
      <c r="L284" s="40">
        <v>175</v>
      </c>
      <c r="M284" s="40">
        <v>175</v>
      </c>
      <c r="N284" s="40">
        <v>175</v>
      </c>
      <c r="O284" s="40">
        <v>175</v>
      </c>
      <c r="P284" s="40">
        <v>175</v>
      </c>
      <c r="Q284" s="40">
        <v>175</v>
      </c>
      <c r="R284" s="40">
        <v>175</v>
      </c>
      <c r="S284" s="40">
        <v>175</v>
      </c>
      <c r="T284" s="40">
        <v>175</v>
      </c>
      <c r="U284" s="40">
        <v>175</v>
      </c>
      <c r="V284" s="40">
        <v>175</v>
      </c>
      <c r="W284" s="40">
        <v>175</v>
      </c>
      <c r="X284" s="40">
        <v>175</v>
      </c>
      <c r="Y284" s="40">
        <v>175</v>
      </c>
      <c r="Z284" s="40">
        <v>175</v>
      </c>
      <c r="AA284" s="40">
        <v>200</v>
      </c>
      <c r="AB284" s="40">
        <v>200</v>
      </c>
      <c r="AC284" s="40">
        <v>200</v>
      </c>
      <c r="AD284" s="40">
        <v>200</v>
      </c>
      <c r="AE284" s="40">
        <v>200</v>
      </c>
      <c r="AF284" s="40">
        <v>200</v>
      </c>
      <c r="AG284" s="40">
        <v>200</v>
      </c>
      <c r="AH284" s="40">
        <v>200</v>
      </c>
      <c r="AI284" s="40">
        <v>200</v>
      </c>
      <c r="AJ284" s="40">
        <v>200</v>
      </c>
      <c r="AK284" s="40">
        <v>200</v>
      </c>
      <c r="AL284" s="40">
        <v>200</v>
      </c>
      <c r="AM284" s="40">
        <v>225</v>
      </c>
      <c r="AN284" s="40">
        <v>225</v>
      </c>
      <c r="AO284" s="40">
        <v>225</v>
      </c>
      <c r="AP284" s="40">
        <v>225</v>
      </c>
      <c r="AQ284" s="40">
        <v>225</v>
      </c>
      <c r="AR284" s="40">
        <v>225</v>
      </c>
      <c r="AS284" s="40">
        <v>225</v>
      </c>
      <c r="AT284" s="40">
        <v>225</v>
      </c>
      <c r="AU284" s="40">
        <v>225</v>
      </c>
      <c r="AV284" s="40">
        <v>225</v>
      </c>
      <c r="AW284" s="40">
        <v>225</v>
      </c>
      <c r="AX284" s="40">
        <v>225</v>
      </c>
      <c r="AY284" s="40">
        <v>250</v>
      </c>
      <c r="AZ284" s="40">
        <v>250</v>
      </c>
      <c r="BA284" s="40">
        <v>250</v>
      </c>
      <c r="BB284" s="40">
        <v>250</v>
      </c>
      <c r="BC284" s="40">
        <v>250</v>
      </c>
      <c r="BD284" s="40">
        <v>250</v>
      </c>
      <c r="BE284" s="40">
        <v>250</v>
      </c>
      <c r="BF284" s="40">
        <v>250</v>
      </c>
      <c r="BG284" s="40">
        <v>250</v>
      </c>
      <c r="BH284" s="40">
        <v>250</v>
      </c>
      <c r="BI284" s="40">
        <v>250</v>
      </c>
      <c r="BJ284" s="40">
        <v>250</v>
      </c>
    </row>
    <row r="285" spans="2:62" ht="13.5" hidden="1" customHeight="1" outlineLevel="1" x14ac:dyDescent="0.25">
      <c r="B285" s="46" t="str">
        <f t="shared" si="390"/>
        <v>EVP, Technology (CTO)</v>
      </c>
      <c r="G285" s="40">
        <v>150</v>
      </c>
      <c r="H285" s="40">
        <v>150</v>
      </c>
      <c r="I285" s="40">
        <v>150</v>
      </c>
      <c r="J285" s="40">
        <v>150</v>
      </c>
      <c r="K285" s="40">
        <v>150</v>
      </c>
      <c r="L285" s="40">
        <v>150</v>
      </c>
      <c r="M285" s="40">
        <v>150</v>
      </c>
      <c r="N285" s="40">
        <v>150</v>
      </c>
      <c r="O285" s="40">
        <v>150</v>
      </c>
      <c r="P285" s="40">
        <v>150</v>
      </c>
      <c r="Q285" s="40">
        <v>150</v>
      </c>
      <c r="R285" s="40">
        <v>150</v>
      </c>
      <c r="S285" s="40">
        <v>150</v>
      </c>
      <c r="T285" s="40">
        <v>150</v>
      </c>
      <c r="U285" s="40">
        <v>150</v>
      </c>
      <c r="V285" s="40">
        <v>150</v>
      </c>
      <c r="W285" s="40">
        <v>150</v>
      </c>
      <c r="X285" s="40">
        <v>150</v>
      </c>
      <c r="Y285" s="40">
        <v>150</v>
      </c>
      <c r="Z285" s="40">
        <v>150</v>
      </c>
      <c r="AA285" s="40">
        <v>175</v>
      </c>
      <c r="AB285" s="40">
        <v>175</v>
      </c>
      <c r="AC285" s="40">
        <v>175</v>
      </c>
      <c r="AD285" s="40">
        <v>175</v>
      </c>
      <c r="AE285" s="40">
        <v>175</v>
      </c>
      <c r="AF285" s="40">
        <v>175</v>
      </c>
      <c r="AG285" s="40">
        <v>175</v>
      </c>
      <c r="AH285" s="40">
        <v>175</v>
      </c>
      <c r="AI285" s="40">
        <v>175</v>
      </c>
      <c r="AJ285" s="40">
        <v>175</v>
      </c>
      <c r="AK285" s="40">
        <v>175</v>
      </c>
      <c r="AL285" s="40">
        <v>175</v>
      </c>
      <c r="AM285" s="40">
        <v>190</v>
      </c>
      <c r="AN285" s="40">
        <v>190</v>
      </c>
      <c r="AO285" s="40">
        <v>190</v>
      </c>
      <c r="AP285" s="40">
        <v>190</v>
      </c>
      <c r="AQ285" s="40">
        <v>190</v>
      </c>
      <c r="AR285" s="40">
        <v>190</v>
      </c>
      <c r="AS285" s="40">
        <v>190</v>
      </c>
      <c r="AT285" s="40">
        <v>190</v>
      </c>
      <c r="AU285" s="40">
        <v>190</v>
      </c>
      <c r="AV285" s="40">
        <v>190</v>
      </c>
      <c r="AW285" s="40">
        <v>190</v>
      </c>
      <c r="AX285" s="40">
        <v>190</v>
      </c>
      <c r="AY285" s="40">
        <v>190</v>
      </c>
      <c r="AZ285" s="40">
        <v>200</v>
      </c>
      <c r="BA285" s="40">
        <v>200</v>
      </c>
      <c r="BB285" s="40">
        <v>200</v>
      </c>
      <c r="BC285" s="40">
        <v>200</v>
      </c>
      <c r="BD285" s="40">
        <v>200</v>
      </c>
      <c r="BE285" s="40">
        <v>200</v>
      </c>
      <c r="BF285" s="40">
        <v>200</v>
      </c>
      <c r="BG285" s="40">
        <v>200</v>
      </c>
      <c r="BH285" s="40">
        <v>200</v>
      </c>
      <c r="BI285" s="40">
        <v>200</v>
      </c>
      <c r="BJ285" s="40">
        <v>200</v>
      </c>
    </row>
    <row r="286" spans="2:62" ht="13.5" hidden="1" customHeight="1" outlineLevel="1" x14ac:dyDescent="0.25">
      <c r="B286" s="46" t="str">
        <f t="shared" si="390"/>
        <v>SVP, General Counsel and Secretary</v>
      </c>
      <c r="G286" s="40">
        <v>175</v>
      </c>
      <c r="H286" s="40">
        <v>175</v>
      </c>
      <c r="I286" s="40">
        <v>175</v>
      </c>
      <c r="J286" s="40">
        <v>175</v>
      </c>
      <c r="K286" s="40">
        <v>175</v>
      </c>
      <c r="L286" s="40">
        <v>175</v>
      </c>
      <c r="M286" s="40">
        <v>175</v>
      </c>
      <c r="N286" s="40">
        <v>175</v>
      </c>
      <c r="O286" s="40">
        <v>175</v>
      </c>
      <c r="P286" s="40">
        <v>175</v>
      </c>
      <c r="Q286" s="40">
        <v>175</v>
      </c>
      <c r="R286" s="40">
        <v>175</v>
      </c>
      <c r="S286" s="40">
        <v>175</v>
      </c>
      <c r="T286" s="40">
        <v>175</v>
      </c>
      <c r="U286" s="40">
        <v>175</v>
      </c>
      <c r="V286" s="40">
        <v>175</v>
      </c>
      <c r="W286" s="40">
        <v>175</v>
      </c>
      <c r="X286" s="40">
        <v>175</v>
      </c>
      <c r="Y286" s="40">
        <v>175</v>
      </c>
      <c r="Z286" s="40">
        <v>175</v>
      </c>
      <c r="AA286" s="40">
        <v>200</v>
      </c>
      <c r="AB286" s="40">
        <v>200</v>
      </c>
      <c r="AC286" s="40">
        <v>200</v>
      </c>
      <c r="AD286" s="40">
        <v>200</v>
      </c>
      <c r="AE286" s="40">
        <v>200</v>
      </c>
      <c r="AF286" s="40">
        <v>200</v>
      </c>
      <c r="AG286" s="40">
        <v>200</v>
      </c>
      <c r="AH286" s="40">
        <v>200</v>
      </c>
      <c r="AI286" s="40">
        <v>200</v>
      </c>
      <c r="AJ286" s="40">
        <v>200</v>
      </c>
      <c r="AK286" s="40">
        <v>200</v>
      </c>
      <c r="AL286" s="40">
        <v>200</v>
      </c>
      <c r="AM286" s="40">
        <v>200</v>
      </c>
      <c r="AN286" s="40">
        <v>200</v>
      </c>
      <c r="AO286" s="40">
        <v>200</v>
      </c>
      <c r="AP286" s="40">
        <v>200</v>
      </c>
      <c r="AQ286" s="40">
        <v>200</v>
      </c>
      <c r="AR286" s="40">
        <v>200</v>
      </c>
      <c r="AS286" s="40">
        <v>200</v>
      </c>
      <c r="AT286" s="40">
        <v>200</v>
      </c>
      <c r="AU286" s="40">
        <v>200</v>
      </c>
      <c r="AV286" s="40">
        <v>200</v>
      </c>
      <c r="AW286" s="40">
        <v>200</v>
      </c>
      <c r="AX286" s="40">
        <v>200</v>
      </c>
      <c r="AY286" s="40">
        <v>200</v>
      </c>
      <c r="AZ286" s="40">
        <v>215</v>
      </c>
      <c r="BA286" s="40">
        <v>215</v>
      </c>
      <c r="BB286" s="40">
        <v>215</v>
      </c>
      <c r="BC286" s="40">
        <v>215</v>
      </c>
      <c r="BD286" s="40">
        <v>215</v>
      </c>
      <c r="BE286" s="40">
        <v>215</v>
      </c>
      <c r="BF286" s="40">
        <v>215</v>
      </c>
      <c r="BG286" s="40">
        <v>215</v>
      </c>
      <c r="BH286" s="40">
        <v>215</v>
      </c>
      <c r="BI286" s="40">
        <v>215</v>
      </c>
      <c r="BJ286" s="40">
        <v>215</v>
      </c>
    </row>
    <row r="287" spans="2:62" ht="13.5" hidden="1" customHeight="1" outlineLevel="1" x14ac:dyDescent="0.25">
      <c r="B287" s="46" t="str">
        <f t="shared" si="390"/>
        <v>VP, Products and User Experience</v>
      </c>
      <c r="G287" s="40">
        <v>75</v>
      </c>
      <c r="H287" s="40">
        <v>75</v>
      </c>
      <c r="I287" s="40">
        <v>75</v>
      </c>
      <c r="J287" s="40">
        <v>75</v>
      </c>
      <c r="K287" s="40">
        <v>75</v>
      </c>
      <c r="L287" s="40">
        <v>75</v>
      </c>
      <c r="M287" s="40">
        <v>75</v>
      </c>
      <c r="N287" s="40">
        <v>75</v>
      </c>
      <c r="O287" s="40">
        <v>85</v>
      </c>
      <c r="P287" s="40">
        <v>85</v>
      </c>
      <c r="Q287" s="40">
        <v>85</v>
      </c>
      <c r="R287" s="40">
        <v>85</v>
      </c>
      <c r="S287" s="40">
        <v>85</v>
      </c>
      <c r="T287" s="40">
        <v>85</v>
      </c>
      <c r="U287" s="40">
        <v>85</v>
      </c>
      <c r="V287" s="40">
        <v>85</v>
      </c>
      <c r="W287" s="40">
        <v>85</v>
      </c>
      <c r="X287" s="40">
        <v>85</v>
      </c>
      <c r="Y287" s="40">
        <v>85</v>
      </c>
      <c r="Z287" s="40">
        <v>85</v>
      </c>
      <c r="AA287" s="40">
        <v>100</v>
      </c>
      <c r="AB287" s="40">
        <v>100</v>
      </c>
      <c r="AC287" s="40">
        <v>100</v>
      </c>
      <c r="AD287" s="40">
        <v>100</v>
      </c>
      <c r="AE287" s="40">
        <v>100</v>
      </c>
      <c r="AF287" s="40">
        <v>100</v>
      </c>
      <c r="AG287" s="40">
        <v>100</v>
      </c>
      <c r="AH287" s="40">
        <v>100</v>
      </c>
      <c r="AI287" s="40">
        <v>100</v>
      </c>
      <c r="AJ287" s="40">
        <v>100</v>
      </c>
      <c r="AK287" s="40">
        <v>100</v>
      </c>
      <c r="AL287" s="40">
        <v>100</v>
      </c>
      <c r="AM287" s="40">
        <v>125</v>
      </c>
      <c r="AN287" s="40">
        <v>125</v>
      </c>
      <c r="AO287" s="40">
        <v>125</v>
      </c>
      <c r="AP287" s="40">
        <v>125</v>
      </c>
      <c r="AQ287" s="40">
        <v>125</v>
      </c>
      <c r="AR287" s="40">
        <v>125</v>
      </c>
      <c r="AS287" s="40">
        <v>125</v>
      </c>
      <c r="AT287" s="40">
        <v>125</v>
      </c>
      <c r="AU287" s="40">
        <v>125</v>
      </c>
      <c r="AV287" s="40">
        <v>125</v>
      </c>
      <c r="AW287" s="40">
        <v>125</v>
      </c>
      <c r="AX287" s="40">
        <v>125</v>
      </c>
      <c r="AY287" s="40">
        <v>125</v>
      </c>
      <c r="AZ287" s="40">
        <v>125</v>
      </c>
      <c r="BA287" s="40">
        <v>125</v>
      </c>
      <c r="BB287" s="40">
        <v>125</v>
      </c>
      <c r="BC287" s="40">
        <v>125</v>
      </c>
      <c r="BD287" s="40">
        <v>125</v>
      </c>
      <c r="BE287" s="40">
        <v>125</v>
      </c>
      <c r="BF287" s="40">
        <v>125</v>
      </c>
      <c r="BG287" s="40">
        <v>125</v>
      </c>
      <c r="BH287" s="40">
        <v>125</v>
      </c>
      <c r="BI287" s="40">
        <v>125</v>
      </c>
      <c r="BJ287" s="40">
        <v>125</v>
      </c>
    </row>
    <row r="288" spans="2:62" ht="13.5" hidden="1" customHeight="1" outlineLevel="1" x14ac:dyDescent="0.25">
      <c r="B288" s="46" t="str">
        <f t="shared" si="390"/>
        <v>VP, Engineering</v>
      </c>
      <c r="G288" s="40">
        <v>75</v>
      </c>
      <c r="H288" s="40">
        <v>75</v>
      </c>
      <c r="I288" s="40">
        <v>75</v>
      </c>
      <c r="J288" s="40">
        <v>75</v>
      </c>
      <c r="K288" s="40">
        <v>75</v>
      </c>
      <c r="L288" s="40">
        <v>75</v>
      </c>
      <c r="M288" s="40">
        <v>75</v>
      </c>
      <c r="N288" s="40">
        <v>75</v>
      </c>
      <c r="O288" s="40">
        <v>85</v>
      </c>
      <c r="P288" s="40">
        <v>85</v>
      </c>
      <c r="Q288" s="40">
        <v>85</v>
      </c>
      <c r="R288" s="40">
        <v>85</v>
      </c>
      <c r="S288" s="40">
        <v>85</v>
      </c>
      <c r="T288" s="40">
        <v>85</v>
      </c>
      <c r="U288" s="40">
        <v>85</v>
      </c>
      <c r="V288" s="40">
        <v>85</v>
      </c>
      <c r="W288" s="40">
        <v>85</v>
      </c>
      <c r="X288" s="40">
        <v>85</v>
      </c>
      <c r="Y288" s="40">
        <v>85</v>
      </c>
      <c r="Z288" s="40">
        <v>85</v>
      </c>
      <c r="AA288" s="40">
        <v>100</v>
      </c>
      <c r="AB288" s="40">
        <v>100</v>
      </c>
      <c r="AC288" s="40">
        <v>100</v>
      </c>
      <c r="AD288" s="40">
        <v>100</v>
      </c>
      <c r="AE288" s="40">
        <v>100</v>
      </c>
      <c r="AF288" s="40">
        <v>100</v>
      </c>
      <c r="AG288" s="40">
        <v>100</v>
      </c>
      <c r="AH288" s="40">
        <v>100</v>
      </c>
      <c r="AI288" s="40">
        <v>100</v>
      </c>
      <c r="AJ288" s="40">
        <v>100</v>
      </c>
      <c r="AK288" s="40">
        <v>100</v>
      </c>
      <c r="AL288" s="40">
        <v>100</v>
      </c>
      <c r="AM288" s="40">
        <v>125</v>
      </c>
      <c r="AN288" s="40">
        <v>125</v>
      </c>
      <c r="AO288" s="40">
        <v>125</v>
      </c>
      <c r="AP288" s="40">
        <v>125</v>
      </c>
      <c r="AQ288" s="40">
        <v>125</v>
      </c>
      <c r="AR288" s="40">
        <v>125</v>
      </c>
      <c r="AS288" s="40">
        <v>125</v>
      </c>
      <c r="AT288" s="40">
        <v>125</v>
      </c>
      <c r="AU288" s="40">
        <v>125</v>
      </c>
      <c r="AV288" s="40">
        <v>125</v>
      </c>
      <c r="AW288" s="40">
        <v>125</v>
      </c>
      <c r="AX288" s="40">
        <v>125</v>
      </c>
      <c r="AY288" s="40">
        <v>125</v>
      </c>
      <c r="AZ288" s="40">
        <v>125</v>
      </c>
      <c r="BA288" s="40">
        <v>125</v>
      </c>
      <c r="BB288" s="40">
        <v>125</v>
      </c>
      <c r="BC288" s="40">
        <v>125</v>
      </c>
      <c r="BD288" s="40">
        <v>125</v>
      </c>
      <c r="BE288" s="40">
        <v>125</v>
      </c>
      <c r="BF288" s="40">
        <v>125</v>
      </c>
      <c r="BG288" s="40">
        <v>125</v>
      </c>
      <c r="BH288" s="40">
        <v>125</v>
      </c>
      <c r="BI288" s="40">
        <v>125</v>
      </c>
      <c r="BJ288" s="40">
        <v>125</v>
      </c>
    </row>
    <row r="289" spans="2:62" ht="13.5" hidden="1" customHeight="1" outlineLevel="1" x14ac:dyDescent="0.25">
      <c r="B289" s="46" t="str">
        <f t="shared" si="390"/>
        <v>Project Manager 1</v>
      </c>
      <c r="G289" s="40">
        <v>75</v>
      </c>
      <c r="H289" s="40">
        <v>75</v>
      </c>
      <c r="I289" s="40">
        <v>75</v>
      </c>
      <c r="J289" s="40">
        <v>75</v>
      </c>
      <c r="K289" s="40">
        <v>75</v>
      </c>
      <c r="L289" s="40">
        <v>75</v>
      </c>
      <c r="M289" s="40">
        <v>75</v>
      </c>
      <c r="N289" s="40">
        <v>75</v>
      </c>
      <c r="O289" s="40">
        <v>85</v>
      </c>
      <c r="P289" s="40">
        <v>85</v>
      </c>
      <c r="Q289" s="40">
        <v>85</v>
      </c>
      <c r="R289" s="40">
        <v>85</v>
      </c>
      <c r="S289" s="40">
        <v>85</v>
      </c>
      <c r="T289" s="40">
        <v>85</v>
      </c>
      <c r="U289" s="40">
        <v>85</v>
      </c>
      <c r="V289" s="40">
        <v>85</v>
      </c>
      <c r="W289" s="40">
        <v>85</v>
      </c>
      <c r="X289" s="40">
        <v>85</v>
      </c>
      <c r="Y289" s="40">
        <v>85</v>
      </c>
      <c r="Z289" s="40">
        <v>85</v>
      </c>
      <c r="AA289" s="40">
        <v>100</v>
      </c>
      <c r="AB289" s="40">
        <v>100</v>
      </c>
      <c r="AC289" s="40">
        <v>100</v>
      </c>
      <c r="AD289" s="40">
        <v>100</v>
      </c>
      <c r="AE289" s="40">
        <v>100</v>
      </c>
      <c r="AF289" s="40">
        <v>100</v>
      </c>
      <c r="AG289" s="40">
        <v>100</v>
      </c>
      <c r="AH289" s="40">
        <v>100</v>
      </c>
      <c r="AI289" s="40">
        <v>100</v>
      </c>
      <c r="AJ289" s="40">
        <v>100</v>
      </c>
      <c r="AK289" s="40">
        <v>100</v>
      </c>
      <c r="AL289" s="40">
        <v>100</v>
      </c>
      <c r="AM289" s="40">
        <v>125</v>
      </c>
      <c r="AN289" s="40">
        <v>125</v>
      </c>
      <c r="AO289" s="40">
        <v>125</v>
      </c>
      <c r="AP289" s="40">
        <v>125</v>
      </c>
      <c r="AQ289" s="40">
        <v>125</v>
      </c>
      <c r="AR289" s="40">
        <v>125</v>
      </c>
      <c r="AS289" s="40">
        <v>125</v>
      </c>
      <c r="AT289" s="40">
        <v>125</v>
      </c>
      <c r="AU289" s="40">
        <v>125</v>
      </c>
      <c r="AV289" s="40">
        <v>125</v>
      </c>
      <c r="AW289" s="40">
        <v>125</v>
      </c>
      <c r="AX289" s="40">
        <v>125</v>
      </c>
      <c r="AY289" s="40">
        <v>125</v>
      </c>
      <c r="AZ289" s="40">
        <v>125</v>
      </c>
      <c r="BA289" s="40">
        <v>125</v>
      </c>
      <c r="BB289" s="40">
        <v>125</v>
      </c>
      <c r="BC289" s="40">
        <v>125</v>
      </c>
      <c r="BD289" s="40">
        <v>125</v>
      </c>
      <c r="BE289" s="40">
        <v>125</v>
      </c>
      <c r="BF289" s="40">
        <v>125</v>
      </c>
      <c r="BG289" s="40">
        <v>125</v>
      </c>
      <c r="BH289" s="40">
        <v>125</v>
      </c>
      <c r="BI289" s="40">
        <v>125</v>
      </c>
      <c r="BJ289" s="40">
        <v>125</v>
      </c>
    </row>
    <row r="290" spans="2:62" ht="13.5" hidden="1" customHeight="1" outlineLevel="1" x14ac:dyDescent="0.25">
      <c r="B290" s="46" t="str">
        <f t="shared" si="390"/>
        <v>Project Manager 2</v>
      </c>
      <c r="G290" s="40">
        <v>75</v>
      </c>
      <c r="H290" s="40">
        <v>75</v>
      </c>
      <c r="I290" s="40">
        <v>75</v>
      </c>
      <c r="J290" s="40">
        <v>75</v>
      </c>
      <c r="K290" s="40">
        <v>75</v>
      </c>
      <c r="L290" s="40">
        <v>75</v>
      </c>
      <c r="M290" s="40">
        <v>75</v>
      </c>
      <c r="N290" s="40">
        <v>75</v>
      </c>
      <c r="O290" s="40">
        <v>85</v>
      </c>
      <c r="P290" s="40">
        <v>85</v>
      </c>
      <c r="Q290" s="40">
        <v>85</v>
      </c>
      <c r="R290" s="40">
        <v>85</v>
      </c>
      <c r="S290" s="40">
        <v>85</v>
      </c>
      <c r="T290" s="40">
        <v>85</v>
      </c>
      <c r="U290" s="40">
        <v>85</v>
      </c>
      <c r="V290" s="40">
        <v>85</v>
      </c>
      <c r="W290" s="40">
        <v>85</v>
      </c>
      <c r="X290" s="40">
        <v>85</v>
      </c>
      <c r="Y290" s="40">
        <v>85</v>
      </c>
      <c r="Z290" s="40">
        <v>85</v>
      </c>
      <c r="AA290" s="40">
        <v>100</v>
      </c>
      <c r="AB290" s="40">
        <v>100</v>
      </c>
      <c r="AC290" s="40">
        <v>100</v>
      </c>
      <c r="AD290" s="40">
        <v>100</v>
      </c>
      <c r="AE290" s="40">
        <v>100</v>
      </c>
      <c r="AF290" s="40">
        <v>100</v>
      </c>
      <c r="AG290" s="40">
        <v>100</v>
      </c>
      <c r="AH290" s="40">
        <v>100</v>
      </c>
      <c r="AI290" s="40">
        <v>100</v>
      </c>
      <c r="AJ290" s="40">
        <v>100</v>
      </c>
      <c r="AK290" s="40">
        <v>100</v>
      </c>
      <c r="AL290" s="40">
        <v>100</v>
      </c>
      <c r="AM290" s="40">
        <v>125</v>
      </c>
      <c r="AN290" s="40">
        <v>125</v>
      </c>
      <c r="AO290" s="40">
        <v>125</v>
      </c>
      <c r="AP290" s="40">
        <v>125</v>
      </c>
      <c r="AQ290" s="40">
        <v>125</v>
      </c>
      <c r="AR290" s="40">
        <v>125</v>
      </c>
      <c r="AS290" s="40">
        <v>125</v>
      </c>
      <c r="AT290" s="40">
        <v>125</v>
      </c>
      <c r="AU290" s="40">
        <v>125</v>
      </c>
      <c r="AV290" s="40">
        <v>125</v>
      </c>
      <c r="AW290" s="40">
        <v>125</v>
      </c>
      <c r="AX290" s="40">
        <v>125</v>
      </c>
      <c r="AY290" s="40">
        <v>125</v>
      </c>
      <c r="AZ290" s="40">
        <v>125</v>
      </c>
      <c r="BA290" s="40">
        <v>125</v>
      </c>
      <c r="BB290" s="40">
        <v>125</v>
      </c>
      <c r="BC290" s="40">
        <v>125</v>
      </c>
      <c r="BD290" s="40">
        <v>125</v>
      </c>
      <c r="BE290" s="40">
        <v>125</v>
      </c>
      <c r="BF290" s="40">
        <v>125</v>
      </c>
      <c r="BG290" s="40">
        <v>125</v>
      </c>
      <c r="BH290" s="40">
        <v>125</v>
      </c>
      <c r="BI290" s="40">
        <v>125</v>
      </c>
      <c r="BJ290" s="40">
        <v>125</v>
      </c>
    </row>
    <row r="291" spans="2:62" ht="13.5" hidden="1" customHeight="1" outlineLevel="1" x14ac:dyDescent="0.25">
      <c r="B291" s="46" t="str">
        <f t="shared" si="390"/>
        <v>Front-end Developer 1</v>
      </c>
      <c r="G291" s="40">
        <v>75</v>
      </c>
      <c r="H291" s="40">
        <v>75</v>
      </c>
      <c r="I291" s="40">
        <v>75</v>
      </c>
      <c r="J291" s="40">
        <v>75</v>
      </c>
      <c r="K291" s="40">
        <v>75</v>
      </c>
      <c r="L291" s="40">
        <v>75</v>
      </c>
      <c r="M291" s="40">
        <v>75</v>
      </c>
      <c r="N291" s="40">
        <v>75</v>
      </c>
      <c r="O291" s="40">
        <v>85</v>
      </c>
      <c r="P291" s="40">
        <v>85</v>
      </c>
      <c r="Q291" s="40">
        <v>85</v>
      </c>
      <c r="R291" s="40">
        <v>85</v>
      </c>
      <c r="S291" s="40">
        <v>85</v>
      </c>
      <c r="T291" s="40">
        <v>85</v>
      </c>
      <c r="U291" s="40">
        <v>85</v>
      </c>
      <c r="V291" s="40">
        <v>85</v>
      </c>
      <c r="W291" s="40">
        <v>85</v>
      </c>
      <c r="X291" s="40">
        <v>85</v>
      </c>
      <c r="Y291" s="40">
        <v>85</v>
      </c>
      <c r="Z291" s="40">
        <v>85</v>
      </c>
      <c r="AA291" s="40">
        <v>100</v>
      </c>
      <c r="AB291" s="40">
        <v>100</v>
      </c>
      <c r="AC291" s="40">
        <v>100</v>
      </c>
      <c r="AD291" s="40">
        <v>100</v>
      </c>
      <c r="AE291" s="40">
        <v>100</v>
      </c>
      <c r="AF291" s="40">
        <v>100</v>
      </c>
      <c r="AG291" s="40">
        <v>100</v>
      </c>
      <c r="AH291" s="40">
        <v>100</v>
      </c>
      <c r="AI291" s="40">
        <v>100</v>
      </c>
      <c r="AJ291" s="40">
        <v>100</v>
      </c>
      <c r="AK291" s="40">
        <v>100</v>
      </c>
      <c r="AL291" s="40">
        <v>100</v>
      </c>
      <c r="AM291" s="40">
        <v>125</v>
      </c>
      <c r="AN291" s="40">
        <v>125</v>
      </c>
      <c r="AO291" s="40">
        <v>125</v>
      </c>
      <c r="AP291" s="40">
        <v>125</v>
      </c>
      <c r="AQ291" s="40">
        <v>125</v>
      </c>
      <c r="AR291" s="40">
        <v>125</v>
      </c>
      <c r="AS291" s="40">
        <v>125</v>
      </c>
      <c r="AT291" s="40">
        <v>125</v>
      </c>
      <c r="AU291" s="40">
        <v>125</v>
      </c>
      <c r="AV291" s="40">
        <v>125</v>
      </c>
      <c r="AW291" s="40">
        <v>125</v>
      </c>
      <c r="AX291" s="40">
        <v>125</v>
      </c>
      <c r="AY291" s="40">
        <v>125</v>
      </c>
      <c r="AZ291" s="40">
        <v>125</v>
      </c>
      <c r="BA291" s="40">
        <v>125</v>
      </c>
      <c r="BB291" s="40">
        <v>125</v>
      </c>
      <c r="BC291" s="40">
        <v>125</v>
      </c>
      <c r="BD291" s="40">
        <v>125</v>
      </c>
      <c r="BE291" s="40">
        <v>125</v>
      </c>
      <c r="BF291" s="40">
        <v>125</v>
      </c>
      <c r="BG291" s="40">
        <v>125</v>
      </c>
      <c r="BH291" s="40">
        <v>125</v>
      </c>
      <c r="BI291" s="40">
        <v>125</v>
      </c>
      <c r="BJ291" s="40">
        <v>125</v>
      </c>
    </row>
    <row r="292" spans="2:62" ht="13.5" hidden="1" customHeight="1" outlineLevel="1" x14ac:dyDescent="0.25">
      <c r="B292" s="46" t="str">
        <f t="shared" si="390"/>
        <v>Front-end Developer 2</v>
      </c>
      <c r="G292" s="40">
        <v>75</v>
      </c>
      <c r="H292" s="40">
        <v>75</v>
      </c>
      <c r="I292" s="40">
        <v>75</v>
      </c>
      <c r="J292" s="40">
        <v>75</v>
      </c>
      <c r="K292" s="40">
        <v>75</v>
      </c>
      <c r="L292" s="40">
        <v>75</v>
      </c>
      <c r="M292" s="40">
        <v>75</v>
      </c>
      <c r="N292" s="40">
        <v>75</v>
      </c>
      <c r="O292" s="40">
        <v>85</v>
      </c>
      <c r="P292" s="40">
        <v>85</v>
      </c>
      <c r="Q292" s="40">
        <v>85</v>
      </c>
      <c r="R292" s="40">
        <v>85</v>
      </c>
      <c r="S292" s="40">
        <v>85</v>
      </c>
      <c r="T292" s="40">
        <v>85</v>
      </c>
      <c r="U292" s="40">
        <v>85</v>
      </c>
      <c r="V292" s="40">
        <v>85</v>
      </c>
      <c r="W292" s="40">
        <v>85</v>
      </c>
      <c r="X292" s="40">
        <v>85</v>
      </c>
      <c r="Y292" s="40">
        <v>85</v>
      </c>
      <c r="Z292" s="40">
        <v>85</v>
      </c>
      <c r="AA292" s="40">
        <v>100</v>
      </c>
      <c r="AB292" s="40">
        <v>100</v>
      </c>
      <c r="AC292" s="40">
        <v>100</v>
      </c>
      <c r="AD292" s="40">
        <v>100</v>
      </c>
      <c r="AE292" s="40">
        <v>100</v>
      </c>
      <c r="AF292" s="40">
        <v>100</v>
      </c>
      <c r="AG292" s="40">
        <v>100</v>
      </c>
      <c r="AH292" s="40">
        <v>100</v>
      </c>
      <c r="AI292" s="40">
        <v>100</v>
      </c>
      <c r="AJ292" s="40">
        <v>100</v>
      </c>
      <c r="AK292" s="40">
        <v>100</v>
      </c>
      <c r="AL292" s="40">
        <v>100</v>
      </c>
      <c r="AM292" s="40">
        <v>125</v>
      </c>
      <c r="AN292" s="40">
        <v>125</v>
      </c>
      <c r="AO292" s="40">
        <v>125</v>
      </c>
      <c r="AP292" s="40">
        <v>125</v>
      </c>
      <c r="AQ292" s="40">
        <v>125</v>
      </c>
      <c r="AR292" s="40">
        <v>125</v>
      </c>
      <c r="AS292" s="40">
        <v>125</v>
      </c>
      <c r="AT292" s="40">
        <v>125</v>
      </c>
      <c r="AU292" s="40">
        <v>125</v>
      </c>
      <c r="AV292" s="40">
        <v>125</v>
      </c>
      <c r="AW292" s="40">
        <v>125</v>
      </c>
      <c r="AX292" s="40">
        <v>125</v>
      </c>
      <c r="AY292" s="40">
        <v>125</v>
      </c>
      <c r="AZ292" s="40">
        <v>125</v>
      </c>
      <c r="BA292" s="40">
        <v>125</v>
      </c>
      <c r="BB292" s="40">
        <v>125</v>
      </c>
      <c r="BC292" s="40">
        <v>125</v>
      </c>
      <c r="BD292" s="40">
        <v>125</v>
      </c>
      <c r="BE292" s="40">
        <v>125</v>
      </c>
      <c r="BF292" s="40">
        <v>125</v>
      </c>
      <c r="BG292" s="40">
        <v>125</v>
      </c>
      <c r="BH292" s="40">
        <v>125</v>
      </c>
      <c r="BI292" s="40">
        <v>125</v>
      </c>
      <c r="BJ292" s="40">
        <v>125</v>
      </c>
    </row>
    <row r="293" spans="2:62" ht="13.5" hidden="1" customHeight="1" outlineLevel="1" x14ac:dyDescent="0.25">
      <c r="B293" s="46" t="str">
        <f t="shared" si="390"/>
        <v>Back-end Developer 1</v>
      </c>
      <c r="G293" s="40">
        <v>75</v>
      </c>
      <c r="H293" s="40">
        <v>75</v>
      </c>
      <c r="I293" s="40">
        <v>75</v>
      </c>
      <c r="J293" s="40">
        <v>75</v>
      </c>
      <c r="K293" s="40">
        <v>75</v>
      </c>
      <c r="L293" s="40">
        <v>75</v>
      </c>
      <c r="M293" s="40">
        <v>75</v>
      </c>
      <c r="N293" s="40">
        <v>75</v>
      </c>
      <c r="O293" s="40">
        <v>85</v>
      </c>
      <c r="P293" s="40">
        <v>85</v>
      </c>
      <c r="Q293" s="40">
        <v>85</v>
      </c>
      <c r="R293" s="40">
        <v>85</v>
      </c>
      <c r="S293" s="40">
        <v>85</v>
      </c>
      <c r="T293" s="40">
        <v>85</v>
      </c>
      <c r="U293" s="40">
        <v>85</v>
      </c>
      <c r="V293" s="40">
        <v>85</v>
      </c>
      <c r="W293" s="40">
        <v>85</v>
      </c>
      <c r="X293" s="40">
        <v>85</v>
      </c>
      <c r="Y293" s="40">
        <v>85</v>
      </c>
      <c r="Z293" s="40">
        <v>85</v>
      </c>
      <c r="AA293" s="40">
        <v>100</v>
      </c>
      <c r="AB293" s="40">
        <v>100</v>
      </c>
      <c r="AC293" s="40">
        <v>100</v>
      </c>
      <c r="AD293" s="40">
        <v>100</v>
      </c>
      <c r="AE293" s="40">
        <v>100</v>
      </c>
      <c r="AF293" s="40">
        <v>100</v>
      </c>
      <c r="AG293" s="40">
        <v>100</v>
      </c>
      <c r="AH293" s="40">
        <v>100</v>
      </c>
      <c r="AI293" s="40">
        <v>100</v>
      </c>
      <c r="AJ293" s="40">
        <v>100</v>
      </c>
      <c r="AK293" s="40">
        <v>100</v>
      </c>
      <c r="AL293" s="40">
        <v>100</v>
      </c>
      <c r="AM293" s="40">
        <v>125</v>
      </c>
      <c r="AN293" s="40">
        <v>125</v>
      </c>
      <c r="AO293" s="40">
        <v>125</v>
      </c>
      <c r="AP293" s="40">
        <v>125</v>
      </c>
      <c r="AQ293" s="40">
        <v>125</v>
      </c>
      <c r="AR293" s="40">
        <v>125</v>
      </c>
      <c r="AS293" s="40">
        <v>125</v>
      </c>
      <c r="AT293" s="40">
        <v>125</v>
      </c>
      <c r="AU293" s="40">
        <v>125</v>
      </c>
      <c r="AV293" s="40">
        <v>125</v>
      </c>
      <c r="AW293" s="40">
        <v>125</v>
      </c>
      <c r="AX293" s="40">
        <v>125</v>
      </c>
      <c r="AY293" s="40">
        <v>125</v>
      </c>
      <c r="AZ293" s="40">
        <v>125</v>
      </c>
      <c r="BA293" s="40">
        <v>125</v>
      </c>
      <c r="BB293" s="40">
        <v>125</v>
      </c>
      <c r="BC293" s="40">
        <v>125</v>
      </c>
      <c r="BD293" s="40">
        <v>125</v>
      </c>
      <c r="BE293" s="40">
        <v>125</v>
      </c>
      <c r="BF293" s="40">
        <v>125</v>
      </c>
      <c r="BG293" s="40">
        <v>125</v>
      </c>
      <c r="BH293" s="40">
        <v>125</v>
      </c>
      <c r="BI293" s="40">
        <v>125</v>
      </c>
      <c r="BJ293" s="40">
        <v>125</v>
      </c>
    </row>
    <row r="294" spans="2:62" ht="13.5" hidden="1" customHeight="1" outlineLevel="1" x14ac:dyDescent="0.25">
      <c r="B294" s="46" t="str">
        <f t="shared" si="390"/>
        <v>Back-end Developer 2</v>
      </c>
      <c r="G294" s="40">
        <v>75</v>
      </c>
      <c r="H294" s="40">
        <v>75</v>
      </c>
      <c r="I294" s="40">
        <v>75</v>
      </c>
      <c r="J294" s="40">
        <v>75</v>
      </c>
      <c r="K294" s="40">
        <v>75</v>
      </c>
      <c r="L294" s="40">
        <v>75</v>
      </c>
      <c r="M294" s="40">
        <v>75</v>
      </c>
      <c r="N294" s="40">
        <v>75</v>
      </c>
      <c r="O294" s="40">
        <v>85</v>
      </c>
      <c r="P294" s="40">
        <v>85</v>
      </c>
      <c r="Q294" s="40">
        <v>85</v>
      </c>
      <c r="R294" s="40">
        <v>85</v>
      </c>
      <c r="S294" s="40">
        <v>85</v>
      </c>
      <c r="T294" s="40">
        <v>85</v>
      </c>
      <c r="U294" s="40">
        <v>85</v>
      </c>
      <c r="V294" s="40">
        <v>85</v>
      </c>
      <c r="W294" s="40">
        <v>85</v>
      </c>
      <c r="X294" s="40">
        <v>85</v>
      </c>
      <c r="Y294" s="40">
        <v>85</v>
      </c>
      <c r="Z294" s="40">
        <v>85</v>
      </c>
      <c r="AA294" s="40">
        <v>100</v>
      </c>
      <c r="AB294" s="40">
        <v>100</v>
      </c>
      <c r="AC294" s="40">
        <v>100</v>
      </c>
      <c r="AD294" s="40">
        <v>100</v>
      </c>
      <c r="AE294" s="40">
        <v>100</v>
      </c>
      <c r="AF294" s="40">
        <v>100</v>
      </c>
      <c r="AG294" s="40">
        <v>100</v>
      </c>
      <c r="AH294" s="40">
        <v>100</v>
      </c>
      <c r="AI294" s="40">
        <v>100</v>
      </c>
      <c r="AJ294" s="40">
        <v>100</v>
      </c>
      <c r="AK294" s="40">
        <v>100</v>
      </c>
      <c r="AL294" s="40">
        <v>100</v>
      </c>
      <c r="AM294" s="40">
        <v>125</v>
      </c>
      <c r="AN294" s="40">
        <v>125</v>
      </c>
      <c r="AO294" s="40">
        <v>125</v>
      </c>
      <c r="AP294" s="40">
        <v>125</v>
      </c>
      <c r="AQ294" s="40">
        <v>125</v>
      </c>
      <c r="AR294" s="40">
        <v>125</v>
      </c>
      <c r="AS294" s="40">
        <v>125</v>
      </c>
      <c r="AT294" s="40">
        <v>125</v>
      </c>
      <c r="AU294" s="40">
        <v>125</v>
      </c>
      <c r="AV294" s="40">
        <v>125</v>
      </c>
      <c r="AW294" s="40">
        <v>125</v>
      </c>
      <c r="AX294" s="40">
        <v>125</v>
      </c>
      <c r="AY294" s="40">
        <v>125</v>
      </c>
      <c r="AZ294" s="40">
        <v>125</v>
      </c>
      <c r="BA294" s="40">
        <v>125</v>
      </c>
      <c r="BB294" s="40">
        <v>125</v>
      </c>
      <c r="BC294" s="40">
        <v>125</v>
      </c>
      <c r="BD294" s="40">
        <v>125</v>
      </c>
      <c r="BE294" s="40">
        <v>125</v>
      </c>
      <c r="BF294" s="40">
        <v>125</v>
      </c>
      <c r="BG294" s="40">
        <v>125</v>
      </c>
      <c r="BH294" s="40">
        <v>125</v>
      </c>
      <c r="BI294" s="40">
        <v>125</v>
      </c>
      <c r="BJ294" s="40">
        <v>125</v>
      </c>
    </row>
    <row r="295" spans="2:62" ht="13.5" hidden="1" customHeight="1" outlineLevel="1" x14ac:dyDescent="0.25">
      <c r="B295" s="46" t="str">
        <f t="shared" si="390"/>
        <v>Mobile Web Developer 1</v>
      </c>
      <c r="G295" s="40">
        <v>75</v>
      </c>
      <c r="H295" s="40">
        <v>75</v>
      </c>
      <c r="I295" s="40">
        <v>75</v>
      </c>
      <c r="J295" s="40">
        <v>75</v>
      </c>
      <c r="K295" s="40">
        <v>75</v>
      </c>
      <c r="L295" s="40">
        <v>75</v>
      </c>
      <c r="M295" s="40">
        <v>75</v>
      </c>
      <c r="N295" s="40">
        <v>75</v>
      </c>
      <c r="O295" s="40">
        <v>85</v>
      </c>
      <c r="P295" s="40">
        <v>85</v>
      </c>
      <c r="Q295" s="40">
        <v>85</v>
      </c>
      <c r="R295" s="40">
        <v>85</v>
      </c>
      <c r="S295" s="40">
        <v>85</v>
      </c>
      <c r="T295" s="40">
        <v>85</v>
      </c>
      <c r="U295" s="40">
        <v>85</v>
      </c>
      <c r="V295" s="40">
        <v>85</v>
      </c>
      <c r="W295" s="40">
        <v>85</v>
      </c>
      <c r="X295" s="40">
        <v>85</v>
      </c>
      <c r="Y295" s="40">
        <v>85</v>
      </c>
      <c r="Z295" s="40">
        <v>85</v>
      </c>
      <c r="AA295" s="40">
        <v>100</v>
      </c>
      <c r="AB295" s="40">
        <v>100</v>
      </c>
      <c r="AC295" s="40">
        <v>100</v>
      </c>
      <c r="AD295" s="40">
        <v>100</v>
      </c>
      <c r="AE295" s="40">
        <v>100</v>
      </c>
      <c r="AF295" s="40">
        <v>100</v>
      </c>
      <c r="AG295" s="40">
        <v>100</v>
      </c>
      <c r="AH295" s="40">
        <v>100</v>
      </c>
      <c r="AI295" s="40">
        <v>100</v>
      </c>
      <c r="AJ295" s="40">
        <v>100</v>
      </c>
      <c r="AK295" s="40">
        <v>100</v>
      </c>
      <c r="AL295" s="40">
        <v>100</v>
      </c>
      <c r="AM295" s="40">
        <v>125</v>
      </c>
      <c r="AN295" s="40">
        <v>125</v>
      </c>
      <c r="AO295" s="40">
        <v>125</v>
      </c>
      <c r="AP295" s="40">
        <v>125</v>
      </c>
      <c r="AQ295" s="40">
        <v>125</v>
      </c>
      <c r="AR295" s="40">
        <v>125</v>
      </c>
      <c r="AS295" s="40">
        <v>125</v>
      </c>
      <c r="AT295" s="40">
        <v>125</v>
      </c>
      <c r="AU295" s="40">
        <v>125</v>
      </c>
      <c r="AV295" s="40">
        <v>125</v>
      </c>
      <c r="AW295" s="40">
        <v>125</v>
      </c>
      <c r="AX295" s="40">
        <v>125</v>
      </c>
      <c r="AY295" s="40">
        <v>125</v>
      </c>
      <c r="AZ295" s="40">
        <v>125</v>
      </c>
      <c r="BA295" s="40">
        <v>125</v>
      </c>
      <c r="BB295" s="40">
        <v>125</v>
      </c>
      <c r="BC295" s="40">
        <v>125</v>
      </c>
      <c r="BD295" s="40">
        <v>125</v>
      </c>
      <c r="BE295" s="40">
        <v>125</v>
      </c>
      <c r="BF295" s="40">
        <v>125</v>
      </c>
      <c r="BG295" s="40">
        <v>125</v>
      </c>
      <c r="BH295" s="40">
        <v>125</v>
      </c>
      <c r="BI295" s="40">
        <v>125</v>
      </c>
      <c r="BJ295" s="40">
        <v>125</v>
      </c>
    </row>
    <row r="296" spans="2:62" ht="13.5" hidden="1" customHeight="1" outlineLevel="1" x14ac:dyDescent="0.25">
      <c r="B296" s="46" t="str">
        <f t="shared" si="390"/>
        <v>Finance Associate</v>
      </c>
      <c r="G296" s="40">
        <v>100</v>
      </c>
      <c r="H296" s="40">
        <v>100</v>
      </c>
      <c r="I296" s="40">
        <v>100</v>
      </c>
      <c r="J296" s="40">
        <v>100</v>
      </c>
      <c r="K296" s="40">
        <v>100</v>
      </c>
      <c r="L296" s="40">
        <v>100</v>
      </c>
      <c r="M296" s="40">
        <v>100</v>
      </c>
      <c r="N296" s="40">
        <v>100</v>
      </c>
      <c r="O296" s="40">
        <v>100</v>
      </c>
      <c r="P296" s="40">
        <v>100</v>
      </c>
      <c r="Q296" s="40">
        <v>100</v>
      </c>
      <c r="R296" s="40">
        <v>100</v>
      </c>
      <c r="S296" s="40">
        <v>100</v>
      </c>
      <c r="T296" s="40">
        <v>100</v>
      </c>
      <c r="U296" s="40">
        <v>100</v>
      </c>
      <c r="V296" s="40">
        <v>100</v>
      </c>
      <c r="W296" s="40">
        <v>100</v>
      </c>
      <c r="X296" s="40">
        <v>100</v>
      </c>
      <c r="Y296" s="40">
        <v>100</v>
      </c>
      <c r="Z296" s="40">
        <v>125</v>
      </c>
      <c r="AA296" s="40">
        <v>125</v>
      </c>
      <c r="AB296" s="40">
        <v>125</v>
      </c>
      <c r="AC296" s="40">
        <v>125</v>
      </c>
      <c r="AD296" s="40">
        <v>125</v>
      </c>
      <c r="AE296" s="40">
        <v>125</v>
      </c>
      <c r="AF296" s="40">
        <v>125</v>
      </c>
      <c r="AG296" s="40">
        <v>125</v>
      </c>
      <c r="AH296" s="40">
        <v>125</v>
      </c>
      <c r="AI296" s="40">
        <v>125</v>
      </c>
      <c r="AJ296" s="40">
        <v>125</v>
      </c>
      <c r="AK296" s="40">
        <v>125</v>
      </c>
      <c r="AL296" s="40">
        <v>125</v>
      </c>
      <c r="AM296" s="40">
        <v>150</v>
      </c>
      <c r="AN296" s="40">
        <v>150</v>
      </c>
      <c r="AO296" s="40">
        <v>150</v>
      </c>
      <c r="AP296" s="40">
        <v>150</v>
      </c>
      <c r="AQ296" s="40">
        <v>150</v>
      </c>
      <c r="AR296" s="40">
        <v>150</v>
      </c>
      <c r="AS296" s="40">
        <v>150</v>
      </c>
      <c r="AT296" s="40">
        <v>150</v>
      </c>
      <c r="AU296" s="40">
        <v>150</v>
      </c>
      <c r="AV296" s="40">
        <v>150</v>
      </c>
      <c r="AW296" s="40">
        <v>150</v>
      </c>
      <c r="AX296" s="40">
        <v>150</v>
      </c>
      <c r="AY296" s="40">
        <v>150</v>
      </c>
      <c r="AZ296" s="40">
        <v>150</v>
      </c>
      <c r="BA296" s="40">
        <v>150</v>
      </c>
      <c r="BB296" s="40">
        <v>150</v>
      </c>
      <c r="BC296" s="40">
        <v>150</v>
      </c>
      <c r="BD296" s="40">
        <v>150</v>
      </c>
      <c r="BE296" s="40">
        <v>150</v>
      </c>
      <c r="BF296" s="40">
        <v>150</v>
      </c>
      <c r="BG296" s="40">
        <v>150</v>
      </c>
      <c r="BH296" s="40">
        <v>150</v>
      </c>
      <c r="BI296" s="40">
        <v>150</v>
      </c>
      <c r="BJ296" s="40">
        <v>150</v>
      </c>
    </row>
    <row r="297" spans="2:62" ht="13.5" hidden="1" customHeight="1" outlineLevel="1" x14ac:dyDescent="0.25">
      <c r="B297" s="46" t="str">
        <f t="shared" ref="B297:B298" si="391">B270</f>
        <v>Marketing Associate</v>
      </c>
      <c r="G297" s="40">
        <v>75</v>
      </c>
      <c r="H297" s="40">
        <v>75</v>
      </c>
      <c r="I297" s="40">
        <v>75</v>
      </c>
      <c r="J297" s="40">
        <v>75</v>
      </c>
      <c r="K297" s="40">
        <v>75</v>
      </c>
      <c r="L297" s="40">
        <v>75</v>
      </c>
      <c r="M297" s="40">
        <v>75</v>
      </c>
      <c r="N297" s="40">
        <v>75</v>
      </c>
      <c r="O297" s="40">
        <v>80</v>
      </c>
      <c r="P297" s="40">
        <v>80</v>
      </c>
      <c r="Q297" s="40">
        <v>80</v>
      </c>
      <c r="R297" s="40">
        <v>80</v>
      </c>
      <c r="S297" s="40">
        <v>80</v>
      </c>
      <c r="T297" s="40">
        <v>80</v>
      </c>
      <c r="U297" s="40">
        <v>80</v>
      </c>
      <c r="V297" s="40">
        <v>80</v>
      </c>
      <c r="W297" s="40">
        <v>80</v>
      </c>
      <c r="X297" s="40">
        <v>80</v>
      </c>
      <c r="Y297" s="40">
        <v>80</v>
      </c>
      <c r="Z297" s="40">
        <v>80</v>
      </c>
      <c r="AA297" s="40">
        <v>90</v>
      </c>
      <c r="AB297" s="40">
        <v>90</v>
      </c>
      <c r="AC297" s="40">
        <v>90</v>
      </c>
      <c r="AD297" s="40">
        <v>90</v>
      </c>
      <c r="AE297" s="40">
        <v>90</v>
      </c>
      <c r="AF297" s="40">
        <v>90</v>
      </c>
      <c r="AG297" s="40">
        <v>90</v>
      </c>
      <c r="AH297" s="40">
        <v>90</v>
      </c>
      <c r="AI297" s="40">
        <v>90</v>
      </c>
      <c r="AJ297" s="40">
        <v>90</v>
      </c>
      <c r="AK297" s="40">
        <v>90</v>
      </c>
      <c r="AL297" s="40">
        <v>90</v>
      </c>
      <c r="AM297" s="40">
        <v>105</v>
      </c>
      <c r="AN297" s="40">
        <v>105</v>
      </c>
      <c r="AO297" s="40">
        <v>105</v>
      </c>
      <c r="AP297" s="40">
        <v>105</v>
      </c>
      <c r="AQ297" s="40">
        <v>105</v>
      </c>
      <c r="AR297" s="40">
        <v>105</v>
      </c>
      <c r="AS297" s="40">
        <v>105</v>
      </c>
      <c r="AT297" s="40">
        <v>105</v>
      </c>
      <c r="AU297" s="40">
        <v>105</v>
      </c>
      <c r="AV297" s="40">
        <v>105</v>
      </c>
      <c r="AW297" s="40">
        <v>105</v>
      </c>
      <c r="AX297" s="40">
        <v>105</v>
      </c>
      <c r="AY297" s="40">
        <v>105</v>
      </c>
      <c r="AZ297" s="40">
        <v>105</v>
      </c>
      <c r="BA297" s="40">
        <v>105</v>
      </c>
      <c r="BB297" s="40">
        <v>105</v>
      </c>
      <c r="BC297" s="40">
        <v>105</v>
      </c>
      <c r="BD297" s="40">
        <v>105</v>
      </c>
      <c r="BE297" s="40">
        <v>105</v>
      </c>
      <c r="BF297" s="40">
        <v>105</v>
      </c>
      <c r="BG297" s="40">
        <v>105</v>
      </c>
      <c r="BH297" s="40">
        <v>105</v>
      </c>
      <c r="BI297" s="40">
        <v>105</v>
      </c>
      <c r="BJ297" s="40">
        <v>105</v>
      </c>
    </row>
    <row r="298" spans="2:62" ht="13.5" hidden="1" customHeight="1" outlineLevel="1" x14ac:dyDescent="0.25">
      <c r="B298" s="46" t="str">
        <f t="shared" si="391"/>
        <v>Sales and Business Development Associate</v>
      </c>
      <c r="G298" s="40">
        <v>100</v>
      </c>
      <c r="H298" s="40">
        <v>100</v>
      </c>
      <c r="I298" s="40">
        <v>100</v>
      </c>
      <c r="J298" s="40">
        <v>100</v>
      </c>
      <c r="K298" s="40">
        <v>100</v>
      </c>
      <c r="L298" s="40">
        <v>100</v>
      </c>
      <c r="M298" s="40">
        <v>100</v>
      </c>
      <c r="N298" s="40">
        <v>100</v>
      </c>
      <c r="O298" s="40">
        <v>100</v>
      </c>
      <c r="P298" s="40">
        <v>100</v>
      </c>
      <c r="Q298" s="40">
        <v>100</v>
      </c>
      <c r="R298" s="40">
        <v>100</v>
      </c>
      <c r="S298" s="40">
        <v>100</v>
      </c>
      <c r="T298" s="40">
        <v>100</v>
      </c>
      <c r="U298" s="40">
        <v>100</v>
      </c>
      <c r="V298" s="40">
        <v>100</v>
      </c>
      <c r="W298" s="40">
        <v>100</v>
      </c>
      <c r="X298" s="40">
        <v>100</v>
      </c>
      <c r="Y298" s="40">
        <v>100</v>
      </c>
      <c r="Z298" s="40">
        <v>125</v>
      </c>
      <c r="AA298" s="40">
        <v>125</v>
      </c>
      <c r="AB298" s="40">
        <v>125</v>
      </c>
      <c r="AC298" s="40">
        <v>125</v>
      </c>
      <c r="AD298" s="40">
        <v>125</v>
      </c>
      <c r="AE298" s="40">
        <v>125</v>
      </c>
      <c r="AF298" s="40">
        <v>125</v>
      </c>
      <c r="AG298" s="40">
        <v>125</v>
      </c>
      <c r="AH298" s="40">
        <v>125</v>
      </c>
      <c r="AI298" s="40">
        <v>125</v>
      </c>
      <c r="AJ298" s="40">
        <v>125</v>
      </c>
      <c r="AK298" s="40">
        <v>125</v>
      </c>
      <c r="AL298" s="40">
        <v>125</v>
      </c>
      <c r="AM298" s="40">
        <v>150</v>
      </c>
      <c r="AN298" s="40">
        <v>150</v>
      </c>
      <c r="AO298" s="40">
        <v>150</v>
      </c>
      <c r="AP298" s="40">
        <v>150</v>
      </c>
      <c r="AQ298" s="40">
        <v>150</v>
      </c>
      <c r="AR298" s="40">
        <v>150</v>
      </c>
      <c r="AS298" s="40">
        <v>150</v>
      </c>
      <c r="AT298" s="40">
        <v>150</v>
      </c>
      <c r="AU298" s="40">
        <v>150</v>
      </c>
      <c r="AV298" s="40">
        <v>150</v>
      </c>
      <c r="AW298" s="40">
        <v>150</v>
      </c>
      <c r="AX298" s="40">
        <v>150</v>
      </c>
      <c r="AY298" s="40">
        <v>150</v>
      </c>
      <c r="AZ298" s="40">
        <v>150</v>
      </c>
      <c r="BA298" s="40">
        <v>150</v>
      </c>
      <c r="BB298" s="40">
        <v>150</v>
      </c>
      <c r="BC298" s="40">
        <v>150</v>
      </c>
      <c r="BD298" s="40">
        <v>150</v>
      </c>
      <c r="BE298" s="40">
        <v>150</v>
      </c>
      <c r="BF298" s="40">
        <v>150</v>
      </c>
      <c r="BG298" s="40">
        <v>150</v>
      </c>
      <c r="BH298" s="40">
        <v>150</v>
      </c>
      <c r="BI298" s="40">
        <v>150</v>
      </c>
      <c r="BJ298" s="40">
        <v>150</v>
      </c>
    </row>
    <row r="299" spans="2:62" ht="13.5" hidden="1" customHeight="1" outlineLevel="1" x14ac:dyDescent="0.25">
      <c r="B299" s="46" t="str">
        <f>B272</f>
        <v>User Acquisition Professional</v>
      </c>
      <c r="G299" s="40">
        <v>75</v>
      </c>
      <c r="H299" s="40">
        <v>75</v>
      </c>
      <c r="I299" s="40">
        <v>75</v>
      </c>
      <c r="J299" s="40">
        <v>75</v>
      </c>
      <c r="K299" s="40">
        <v>75</v>
      </c>
      <c r="L299" s="40">
        <v>75</v>
      </c>
      <c r="M299" s="40">
        <v>75</v>
      </c>
      <c r="N299" s="40">
        <v>75</v>
      </c>
      <c r="O299" s="40">
        <v>80</v>
      </c>
      <c r="P299" s="40">
        <v>80</v>
      </c>
      <c r="Q299" s="40">
        <v>80</v>
      </c>
      <c r="R299" s="40">
        <v>80</v>
      </c>
      <c r="S299" s="40">
        <v>80</v>
      </c>
      <c r="T299" s="40">
        <v>80</v>
      </c>
      <c r="U299" s="40">
        <v>80</v>
      </c>
      <c r="V299" s="40">
        <v>80</v>
      </c>
      <c r="W299" s="40">
        <v>80</v>
      </c>
      <c r="X299" s="40">
        <v>80</v>
      </c>
      <c r="Y299" s="40">
        <v>80</v>
      </c>
      <c r="Z299" s="40">
        <v>80</v>
      </c>
      <c r="AA299" s="40">
        <v>90</v>
      </c>
      <c r="AB299" s="40">
        <v>90</v>
      </c>
      <c r="AC299" s="40">
        <v>90</v>
      </c>
      <c r="AD299" s="40">
        <v>90</v>
      </c>
      <c r="AE299" s="40">
        <v>90</v>
      </c>
      <c r="AF299" s="40">
        <v>90</v>
      </c>
      <c r="AG299" s="40">
        <v>90</v>
      </c>
      <c r="AH299" s="40">
        <v>90</v>
      </c>
      <c r="AI299" s="40">
        <v>90</v>
      </c>
      <c r="AJ299" s="40">
        <v>90</v>
      </c>
      <c r="AK299" s="40">
        <v>90</v>
      </c>
      <c r="AL299" s="40">
        <v>90</v>
      </c>
      <c r="AM299" s="40">
        <v>105</v>
      </c>
      <c r="AN299" s="40">
        <v>105</v>
      </c>
      <c r="AO299" s="40">
        <v>105</v>
      </c>
      <c r="AP299" s="40">
        <v>105</v>
      </c>
      <c r="AQ299" s="40">
        <v>105</v>
      </c>
      <c r="AR299" s="40">
        <v>105</v>
      </c>
      <c r="AS299" s="40">
        <v>105</v>
      </c>
      <c r="AT299" s="40">
        <v>105</v>
      </c>
      <c r="AU299" s="40">
        <v>105</v>
      </c>
      <c r="AV299" s="40">
        <v>105</v>
      </c>
      <c r="AW299" s="40">
        <v>105</v>
      </c>
      <c r="AX299" s="40">
        <v>105</v>
      </c>
      <c r="AY299" s="40">
        <v>105</v>
      </c>
      <c r="AZ299" s="40">
        <v>105</v>
      </c>
      <c r="BA299" s="40">
        <v>105</v>
      </c>
      <c r="BB299" s="40">
        <v>105</v>
      </c>
      <c r="BC299" s="40">
        <v>105</v>
      </c>
      <c r="BD299" s="40">
        <v>105</v>
      </c>
      <c r="BE299" s="40">
        <v>105</v>
      </c>
      <c r="BF299" s="40">
        <v>105</v>
      </c>
      <c r="BG299" s="40">
        <v>105</v>
      </c>
      <c r="BH299" s="40">
        <v>105</v>
      </c>
      <c r="BI299" s="40">
        <v>105</v>
      </c>
      <c r="BJ299" s="40">
        <v>105</v>
      </c>
    </row>
    <row r="300" spans="2:62" ht="13.5" hidden="1" customHeight="1" outlineLevel="1" x14ac:dyDescent="0.25">
      <c r="B300" s="46" t="str">
        <f>B273</f>
        <v>Graphic Designer 1</v>
      </c>
      <c r="G300" s="40">
        <v>60</v>
      </c>
      <c r="H300" s="40">
        <v>60</v>
      </c>
      <c r="I300" s="40">
        <v>60</v>
      </c>
      <c r="J300" s="40">
        <v>60</v>
      </c>
      <c r="K300" s="40">
        <v>60</v>
      </c>
      <c r="L300" s="40">
        <v>60</v>
      </c>
      <c r="M300" s="40">
        <v>60</v>
      </c>
      <c r="N300" s="40">
        <v>60</v>
      </c>
      <c r="O300" s="40">
        <v>60</v>
      </c>
      <c r="P300" s="40">
        <v>60</v>
      </c>
      <c r="Q300" s="40">
        <v>60</v>
      </c>
      <c r="R300" s="40">
        <v>60</v>
      </c>
      <c r="S300" s="40">
        <v>60</v>
      </c>
      <c r="T300" s="40">
        <v>60</v>
      </c>
      <c r="U300" s="40">
        <v>60</v>
      </c>
      <c r="V300" s="40">
        <v>60</v>
      </c>
      <c r="W300" s="40">
        <v>60</v>
      </c>
      <c r="X300" s="40">
        <v>60</v>
      </c>
      <c r="Y300" s="40">
        <v>60</v>
      </c>
      <c r="Z300" s="40">
        <v>60</v>
      </c>
      <c r="AA300" s="40">
        <v>65</v>
      </c>
      <c r="AB300" s="40">
        <v>65</v>
      </c>
      <c r="AC300" s="40">
        <v>65</v>
      </c>
      <c r="AD300" s="40">
        <v>65</v>
      </c>
      <c r="AE300" s="40">
        <v>65</v>
      </c>
      <c r="AF300" s="40">
        <v>65</v>
      </c>
      <c r="AG300" s="40">
        <v>65</v>
      </c>
      <c r="AH300" s="40">
        <v>65</v>
      </c>
      <c r="AI300" s="40">
        <v>65</v>
      </c>
      <c r="AJ300" s="40">
        <v>65</v>
      </c>
      <c r="AK300" s="40">
        <v>65</v>
      </c>
      <c r="AL300" s="40">
        <v>65</v>
      </c>
      <c r="AM300" s="40">
        <v>70</v>
      </c>
      <c r="AN300" s="40">
        <v>70</v>
      </c>
      <c r="AO300" s="40">
        <v>70</v>
      </c>
      <c r="AP300" s="40">
        <v>70</v>
      </c>
      <c r="AQ300" s="40">
        <v>70</v>
      </c>
      <c r="AR300" s="40">
        <v>70</v>
      </c>
      <c r="AS300" s="40">
        <v>70</v>
      </c>
      <c r="AT300" s="40">
        <v>70</v>
      </c>
      <c r="AU300" s="40">
        <v>70</v>
      </c>
      <c r="AV300" s="40">
        <v>70</v>
      </c>
      <c r="AW300" s="40">
        <v>70</v>
      </c>
      <c r="AX300" s="40">
        <v>70</v>
      </c>
      <c r="AY300" s="40">
        <v>70</v>
      </c>
      <c r="AZ300" s="40">
        <v>70</v>
      </c>
      <c r="BA300" s="40">
        <v>70</v>
      </c>
      <c r="BB300" s="40">
        <v>70</v>
      </c>
      <c r="BC300" s="40">
        <v>70</v>
      </c>
      <c r="BD300" s="40">
        <v>70</v>
      </c>
      <c r="BE300" s="40">
        <v>70</v>
      </c>
      <c r="BF300" s="40">
        <v>70</v>
      </c>
      <c r="BG300" s="40">
        <v>70</v>
      </c>
      <c r="BH300" s="40">
        <v>70</v>
      </c>
      <c r="BI300" s="40">
        <v>70</v>
      </c>
      <c r="BJ300" s="40">
        <v>70</v>
      </c>
    </row>
    <row r="301" spans="2:62" ht="13.5" hidden="1" customHeight="1" outlineLevel="1" x14ac:dyDescent="0.25">
      <c r="B301" s="46" t="str">
        <f>B274</f>
        <v>Office Manager</v>
      </c>
      <c r="G301" s="40">
        <v>45</v>
      </c>
      <c r="H301" s="40">
        <v>45</v>
      </c>
      <c r="I301" s="40">
        <v>45</v>
      </c>
      <c r="J301" s="40">
        <v>45</v>
      </c>
      <c r="K301" s="40">
        <v>45</v>
      </c>
      <c r="L301" s="40">
        <v>45</v>
      </c>
      <c r="M301" s="40">
        <v>45</v>
      </c>
      <c r="N301" s="40">
        <v>45</v>
      </c>
      <c r="O301" s="40">
        <v>45</v>
      </c>
      <c r="P301" s="40">
        <v>45</v>
      </c>
      <c r="Q301" s="40">
        <v>45</v>
      </c>
      <c r="R301" s="40">
        <v>45</v>
      </c>
      <c r="S301" s="40">
        <v>45</v>
      </c>
      <c r="T301" s="40">
        <v>45</v>
      </c>
      <c r="U301" s="40">
        <v>45</v>
      </c>
      <c r="V301" s="40">
        <v>45</v>
      </c>
      <c r="W301" s="40">
        <v>45</v>
      </c>
      <c r="X301" s="40">
        <v>45</v>
      </c>
      <c r="Y301" s="40">
        <v>45</v>
      </c>
      <c r="Z301" s="40">
        <v>45</v>
      </c>
      <c r="AA301" s="40">
        <v>45</v>
      </c>
      <c r="AB301" s="40">
        <v>45</v>
      </c>
      <c r="AC301" s="40">
        <v>45</v>
      </c>
      <c r="AD301" s="40">
        <v>45</v>
      </c>
      <c r="AE301" s="40">
        <v>45</v>
      </c>
      <c r="AF301" s="40">
        <v>45</v>
      </c>
      <c r="AG301" s="40">
        <v>45</v>
      </c>
      <c r="AH301" s="40">
        <v>45</v>
      </c>
      <c r="AI301" s="40">
        <v>45</v>
      </c>
      <c r="AJ301" s="40">
        <v>45</v>
      </c>
      <c r="AK301" s="40">
        <v>45</v>
      </c>
      <c r="AL301" s="40">
        <v>45</v>
      </c>
      <c r="AM301" s="40">
        <v>50</v>
      </c>
      <c r="AN301" s="40">
        <v>50</v>
      </c>
      <c r="AO301" s="40">
        <v>50</v>
      </c>
      <c r="AP301" s="40">
        <v>50</v>
      </c>
      <c r="AQ301" s="40">
        <v>50</v>
      </c>
      <c r="AR301" s="40">
        <v>50</v>
      </c>
      <c r="AS301" s="40">
        <v>50</v>
      </c>
      <c r="AT301" s="40">
        <v>50</v>
      </c>
      <c r="AU301" s="40">
        <v>50</v>
      </c>
      <c r="AV301" s="40">
        <v>50</v>
      </c>
      <c r="AW301" s="40">
        <v>50</v>
      </c>
      <c r="AX301" s="40">
        <v>50</v>
      </c>
      <c r="AY301" s="40">
        <v>50</v>
      </c>
      <c r="AZ301" s="40">
        <v>50</v>
      </c>
      <c r="BA301" s="40">
        <v>50</v>
      </c>
      <c r="BB301" s="40">
        <v>50</v>
      </c>
      <c r="BC301" s="40">
        <v>50</v>
      </c>
      <c r="BD301" s="40">
        <v>50</v>
      </c>
      <c r="BE301" s="40">
        <v>50</v>
      </c>
      <c r="BF301" s="40">
        <v>50</v>
      </c>
      <c r="BG301" s="40">
        <v>50</v>
      </c>
      <c r="BH301" s="40">
        <v>50</v>
      </c>
      <c r="BI301" s="40">
        <v>50</v>
      </c>
      <c r="BJ301" s="40">
        <v>50</v>
      </c>
    </row>
    <row r="302" spans="2:62" ht="13.5" hidden="1" customHeight="1" outlineLevel="1" x14ac:dyDescent="0.25">
      <c r="B302" s="46" t="str">
        <f>B275</f>
        <v>Administrative Assistant</v>
      </c>
      <c r="G302" s="40">
        <v>40</v>
      </c>
      <c r="H302" s="40">
        <v>40</v>
      </c>
      <c r="I302" s="40">
        <v>40</v>
      </c>
      <c r="J302" s="40">
        <v>40</v>
      </c>
      <c r="K302" s="40">
        <v>40</v>
      </c>
      <c r="L302" s="40">
        <v>40</v>
      </c>
      <c r="M302" s="40">
        <v>40</v>
      </c>
      <c r="N302" s="40">
        <v>40</v>
      </c>
      <c r="O302" s="40">
        <v>40</v>
      </c>
      <c r="P302" s="40">
        <v>40</v>
      </c>
      <c r="Q302" s="40">
        <v>40</v>
      </c>
      <c r="R302" s="40">
        <v>40</v>
      </c>
      <c r="S302" s="40">
        <v>40</v>
      </c>
      <c r="T302" s="40">
        <v>40</v>
      </c>
      <c r="U302" s="40">
        <v>40</v>
      </c>
      <c r="V302" s="40">
        <v>40</v>
      </c>
      <c r="W302" s="40">
        <v>40</v>
      </c>
      <c r="X302" s="40">
        <v>40</v>
      </c>
      <c r="Y302" s="40">
        <v>40</v>
      </c>
      <c r="Z302" s="40">
        <v>40</v>
      </c>
      <c r="AA302" s="40">
        <v>40</v>
      </c>
      <c r="AB302" s="40">
        <v>40</v>
      </c>
      <c r="AC302" s="40">
        <v>40</v>
      </c>
      <c r="AD302" s="40">
        <v>40</v>
      </c>
      <c r="AE302" s="40">
        <v>40</v>
      </c>
      <c r="AF302" s="40">
        <v>40</v>
      </c>
      <c r="AG302" s="40">
        <v>40</v>
      </c>
      <c r="AH302" s="40">
        <v>40</v>
      </c>
      <c r="AI302" s="40">
        <v>40</v>
      </c>
      <c r="AJ302" s="40">
        <v>40</v>
      </c>
      <c r="AK302" s="40">
        <v>40</v>
      </c>
      <c r="AL302" s="40">
        <v>40</v>
      </c>
      <c r="AM302" s="40">
        <v>45</v>
      </c>
      <c r="AN302" s="40">
        <v>45</v>
      </c>
      <c r="AO302" s="40">
        <v>45</v>
      </c>
      <c r="AP302" s="40">
        <v>45</v>
      </c>
      <c r="AQ302" s="40">
        <v>45</v>
      </c>
      <c r="AR302" s="40">
        <v>45</v>
      </c>
      <c r="AS302" s="40">
        <v>45</v>
      </c>
      <c r="AT302" s="40">
        <v>45</v>
      </c>
      <c r="AU302" s="40">
        <v>45</v>
      </c>
      <c r="AV302" s="40">
        <v>45</v>
      </c>
      <c r="AW302" s="40">
        <v>45</v>
      </c>
      <c r="AX302" s="40">
        <v>45</v>
      </c>
      <c r="AY302" s="40">
        <v>45</v>
      </c>
      <c r="AZ302" s="40">
        <v>45</v>
      </c>
      <c r="BA302" s="40">
        <v>45</v>
      </c>
      <c r="BB302" s="40">
        <v>45</v>
      </c>
      <c r="BC302" s="40">
        <v>45</v>
      </c>
      <c r="BD302" s="40">
        <v>45</v>
      </c>
      <c r="BE302" s="40">
        <v>45</v>
      </c>
      <c r="BF302" s="40">
        <v>45</v>
      </c>
      <c r="BG302" s="40">
        <v>45</v>
      </c>
      <c r="BH302" s="40">
        <v>45</v>
      </c>
      <c r="BI302" s="40">
        <v>45</v>
      </c>
      <c r="BJ302" s="40">
        <v>45</v>
      </c>
    </row>
    <row r="303" spans="2:62" ht="13.5" hidden="1" customHeight="1" outlineLevel="1" x14ac:dyDescent="0.25"/>
    <row r="304" spans="2:62" ht="13.5" hidden="1" customHeight="1" outlineLevel="1" x14ac:dyDescent="0.25">
      <c r="B304" s="29" t="s">
        <v>96</v>
      </c>
      <c r="C304" s="37"/>
      <c r="D304" s="3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5"/>
    </row>
    <row r="305" spans="2:62" ht="5" hidden="1" customHeight="1" outlineLevel="1" x14ac:dyDescent="0.25"/>
    <row r="306" spans="2:62" ht="13.5" hidden="1" customHeight="1" outlineLevel="1" x14ac:dyDescent="0.25">
      <c r="B306" s="46" t="str">
        <f t="shared" ref="B306:B321" si="392">B254</f>
        <v>Chief Executive Officer (CEO)</v>
      </c>
      <c r="G306" s="48">
        <f t="shared" ref="G306:AW306" si="393">G254*G281*G$11</f>
        <v>16.666666666666664</v>
      </c>
      <c r="H306" s="48">
        <f t="shared" si="393"/>
        <v>16.666666666666664</v>
      </c>
      <c r="I306" s="48">
        <f t="shared" si="393"/>
        <v>16.666666666666664</v>
      </c>
      <c r="J306" s="48">
        <f t="shared" si="393"/>
        <v>16.666666666666664</v>
      </c>
      <c r="K306" s="48">
        <f t="shared" si="393"/>
        <v>16.666666666666664</v>
      </c>
      <c r="L306" s="48">
        <f t="shared" si="393"/>
        <v>16.666666666666664</v>
      </c>
      <c r="M306" s="48">
        <f t="shared" si="393"/>
        <v>16.666666666666664</v>
      </c>
      <c r="N306" s="48">
        <f t="shared" si="393"/>
        <v>16.666666666666664</v>
      </c>
      <c r="O306" s="48">
        <f t="shared" si="393"/>
        <v>18.75</v>
      </c>
      <c r="P306" s="48">
        <f t="shared" si="393"/>
        <v>18.75</v>
      </c>
      <c r="Q306" s="48">
        <f t="shared" si="393"/>
        <v>18.75</v>
      </c>
      <c r="R306" s="48">
        <f t="shared" si="393"/>
        <v>18.75</v>
      </c>
      <c r="S306" s="48">
        <f t="shared" si="393"/>
        <v>18.75</v>
      </c>
      <c r="T306" s="48">
        <f t="shared" si="393"/>
        <v>18.75</v>
      </c>
      <c r="U306" s="48">
        <f t="shared" si="393"/>
        <v>18.75</v>
      </c>
      <c r="V306" s="48">
        <f t="shared" si="393"/>
        <v>18.75</v>
      </c>
      <c r="W306" s="48">
        <f t="shared" si="393"/>
        <v>18.75</v>
      </c>
      <c r="X306" s="48">
        <f t="shared" si="393"/>
        <v>18.75</v>
      </c>
      <c r="Y306" s="48">
        <f t="shared" si="393"/>
        <v>18.75</v>
      </c>
      <c r="Z306" s="48">
        <f t="shared" si="393"/>
        <v>18.75</v>
      </c>
      <c r="AA306" s="48">
        <f t="shared" si="393"/>
        <v>20.833333333333332</v>
      </c>
      <c r="AB306" s="48">
        <f t="shared" si="393"/>
        <v>20.833333333333332</v>
      </c>
      <c r="AC306" s="48">
        <f t="shared" si="393"/>
        <v>20.833333333333332</v>
      </c>
      <c r="AD306" s="48">
        <f t="shared" si="393"/>
        <v>20.833333333333332</v>
      </c>
      <c r="AE306" s="48">
        <f t="shared" si="393"/>
        <v>20.833333333333332</v>
      </c>
      <c r="AF306" s="48">
        <f t="shared" si="393"/>
        <v>20.833333333333332</v>
      </c>
      <c r="AG306" s="48">
        <f t="shared" si="393"/>
        <v>20.833333333333332</v>
      </c>
      <c r="AH306" s="48">
        <f t="shared" si="393"/>
        <v>20.833333333333332</v>
      </c>
      <c r="AI306" s="48">
        <f t="shared" si="393"/>
        <v>20.833333333333332</v>
      </c>
      <c r="AJ306" s="48">
        <f t="shared" si="393"/>
        <v>20.833333333333332</v>
      </c>
      <c r="AK306" s="48">
        <f t="shared" si="393"/>
        <v>20.833333333333332</v>
      </c>
      <c r="AL306" s="48">
        <f t="shared" si="393"/>
        <v>20.833333333333332</v>
      </c>
      <c r="AM306" s="48">
        <f t="shared" si="393"/>
        <v>20.833333333333332</v>
      </c>
      <c r="AN306" s="48">
        <f t="shared" si="393"/>
        <v>20.833333333333332</v>
      </c>
      <c r="AO306" s="48">
        <f t="shared" si="393"/>
        <v>20.833333333333332</v>
      </c>
      <c r="AP306" s="48">
        <f t="shared" si="393"/>
        <v>20.833333333333332</v>
      </c>
      <c r="AQ306" s="48">
        <f t="shared" si="393"/>
        <v>20.833333333333332</v>
      </c>
      <c r="AR306" s="48">
        <f t="shared" si="393"/>
        <v>20.833333333333332</v>
      </c>
      <c r="AS306" s="48">
        <f t="shared" si="393"/>
        <v>20.833333333333332</v>
      </c>
      <c r="AT306" s="48">
        <f t="shared" si="393"/>
        <v>20.833333333333332</v>
      </c>
      <c r="AU306" s="48">
        <f t="shared" si="393"/>
        <v>20.833333333333332</v>
      </c>
      <c r="AV306" s="48">
        <f t="shared" si="393"/>
        <v>20.833333333333332</v>
      </c>
      <c r="AW306" s="48">
        <f t="shared" si="393"/>
        <v>20.833333333333332</v>
      </c>
      <c r="AX306" s="48">
        <f t="shared" ref="AX306:BJ306" si="394">AX254*AX281*AX$11</f>
        <v>20.833333333333332</v>
      </c>
      <c r="AY306" s="48">
        <f t="shared" si="394"/>
        <v>22.916666666666664</v>
      </c>
      <c r="AZ306" s="48">
        <f t="shared" si="394"/>
        <v>22.916666666666664</v>
      </c>
      <c r="BA306" s="48">
        <f t="shared" si="394"/>
        <v>22.916666666666664</v>
      </c>
      <c r="BB306" s="48">
        <f t="shared" si="394"/>
        <v>22.916666666666664</v>
      </c>
      <c r="BC306" s="48">
        <f t="shared" si="394"/>
        <v>22.916666666666664</v>
      </c>
      <c r="BD306" s="48">
        <f t="shared" si="394"/>
        <v>22.916666666666664</v>
      </c>
      <c r="BE306" s="48">
        <f t="shared" si="394"/>
        <v>22.916666666666664</v>
      </c>
      <c r="BF306" s="48">
        <f t="shared" si="394"/>
        <v>22.916666666666664</v>
      </c>
      <c r="BG306" s="48">
        <f t="shared" si="394"/>
        <v>22.916666666666664</v>
      </c>
      <c r="BH306" s="48">
        <f t="shared" si="394"/>
        <v>22.916666666666664</v>
      </c>
      <c r="BI306" s="48">
        <f t="shared" si="394"/>
        <v>22.916666666666664</v>
      </c>
      <c r="BJ306" s="48">
        <f t="shared" si="394"/>
        <v>22.916666666666664</v>
      </c>
    </row>
    <row r="307" spans="2:62" ht="13.5" hidden="1" customHeight="1" outlineLevel="1" x14ac:dyDescent="0.25">
      <c r="B307" s="46" t="str">
        <f t="shared" si="392"/>
        <v>EVP, Sales and Business Development (CMRO)</v>
      </c>
      <c r="G307" s="47">
        <f t="shared" ref="G307:AW307" si="395">G255*G282*G$11</f>
        <v>0</v>
      </c>
      <c r="H307" s="47">
        <f t="shared" si="395"/>
        <v>0</v>
      </c>
      <c r="I307" s="47">
        <f t="shared" si="395"/>
        <v>0</v>
      </c>
      <c r="J307" s="47">
        <f t="shared" si="395"/>
        <v>0</v>
      </c>
      <c r="K307" s="47">
        <f t="shared" si="395"/>
        <v>0</v>
      </c>
      <c r="L307" s="47">
        <f t="shared" si="395"/>
        <v>0</v>
      </c>
      <c r="M307" s="47">
        <f t="shared" si="395"/>
        <v>0</v>
      </c>
      <c r="N307" s="47">
        <f t="shared" si="395"/>
        <v>0</v>
      </c>
      <c r="O307" s="47">
        <f t="shared" si="395"/>
        <v>14.583333333333332</v>
      </c>
      <c r="P307" s="47">
        <f t="shared" si="395"/>
        <v>14.583333333333332</v>
      </c>
      <c r="Q307" s="47">
        <f t="shared" si="395"/>
        <v>14.583333333333332</v>
      </c>
      <c r="R307" s="47">
        <f t="shared" si="395"/>
        <v>14.583333333333332</v>
      </c>
      <c r="S307" s="47">
        <f t="shared" si="395"/>
        <v>14.583333333333332</v>
      </c>
      <c r="T307" s="47">
        <f t="shared" si="395"/>
        <v>14.583333333333332</v>
      </c>
      <c r="U307" s="47">
        <f t="shared" si="395"/>
        <v>14.583333333333332</v>
      </c>
      <c r="V307" s="47">
        <f t="shared" si="395"/>
        <v>14.583333333333332</v>
      </c>
      <c r="W307" s="47">
        <f t="shared" si="395"/>
        <v>14.583333333333332</v>
      </c>
      <c r="X307" s="47">
        <f t="shared" si="395"/>
        <v>14.583333333333332</v>
      </c>
      <c r="Y307" s="47">
        <f t="shared" si="395"/>
        <v>14.583333333333332</v>
      </c>
      <c r="Z307" s="47">
        <f t="shared" si="395"/>
        <v>14.583333333333332</v>
      </c>
      <c r="AA307" s="47">
        <f t="shared" si="395"/>
        <v>16.666666666666664</v>
      </c>
      <c r="AB307" s="47">
        <f t="shared" si="395"/>
        <v>16.666666666666664</v>
      </c>
      <c r="AC307" s="47">
        <f t="shared" si="395"/>
        <v>16.666666666666664</v>
      </c>
      <c r="AD307" s="47">
        <f t="shared" si="395"/>
        <v>16.666666666666664</v>
      </c>
      <c r="AE307" s="47">
        <f t="shared" si="395"/>
        <v>16.666666666666664</v>
      </c>
      <c r="AF307" s="47">
        <f t="shared" si="395"/>
        <v>16.666666666666664</v>
      </c>
      <c r="AG307" s="47">
        <f t="shared" si="395"/>
        <v>16.666666666666664</v>
      </c>
      <c r="AH307" s="47">
        <f t="shared" si="395"/>
        <v>16.666666666666664</v>
      </c>
      <c r="AI307" s="47">
        <f t="shared" si="395"/>
        <v>16.666666666666664</v>
      </c>
      <c r="AJ307" s="47">
        <f t="shared" si="395"/>
        <v>16.666666666666664</v>
      </c>
      <c r="AK307" s="47">
        <f t="shared" si="395"/>
        <v>16.666666666666664</v>
      </c>
      <c r="AL307" s="47">
        <f t="shared" si="395"/>
        <v>16.666666666666664</v>
      </c>
      <c r="AM307" s="47">
        <f t="shared" si="395"/>
        <v>18.75</v>
      </c>
      <c r="AN307" s="47">
        <f t="shared" si="395"/>
        <v>18.75</v>
      </c>
      <c r="AO307" s="47">
        <f t="shared" si="395"/>
        <v>18.75</v>
      </c>
      <c r="AP307" s="47">
        <f t="shared" si="395"/>
        <v>18.75</v>
      </c>
      <c r="AQ307" s="47">
        <f t="shared" si="395"/>
        <v>18.75</v>
      </c>
      <c r="AR307" s="47">
        <f t="shared" si="395"/>
        <v>18.75</v>
      </c>
      <c r="AS307" s="47">
        <f t="shared" si="395"/>
        <v>18.75</v>
      </c>
      <c r="AT307" s="47">
        <f t="shared" si="395"/>
        <v>18.75</v>
      </c>
      <c r="AU307" s="47">
        <f t="shared" si="395"/>
        <v>18.75</v>
      </c>
      <c r="AV307" s="47">
        <f t="shared" si="395"/>
        <v>18.75</v>
      </c>
      <c r="AW307" s="47">
        <f t="shared" si="395"/>
        <v>18.75</v>
      </c>
      <c r="AX307" s="47">
        <f t="shared" ref="AX307:BJ307" si="396">AX255*AX282*AX$11</f>
        <v>18.75</v>
      </c>
      <c r="AY307" s="47">
        <f t="shared" si="396"/>
        <v>20.833333333333332</v>
      </c>
      <c r="AZ307" s="47">
        <f t="shared" si="396"/>
        <v>20.833333333333332</v>
      </c>
      <c r="BA307" s="47">
        <f t="shared" si="396"/>
        <v>20.833333333333332</v>
      </c>
      <c r="BB307" s="47">
        <f t="shared" si="396"/>
        <v>20.833333333333332</v>
      </c>
      <c r="BC307" s="47">
        <f t="shared" si="396"/>
        <v>20.833333333333332</v>
      </c>
      <c r="BD307" s="47">
        <f t="shared" si="396"/>
        <v>20.833333333333332</v>
      </c>
      <c r="BE307" s="47">
        <f t="shared" si="396"/>
        <v>20.833333333333332</v>
      </c>
      <c r="BF307" s="47">
        <f t="shared" si="396"/>
        <v>20.833333333333332</v>
      </c>
      <c r="BG307" s="47">
        <f t="shared" si="396"/>
        <v>20.833333333333332</v>
      </c>
      <c r="BH307" s="47">
        <f t="shared" si="396"/>
        <v>20.833333333333332</v>
      </c>
      <c r="BI307" s="47">
        <f t="shared" si="396"/>
        <v>20.833333333333332</v>
      </c>
      <c r="BJ307" s="47">
        <f t="shared" si="396"/>
        <v>20.833333333333332</v>
      </c>
    </row>
    <row r="308" spans="2:62" ht="13.5" hidden="1" customHeight="1" outlineLevel="1" x14ac:dyDescent="0.25">
      <c r="B308" s="46" t="str">
        <f t="shared" si="392"/>
        <v>EVP, Finance (CFO)</v>
      </c>
      <c r="G308" s="47">
        <f t="shared" ref="G308:AW308" si="397">G256*G283*G$11</f>
        <v>0</v>
      </c>
      <c r="H308" s="47">
        <f t="shared" si="397"/>
        <v>0</v>
      </c>
      <c r="I308" s="47">
        <f t="shared" si="397"/>
        <v>0</v>
      </c>
      <c r="J308" s="47">
        <f t="shared" si="397"/>
        <v>0</v>
      </c>
      <c r="K308" s="47">
        <f t="shared" si="397"/>
        <v>0</v>
      </c>
      <c r="L308" s="47">
        <f t="shared" si="397"/>
        <v>0</v>
      </c>
      <c r="M308" s="47">
        <f t="shared" si="397"/>
        <v>0</v>
      </c>
      <c r="N308" s="47">
        <f t="shared" si="397"/>
        <v>0</v>
      </c>
      <c r="O308" s="47">
        <f t="shared" si="397"/>
        <v>0</v>
      </c>
      <c r="P308" s="47">
        <f t="shared" si="397"/>
        <v>0</v>
      </c>
      <c r="Q308" s="47">
        <f t="shared" si="397"/>
        <v>0</v>
      </c>
      <c r="R308" s="47">
        <f t="shared" si="397"/>
        <v>0</v>
      </c>
      <c r="S308" s="47">
        <f t="shared" si="397"/>
        <v>0</v>
      </c>
      <c r="T308" s="47">
        <f t="shared" si="397"/>
        <v>0</v>
      </c>
      <c r="U308" s="47">
        <f t="shared" si="397"/>
        <v>14.583333333333332</v>
      </c>
      <c r="V308" s="47">
        <f t="shared" si="397"/>
        <v>14.583333333333332</v>
      </c>
      <c r="W308" s="47">
        <f t="shared" si="397"/>
        <v>14.583333333333332</v>
      </c>
      <c r="X308" s="47">
        <f t="shared" si="397"/>
        <v>14.583333333333332</v>
      </c>
      <c r="Y308" s="47">
        <f t="shared" si="397"/>
        <v>14.583333333333332</v>
      </c>
      <c r="Z308" s="47">
        <f t="shared" si="397"/>
        <v>14.583333333333332</v>
      </c>
      <c r="AA308" s="47">
        <f t="shared" si="397"/>
        <v>16.666666666666664</v>
      </c>
      <c r="AB308" s="47">
        <f t="shared" si="397"/>
        <v>16.666666666666664</v>
      </c>
      <c r="AC308" s="47">
        <f t="shared" si="397"/>
        <v>16.666666666666664</v>
      </c>
      <c r="AD308" s="47">
        <f t="shared" si="397"/>
        <v>16.666666666666664</v>
      </c>
      <c r="AE308" s="47">
        <f t="shared" si="397"/>
        <v>16.666666666666664</v>
      </c>
      <c r="AF308" s="47">
        <f t="shared" si="397"/>
        <v>16.666666666666664</v>
      </c>
      <c r="AG308" s="47">
        <f t="shared" si="397"/>
        <v>16.666666666666664</v>
      </c>
      <c r="AH308" s="47">
        <f t="shared" si="397"/>
        <v>16.666666666666664</v>
      </c>
      <c r="AI308" s="47">
        <f t="shared" si="397"/>
        <v>16.666666666666664</v>
      </c>
      <c r="AJ308" s="47">
        <f t="shared" si="397"/>
        <v>16.666666666666664</v>
      </c>
      <c r="AK308" s="47">
        <f t="shared" si="397"/>
        <v>16.666666666666664</v>
      </c>
      <c r="AL308" s="47">
        <f t="shared" si="397"/>
        <v>16.666666666666664</v>
      </c>
      <c r="AM308" s="47">
        <f t="shared" si="397"/>
        <v>18.75</v>
      </c>
      <c r="AN308" s="47">
        <f t="shared" si="397"/>
        <v>18.75</v>
      </c>
      <c r="AO308" s="47">
        <f t="shared" si="397"/>
        <v>18.75</v>
      </c>
      <c r="AP308" s="47">
        <f t="shared" si="397"/>
        <v>18.75</v>
      </c>
      <c r="AQ308" s="47">
        <f t="shared" si="397"/>
        <v>18.75</v>
      </c>
      <c r="AR308" s="47">
        <f t="shared" si="397"/>
        <v>18.75</v>
      </c>
      <c r="AS308" s="47">
        <f t="shared" si="397"/>
        <v>18.75</v>
      </c>
      <c r="AT308" s="47">
        <f t="shared" si="397"/>
        <v>18.75</v>
      </c>
      <c r="AU308" s="47">
        <f t="shared" si="397"/>
        <v>18.75</v>
      </c>
      <c r="AV308" s="47">
        <f t="shared" si="397"/>
        <v>18.75</v>
      </c>
      <c r="AW308" s="47">
        <f t="shared" si="397"/>
        <v>18.75</v>
      </c>
      <c r="AX308" s="47">
        <f t="shared" ref="AX308:BJ308" si="398">AX256*AX283*AX$11</f>
        <v>18.75</v>
      </c>
      <c r="AY308" s="47">
        <f t="shared" si="398"/>
        <v>20.833333333333332</v>
      </c>
      <c r="AZ308" s="47">
        <f t="shared" si="398"/>
        <v>20.833333333333332</v>
      </c>
      <c r="BA308" s="47">
        <f t="shared" si="398"/>
        <v>20.833333333333332</v>
      </c>
      <c r="BB308" s="47">
        <f t="shared" si="398"/>
        <v>20.833333333333332</v>
      </c>
      <c r="BC308" s="47">
        <f t="shared" si="398"/>
        <v>20.833333333333332</v>
      </c>
      <c r="BD308" s="47">
        <f t="shared" si="398"/>
        <v>20.833333333333332</v>
      </c>
      <c r="BE308" s="47">
        <f t="shared" si="398"/>
        <v>20.833333333333332</v>
      </c>
      <c r="BF308" s="47">
        <f t="shared" si="398"/>
        <v>20.833333333333332</v>
      </c>
      <c r="BG308" s="47">
        <f t="shared" si="398"/>
        <v>20.833333333333332</v>
      </c>
      <c r="BH308" s="47">
        <f t="shared" si="398"/>
        <v>20.833333333333332</v>
      </c>
      <c r="BI308" s="47">
        <f t="shared" si="398"/>
        <v>20.833333333333332</v>
      </c>
      <c r="BJ308" s="47">
        <f t="shared" si="398"/>
        <v>20.833333333333332</v>
      </c>
    </row>
    <row r="309" spans="2:62" ht="13.5" hidden="1" customHeight="1" outlineLevel="1" x14ac:dyDescent="0.25">
      <c r="B309" s="46" t="str">
        <f t="shared" si="392"/>
        <v>EVP, Operations (COO)</v>
      </c>
      <c r="G309" s="47">
        <f t="shared" ref="G309:AW309" si="399">G257*G284*G$11</f>
        <v>0</v>
      </c>
      <c r="H309" s="47">
        <f t="shared" si="399"/>
        <v>0</v>
      </c>
      <c r="I309" s="47">
        <f t="shared" si="399"/>
        <v>0</v>
      </c>
      <c r="J309" s="47">
        <f t="shared" si="399"/>
        <v>0</v>
      </c>
      <c r="K309" s="47">
        <f t="shared" si="399"/>
        <v>0</v>
      </c>
      <c r="L309" s="47">
        <f t="shared" si="399"/>
        <v>0</v>
      </c>
      <c r="M309" s="47">
        <f t="shared" si="399"/>
        <v>0</v>
      </c>
      <c r="N309" s="47">
        <f t="shared" si="399"/>
        <v>0</v>
      </c>
      <c r="O309" s="47">
        <f t="shared" si="399"/>
        <v>0</v>
      </c>
      <c r="P309" s="47">
        <f t="shared" si="399"/>
        <v>0</v>
      </c>
      <c r="Q309" s="47">
        <f t="shared" si="399"/>
        <v>0</v>
      </c>
      <c r="R309" s="47">
        <f t="shared" si="399"/>
        <v>0</v>
      </c>
      <c r="S309" s="47">
        <f t="shared" si="399"/>
        <v>0</v>
      </c>
      <c r="T309" s="47">
        <f t="shared" si="399"/>
        <v>0</v>
      </c>
      <c r="U309" s="47">
        <f t="shared" si="399"/>
        <v>0</v>
      </c>
      <c r="V309" s="47">
        <f t="shared" si="399"/>
        <v>0</v>
      </c>
      <c r="W309" s="47">
        <f t="shared" si="399"/>
        <v>0</v>
      </c>
      <c r="X309" s="47">
        <f t="shared" si="399"/>
        <v>0</v>
      </c>
      <c r="Y309" s="47">
        <f t="shared" si="399"/>
        <v>0</v>
      </c>
      <c r="Z309" s="47">
        <f t="shared" si="399"/>
        <v>0</v>
      </c>
      <c r="AA309" s="47">
        <f t="shared" si="399"/>
        <v>16.666666666666664</v>
      </c>
      <c r="AB309" s="47">
        <f t="shared" si="399"/>
        <v>16.666666666666664</v>
      </c>
      <c r="AC309" s="47">
        <f t="shared" si="399"/>
        <v>16.666666666666664</v>
      </c>
      <c r="AD309" s="47">
        <f t="shared" si="399"/>
        <v>16.666666666666664</v>
      </c>
      <c r="AE309" s="47">
        <f t="shared" si="399"/>
        <v>16.666666666666664</v>
      </c>
      <c r="AF309" s="47">
        <f t="shared" si="399"/>
        <v>16.666666666666664</v>
      </c>
      <c r="AG309" s="47">
        <f t="shared" si="399"/>
        <v>16.666666666666664</v>
      </c>
      <c r="AH309" s="47">
        <f t="shared" si="399"/>
        <v>16.666666666666664</v>
      </c>
      <c r="AI309" s="47">
        <f t="shared" si="399"/>
        <v>16.666666666666664</v>
      </c>
      <c r="AJ309" s="47">
        <f t="shared" si="399"/>
        <v>16.666666666666664</v>
      </c>
      <c r="AK309" s="47">
        <f t="shared" si="399"/>
        <v>16.666666666666664</v>
      </c>
      <c r="AL309" s="47">
        <f t="shared" si="399"/>
        <v>16.666666666666664</v>
      </c>
      <c r="AM309" s="47">
        <f t="shared" si="399"/>
        <v>18.75</v>
      </c>
      <c r="AN309" s="47">
        <f t="shared" si="399"/>
        <v>18.75</v>
      </c>
      <c r="AO309" s="47">
        <f t="shared" si="399"/>
        <v>18.75</v>
      </c>
      <c r="AP309" s="47">
        <f t="shared" si="399"/>
        <v>18.75</v>
      </c>
      <c r="AQ309" s="47">
        <f t="shared" si="399"/>
        <v>18.75</v>
      </c>
      <c r="AR309" s="47">
        <f t="shared" si="399"/>
        <v>18.75</v>
      </c>
      <c r="AS309" s="47">
        <f t="shared" si="399"/>
        <v>18.75</v>
      </c>
      <c r="AT309" s="47">
        <f t="shared" si="399"/>
        <v>18.75</v>
      </c>
      <c r="AU309" s="47">
        <f t="shared" si="399"/>
        <v>18.75</v>
      </c>
      <c r="AV309" s="47">
        <f t="shared" si="399"/>
        <v>18.75</v>
      </c>
      <c r="AW309" s="47">
        <f t="shared" si="399"/>
        <v>18.75</v>
      </c>
      <c r="AX309" s="47">
        <f t="shared" ref="AX309:BJ309" si="400">AX257*AX284*AX$11</f>
        <v>18.75</v>
      </c>
      <c r="AY309" s="47">
        <f t="shared" si="400"/>
        <v>20.833333333333332</v>
      </c>
      <c r="AZ309" s="47">
        <f t="shared" si="400"/>
        <v>20.833333333333332</v>
      </c>
      <c r="BA309" s="47">
        <f t="shared" si="400"/>
        <v>20.833333333333332</v>
      </c>
      <c r="BB309" s="47">
        <f t="shared" si="400"/>
        <v>20.833333333333332</v>
      </c>
      <c r="BC309" s="47">
        <f t="shared" si="400"/>
        <v>20.833333333333332</v>
      </c>
      <c r="BD309" s="47">
        <f t="shared" si="400"/>
        <v>20.833333333333332</v>
      </c>
      <c r="BE309" s="47">
        <f t="shared" si="400"/>
        <v>20.833333333333332</v>
      </c>
      <c r="BF309" s="47">
        <f t="shared" si="400"/>
        <v>20.833333333333332</v>
      </c>
      <c r="BG309" s="47">
        <f t="shared" si="400"/>
        <v>20.833333333333332</v>
      </c>
      <c r="BH309" s="47">
        <f t="shared" si="400"/>
        <v>20.833333333333332</v>
      </c>
      <c r="BI309" s="47">
        <f t="shared" si="400"/>
        <v>20.833333333333332</v>
      </c>
      <c r="BJ309" s="47">
        <f t="shared" si="400"/>
        <v>20.833333333333332</v>
      </c>
    </row>
    <row r="310" spans="2:62" ht="13.5" hidden="1" customHeight="1" outlineLevel="1" x14ac:dyDescent="0.25">
      <c r="B310" s="46" t="str">
        <f t="shared" si="392"/>
        <v>EVP, Technology (CTO)</v>
      </c>
      <c r="G310" s="47">
        <f t="shared" ref="G310:AW310" si="401">G258*G285*G$11</f>
        <v>0</v>
      </c>
      <c r="H310" s="47">
        <f t="shared" si="401"/>
        <v>0</v>
      </c>
      <c r="I310" s="47">
        <f t="shared" si="401"/>
        <v>0</v>
      </c>
      <c r="J310" s="47">
        <f t="shared" si="401"/>
        <v>0</v>
      </c>
      <c r="K310" s="47">
        <f t="shared" si="401"/>
        <v>0</v>
      </c>
      <c r="L310" s="47">
        <f t="shared" si="401"/>
        <v>0</v>
      </c>
      <c r="M310" s="47">
        <f t="shared" si="401"/>
        <v>0</v>
      </c>
      <c r="N310" s="47">
        <f t="shared" si="401"/>
        <v>0</v>
      </c>
      <c r="O310" s="47">
        <f t="shared" si="401"/>
        <v>12.5</v>
      </c>
      <c r="P310" s="47">
        <f t="shared" si="401"/>
        <v>12.5</v>
      </c>
      <c r="Q310" s="47">
        <f t="shared" si="401"/>
        <v>12.5</v>
      </c>
      <c r="R310" s="47">
        <f t="shared" si="401"/>
        <v>12.5</v>
      </c>
      <c r="S310" s="47">
        <f t="shared" si="401"/>
        <v>12.5</v>
      </c>
      <c r="T310" s="47">
        <f t="shared" si="401"/>
        <v>12.5</v>
      </c>
      <c r="U310" s="47">
        <f t="shared" si="401"/>
        <v>12.5</v>
      </c>
      <c r="V310" s="47">
        <f t="shared" si="401"/>
        <v>12.5</v>
      </c>
      <c r="W310" s="47">
        <f t="shared" si="401"/>
        <v>12.5</v>
      </c>
      <c r="X310" s="47">
        <f t="shared" si="401"/>
        <v>12.5</v>
      </c>
      <c r="Y310" s="47">
        <f t="shared" si="401"/>
        <v>12.5</v>
      </c>
      <c r="Z310" s="47">
        <f t="shared" si="401"/>
        <v>12.5</v>
      </c>
      <c r="AA310" s="47">
        <f t="shared" si="401"/>
        <v>14.583333333333332</v>
      </c>
      <c r="AB310" s="47">
        <f t="shared" si="401"/>
        <v>14.583333333333332</v>
      </c>
      <c r="AC310" s="47">
        <f t="shared" si="401"/>
        <v>14.583333333333332</v>
      </c>
      <c r="AD310" s="47">
        <f t="shared" si="401"/>
        <v>14.583333333333332</v>
      </c>
      <c r="AE310" s="47">
        <f t="shared" si="401"/>
        <v>14.583333333333332</v>
      </c>
      <c r="AF310" s="47">
        <f t="shared" si="401"/>
        <v>14.583333333333332</v>
      </c>
      <c r="AG310" s="47">
        <f t="shared" si="401"/>
        <v>14.583333333333332</v>
      </c>
      <c r="AH310" s="47">
        <f t="shared" si="401"/>
        <v>14.583333333333332</v>
      </c>
      <c r="AI310" s="47">
        <f t="shared" si="401"/>
        <v>14.583333333333332</v>
      </c>
      <c r="AJ310" s="47">
        <f t="shared" si="401"/>
        <v>14.583333333333332</v>
      </c>
      <c r="AK310" s="47">
        <f t="shared" si="401"/>
        <v>14.583333333333332</v>
      </c>
      <c r="AL310" s="47">
        <f t="shared" si="401"/>
        <v>14.583333333333332</v>
      </c>
      <c r="AM310" s="47">
        <f t="shared" si="401"/>
        <v>15.833333333333332</v>
      </c>
      <c r="AN310" s="47">
        <f t="shared" si="401"/>
        <v>15.833333333333332</v>
      </c>
      <c r="AO310" s="47">
        <f t="shared" si="401"/>
        <v>15.833333333333332</v>
      </c>
      <c r="AP310" s="47">
        <f t="shared" si="401"/>
        <v>15.833333333333332</v>
      </c>
      <c r="AQ310" s="47">
        <f t="shared" si="401"/>
        <v>15.833333333333332</v>
      </c>
      <c r="AR310" s="47">
        <f t="shared" si="401"/>
        <v>15.833333333333332</v>
      </c>
      <c r="AS310" s="47">
        <f t="shared" si="401"/>
        <v>15.833333333333332</v>
      </c>
      <c r="AT310" s="47">
        <f t="shared" si="401"/>
        <v>15.833333333333332</v>
      </c>
      <c r="AU310" s="47">
        <f t="shared" si="401"/>
        <v>15.833333333333332</v>
      </c>
      <c r="AV310" s="47">
        <f t="shared" si="401"/>
        <v>15.833333333333332</v>
      </c>
      <c r="AW310" s="47">
        <f t="shared" si="401"/>
        <v>15.833333333333332</v>
      </c>
      <c r="AX310" s="47">
        <f t="shared" ref="AX310:BJ310" si="402">AX258*AX285*AX$11</f>
        <v>15.833333333333332</v>
      </c>
      <c r="AY310" s="47">
        <f t="shared" si="402"/>
        <v>15.833333333333332</v>
      </c>
      <c r="AZ310" s="47">
        <f t="shared" si="402"/>
        <v>16.666666666666664</v>
      </c>
      <c r="BA310" s="47">
        <f t="shared" si="402"/>
        <v>16.666666666666664</v>
      </c>
      <c r="BB310" s="47">
        <f t="shared" si="402"/>
        <v>16.666666666666664</v>
      </c>
      <c r="BC310" s="47">
        <f t="shared" si="402"/>
        <v>16.666666666666664</v>
      </c>
      <c r="BD310" s="47">
        <f t="shared" si="402"/>
        <v>16.666666666666664</v>
      </c>
      <c r="BE310" s="47">
        <f t="shared" si="402"/>
        <v>16.666666666666664</v>
      </c>
      <c r="BF310" s="47">
        <f t="shared" si="402"/>
        <v>16.666666666666664</v>
      </c>
      <c r="BG310" s="47">
        <f t="shared" si="402"/>
        <v>16.666666666666664</v>
      </c>
      <c r="BH310" s="47">
        <f t="shared" si="402"/>
        <v>16.666666666666664</v>
      </c>
      <c r="BI310" s="47">
        <f t="shared" si="402"/>
        <v>16.666666666666664</v>
      </c>
      <c r="BJ310" s="47">
        <f t="shared" si="402"/>
        <v>16.666666666666664</v>
      </c>
    </row>
    <row r="311" spans="2:62" ht="13.5" hidden="1" customHeight="1" outlineLevel="1" x14ac:dyDescent="0.25">
      <c r="B311" s="46" t="str">
        <f t="shared" si="392"/>
        <v>SVP, General Counsel and Secretary</v>
      </c>
      <c r="G311" s="47">
        <f t="shared" ref="G311:AW311" si="403">G259*G286*G$11</f>
        <v>0</v>
      </c>
      <c r="H311" s="47">
        <f t="shared" si="403"/>
        <v>0</v>
      </c>
      <c r="I311" s="47">
        <f t="shared" si="403"/>
        <v>0</v>
      </c>
      <c r="J311" s="47">
        <f t="shared" si="403"/>
        <v>0</v>
      </c>
      <c r="K311" s="47">
        <f t="shared" si="403"/>
        <v>0</v>
      </c>
      <c r="L311" s="47">
        <f t="shared" si="403"/>
        <v>0</v>
      </c>
      <c r="M311" s="47">
        <f t="shared" si="403"/>
        <v>0</v>
      </c>
      <c r="N311" s="47">
        <f t="shared" si="403"/>
        <v>0</v>
      </c>
      <c r="O311" s="47">
        <f t="shared" si="403"/>
        <v>0</v>
      </c>
      <c r="P311" s="47">
        <f t="shared" si="403"/>
        <v>0</v>
      </c>
      <c r="Q311" s="47">
        <f t="shared" si="403"/>
        <v>0</v>
      </c>
      <c r="R311" s="47">
        <f t="shared" si="403"/>
        <v>0</v>
      </c>
      <c r="S311" s="47">
        <f t="shared" si="403"/>
        <v>0</v>
      </c>
      <c r="T311" s="47">
        <f t="shared" si="403"/>
        <v>0</v>
      </c>
      <c r="U311" s="47">
        <f t="shared" si="403"/>
        <v>14.583333333333332</v>
      </c>
      <c r="V311" s="47">
        <f t="shared" si="403"/>
        <v>14.583333333333332</v>
      </c>
      <c r="W311" s="47">
        <f t="shared" si="403"/>
        <v>14.583333333333332</v>
      </c>
      <c r="X311" s="47">
        <f t="shared" si="403"/>
        <v>14.583333333333332</v>
      </c>
      <c r="Y311" s="47">
        <f t="shared" si="403"/>
        <v>14.583333333333332</v>
      </c>
      <c r="Z311" s="47">
        <f t="shared" si="403"/>
        <v>14.583333333333332</v>
      </c>
      <c r="AA311" s="47">
        <f t="shared" si="403"/>
        <v>16.666666666666664</v>
      </c>
      <c r="AB311" s="47">
        <f t="shared" si="403"/>
        <v>16.666666666666664</v>
      </c>
      <c r="AC311" s="47">
        <f t="shared" si="403"/>
        <v>16.666666666666664</v>
      </c>
      <c r="AD311" s="47">
        <f t="shared" si="403"/>
        <v>16.666666666666664</v>
      </c>
      <c r="AE311" s="47">
        <f t="shared" si="403"/>
        <v>16.666666666666664</v>
      </c>
      <c r="AF311" s="47">
        <f t="shared" si="403"/>
        <v>16.666666666666664</v>
      </c>
      <c r="AG311" s="47">
        <f t="shared" si="403"/>
        <v>16.666666666666664</v>
      </c>
      <c r="AH311" s="47">
        <f t="shared" si="403"/>
        <v>16.666666666666664</v>
      </c>
      <c r="AI311" s="47">
        <f t="shared" si="403"/>
        <v>16.666666666666664</v>
      </c>
      <c r="AJ311" s="47">
        <f t="shared" si="403"/>
        <v>16.666666666666664</v>
      </c>
      <c r="AK311" s="47">
        <f t="shared" si="403"/>
        <v>16.666666666666664</v>
      </c>
      <c r="AL311" s="47">
        <f t="shared" si="403"/>
        <v>16.666666666666664</v>
      </c>
      <c r="AM311" s="47">
        <f t="shared" si="403"/>
        <v>16.666666666666664</v>
      </c>
      <c r="AN311" s="47">
        <f t="shared" si="403"/>
        <v>16.666666666666664</v>
      </c>
      <c r="AO311" s="47">
        <f t="shared" si="403"/>
        <v>16.666666666666664</v>
      </c>
      <c r="AP311" s="47">
        <f t="shared" si="403"/>
        <v>16.666666666666664</v>
      </c>
      <c r="AQ311" s="47">
        <f t="shared" si="403"/>
        <v>16.666666666666664</v>
      </c>
      <c r="AR311" s="47">
        <f t="shared" si="403"/>
        <v>16.666666666666664</v>
      </c>
      <c r="AS311" s="47">
        <f t="shared" si="403"/>
        <v>16.666666666666664</v>
      </c>
      <c r="AT311" s="47">
        <f t="shared" si="403"/>
        <v>16.666666666666664</v>
      </c>
      <c r="AU311" s="47">
        <f t="shared" si="403"/>
        <v>16.666666666666664</v>
      </c>
      <c r="AV311" s="47">
        <f t="shared" si="403"/>
        <v>16.666666666666664</v>
      </c>
      <c r="AW311" s="47">
        <f t="shared" si="403"/>
        <v>16.666666666666664</v>
      </c>
      <c r="AX311" s="47">
        <f t="shared" ref="AX311:BJ311" si="404">AX259*AX286*AX$11</f>
        <v>16.666666666666664</v>
      </c>
      <c r="AY311" s="47">
        <f t="shared" si="404"/>
        <v>16.666666666666664</v>
      </c>
      <c r="AZ311" s="47">
        <f t="shared" si="404"/>
        <v>17.916666666666664</v>
      </c>
      <c r="BA311" s="47">
        <f t="shared" si="404"/>
        <v>17.916666666666664</v>
      </c>
      <c r="BB311" s="47">
        <f t="shared" si="404"/>
        <v>17.916666666666664</v>
      </c>
      <c r="BC311" s="47">
        <f t="shared" si="404"/>
        <v>17.916666666666664</v>
      </c>
      <c r="BD311" s="47">
        <f t="shared" si="404"/>
        <v>17.916666666666664</v>
      </c>
      <c r="BE311" s="47">
        <f t="shared" si="404"/>
        <v>17.916666666666664</v>
      </c>
      <c r="BF311" s="47">
        <f t="shared" si="404"/>
        <v>17.916666666666664</v>
      </c>
      <c r="BG311" s="47">
        <f t="shared" si="404"/>
        <v>17.916666666666664</v>
      </c>
      <c r="BH311" s="47">
        <f t="shared" si="404"/>
        <v>17.916666666666664</v>
      </c>
      <c r="BI311" s="47">
        <f t="shared" si="404"/>
        <v>17.916666666666664</v>
      </c>
      <c r="BJ311" s="47">
        <f t="shared" si="404"/>
        <v>17.916666666666664</v>
      </c>
    </row>
    <row r="312" spans="2:62" ht="13.5" hidden="1" customHeight="1" outlineLevel="1" x14ac:dyDescent="0.25">
      <c r="B312" s="46" t="str">
        <f t="shared" si="392"/>
        <v>VP, Products and User Experience</v>
      </c>
      <c r="G312" s="47">
        <f t="shared" ref="G312:AW312" si="405">G260*G287*G$11</f>
        <v>0</v>
      </c>
      <c r="H312" s="47">
        <f t="shared" si="405"/>
        <v>0</v>
      </c>
      <c r="I312" s="47">
        <f t="shared" si="405"/>
        <v>0</v>
      </c>
      <c r="J312" s="47">
        <f t="shared" si="405"/>
        <v>0</v>
      </c>
      <c r="K312" s="47">
        <f t="shared" si="405"/>
        <v>0</v>
      </c>
      <c r="L312" s="47">
        <f t="shared" si="405"/>
        <v>0</v>
      </c>
      <c r="M312" s="47">
        <f t="shared" si="405"/>
        <v>0</v>
      </c>
      <c r="N312" s="47">
        <f t="shared" si="405"/>
        <v>0</v>
      </c>
      <c r="O312" s="47">
        <f t="shared" si="405"/>
        <v>7.083333333333333</v>
      </c>
      <c r="P312" s="47">
        <f t="shared" si="405"/>
        <v>7.083333333333333</v>
      </c>
      <c r="Q312" s="47">
        <f t="shared" si="405"/>
        <v>7.083333333333333</v>
      </c>
      <c r="R312" s="47">
        <f t="shared" si="405"/>
        <v>7.083333333333333</v>
      </c>
      <c r="S312" s="47">
        <f t="shared" si="405"/>
        <v>7.083333333333333</v>
      </c>
      <c r="T312" s="47">
        <f t="shared" si="405"/>
        <v>7.083333333333333</v>
      </c>
      <c r="U312" s="47">
        <f t="shared" si="405"/>
        <v>7.083333333333333</v>
      </c>
      <c r="V312" s="47">
        <f t="shared" si="405"/>
        <v>7.083333333333333</v>
      </c>
      <c r="W312" s="47">
        <f t="shared" si="405"/>
        <v>7.083333333333333</v>
      </c>
      <c r="X312" s="47">
        <f t="shared" si="405"/>
        <v>7.083333333333333</v>
      </c>
      <c r="Y312" s="47">
        <f t="shared" si="405"/>
        <v>7.083333333333333</v>
      </c>
      <c r="Z312" s="47">
        <f t="shared" si="405"/>
        <v>7.083333333333333</v>
      </c>
      <c r="AA312" s="47">
        <f t="shared" si="405"/>
        <v>8.3333333333333321</v>
      </c>
      <c r="AB312" s="47">
        <f t="shared" si="405"/>
        <v>8.3333333333333321</v>
      </c>
      <c r="AC312" s="47">
        <f t="shared" si="405"/>
        <v>8.3333333333333321</v>
      </c>
      <c r="AD312" s="47">
        <f t="shared" si="405"/>
        <v>8.3333333333333321</v>
      </c>
      <c r="AE312" s="47">
        <f t="shared" si="405"/>
        <v>8.3333333333333321</v>
      </c>
      <c r="AF312" s="47">
        <f t="shared" si="405"/>
        <v>8.3333333333333321</v>
      </c>
      <c r="AG312" s="47">
        <f t="shared" si="405"/>
        <v>8.3333333333333321</v>
      </c>
      <c r="AH312" s="47">
        <f t="shared" si="405"/>
        <v>8.3333333333333321</v>
      </c>
      <c r="AI312" s="47">
        <f t="shared" si="405"/>
        <v>8.3333333333333321</v>
      </c>
      <c r="AJ312" s="47">
        <f t="shared" si="405"/>
        <v>8.3333333333333321</v>
      </c>
      <c r="AK312" s="47">
        <f t="shared" si="405"/>
        <v>8.3333333333333321</v>
      </c>
      <c r="AL312" s="47">
        <f t="shared" si="405"/>
        <v>8.3333333333333321</v>
      </c>
      <c r="AM312" s="47">
        <f t="shared" si="405"/>
        <v>10.416666666666666</v>
      </c>
      <c r="AN312" s="47">
        <f t="shared" si="405"/>
        <v>10.416666666666666</v>
      </c>
      <c r="AO312" s="47">
        <f t="shared" si="405"/>
        <v>10.416666666666666</v>
      </c>
      <c r="AP312" s="47">
        <f t="shared" si="405"/>
        <v>10.416666666666666</v>
      </c>
      <c r="AQ312" s="47">
        <f t="shared" si="405"/>
        <v>10.416666666666666</v>
      </c>
      <c r="AR312" s="47">
        <f t="shared" si="405"/>
        <v>10.416666666666666</v>
      </c>
      <c r="AS312" s="47">
        <f t="shared" si="405"/>
        <v>10.416666666666666</v>
      </c>
      <c r="AT312" s="47">
        <f t="shared" si="405"/>
        <v>10.416666666666666</v>
      </c>
      <c r="AU312" s="47">
        <f t="shared" si="405"/>
        <v>10.416666666666666</v>
      </c>
      <c r="AV312" s="47">
        <f t="shared" si="405"/>
        <v>10.416666666666666</v>
      </c>
      <c r="AW312" s="47">
        <f t="shared" si="405"/>
        <v>10.416666666666666</v>
      </c>
      <c r="AX312" s="47">
        <f t="shared" ref="AX312:BJ312" si="406">AX260*AX287*AX$11</f>
        <v>10.416666666666666</v>
      </c>
      <c r="AY312" s="47">
        <f t="shared" si="406"/>
        <v>10.416666666666666</v>
      </c>
      <c r="AZ312" s="47">
        <f t="shared" si="406"/>
        <v>10.416666666666666</v>
      </c>
      <c r="BA312" s="47">
        <f t="shared" si="406"/>
        <v>10.416666666666666</v>
      </c>
      <c r="BB312" s="47">
        <f t="shared" si="406"/>
        <v>10.416666666666666</v>
      </c>
      <c r="BC312" s="47">
        <f t="shared" si="406"/>
        <v>10.416666666666666</v>
      </c>
      <c r="BD312" s="47">
        <f t="shared" si="406"/>
        <v>10.416666666666666</v>
      </c>
      <c r="BE312" s="47">
        <f t="shared" si="406"/>
        <v>10.416666666666666</v>
      </c>
      <c r="BF312" s="47">
        <f t="shared" si="406"/>
        <v>10.416666666666666</v>
      </c>
      <c r="BG312" s="47">
        <f t="shared" si="406"/>
        <v>10.416666666666666</v>
      </c>
      <c r="BH312" s="47">
        <f t="shared" si="406"/>
        <v>10.416666666666666</v>
      </c>
      <c r="BI312" s="47">
        <f t="shared" si="406"/>
        <v>10.416666666666666</v>
      </c>
      <c r="BJ312" s="47">
        <f t="shared" si="406"/>
        <v>10.416666666666666</v>
      </c>
    </row>
    <row r="313" spans="2:62" ht="13.5" hidden="1" customHeight="1" outlineLevel="1" x14ac:dyDescent="0.25">
      <c r="B313" s="46" t="str">
        <f t="shared" si="392"/>
        <v>VP, Engineering</v>
      </c>
      <c r="G313" s="47">
        <f t="shared" ref="G313:AW313" si="407">G261*G288*G$11</f>
        <v>6.25</v>
      </c>
      <c r="H313" s="47">
        <f t="shared" si="407"/>
        <v>6.25</v>
      </c>
      <c r="I313" s="47">
        <f t="shared" si="407"/>
        <v>6.25</v>
      </c>
      <c r="J313" s="47">
        <f t="shared" si="407"/>
        <v>6.25</v>
      </c>
      <c r="K313" s="47">
        <f t="shared" si="407"/>
        <v>6.25</v>
      </c>
      <c r="L313" s="47">
        <f t="shared" si="407"/>
        <v>6.25</v>
      </c>
      <c r="M313" s="47">
        <f t="shared" si="407"/>
        <v>6.25</v>
      </c>
      <c r="N313" s="47">
        <f t="shared" si="407"/>
        <v>6.25</v>
      </c>
      <c r="O313" s="47">
        <f t="shared" si="407"/>
        <v>7.083333333333333</v>
      </c>
      <c r="P313" s="47">
        <f t="shared" si="407"/>
        <v>7.083333333333333</v>
      </c>
      <c r="Q313" s="47">
        <f t="shared" si="407"/>
        <v>7.083333333333333</v>
      </c>
      <c r="R313" s="47">
        <f t="shared" si="407"/>
        <v>7.083333333333333</v>
      </c>
      <c r="S313" s="47">
        <f t="shared" si="407"/>
        <v>7.083333333333333</v>
      </c>
      <c r="T313" s="47">
        <f t="shared" si="407"/>
        <v>7.083333333333333</v>
      </c>
      <c r="U313" s="47">
        <f t="shared" si="407"/>
        <v>7.083333333333333</v>
      </c>
      <c r="V313" s="47">
        <f t="shared" si="407"/>
        <v>7.083333333333333</v>
      </c>
      <c r="W313" s="47">
        <f t="shared" si="407"/>
        <v>7.083333333333333</v>
      </c>
      <c r="X313" s="47">
        <f t="shared" si="407"/>
        <v>7.083333333333333</v>
      </c>
      <c r="Y313" s="47">
        <f t="shared" si="407"/>
        <v>7.083333333333333</v>
      </c>
      <c r="Z313" s="47">
        <f t="shared" si="407"/>
        <v>7.083333333333333</v>
      </c>
      <c r="AA313" s="47">
        <f t="shared" si="407"/>
        <v>8.3333333333333321</v>
      </c>
      <c r="AB313" s="47">
        <f t="shared" si="407"/>
        <v>8.3333333333333321</v>
      </c>
      <c r="AC313" s="47">
        <f t="shared" si="407"/>
        <v>8.3333333333333321</v>
      </c>
      <c r="AD313" s="47">
        <f t="shared" si="407"/>
        <v>8.3333333333333321</v>
      </c>
      <c r="AE313" s="47">
        <f t="shared" si="407"/>
        <v>8.3333333333333321</v>
      </c>
      <c r="AF313" s="47">
        <f t="shared" si="407"/>
        <v>8.3333333333333321</v>
      </c>
      <c r="AG313" s="47">
        <f t="shared" si="407"/>
        <v>8.3333333333333321</v>
      </c>
      <c r="AH313" s="47">
        <f t="shared" si="407"/>
        <v>8.3333333333333321</v>
      </c>
      <c r="AI313" s="47">
        <f t="shared" si="407"/>
        <v>8.3333333333333321</v>
      </c>
      <c r="AJ313" s="47">
        <f t="shared" si="407"/>
        <v>8.3333333333333321</v>
      </c>
      <c r="AK313" s="47">
        <f t="shared" si="407"/>
        <v>8.3333333333333321</v>
      </c>
      <c r="AL313" s="47">
        <f t="shared" si="407"/>
        <v>8.3333333333333321</v>
      </c>
      <c r="AM313" s="47">
        <f t="shared" si="407"/>
        <v>10.416666666666666</v>
      </c>
      <c r="AN313" s="47">
        <f t="shared" si="407"/>
        <v>10.416666666666666</v>
      </c>
      <c r="AO313" s="47">
        <f t="shared" si="407"/>
        <v>10.416666666666666</v>
      </c>
      <c r="AP313" s="47">
        <f t="shared" si="407"/>
        <v>10.416666666666666</v>
      </c>
      <c r="AQ313" s="47">
        <f t="shared" si="407"/>
        <v>10.416666666666666</v>
      </c>
      <c r="AR313" s="47">
        <f t="shared" si="407"/>
        <v>10.416666666666666</v>
      </c>
      <c r="AS313" s="47">
        <f t="shared" si="407"/>
        <v>10.416666666666666</v>
      </c>
      <c r="AT313" s="47">
        <f t="shared" si="407"/>
        <v>10.416666666666666</v>
      </c>
      <c r="AU313" s="47">
        <f t="shared" si="407"/>
        <v>10.416666666666666</v>
      </c>
      <c r="AV313" s="47">
        <f t="shared" si="407"/>
        <v>10.416666666666666</v>
      </c>
      <c r="AW313" s="47">
        <f t="shared" si="407"/>
        <v>10.416666666666666</v>
      </c>
      <c r="AX313" s="47">
        <f t="shared" ref="AX313:BJ313" si="408">AX261*AX288*AX$11</f>
        <v>10.416666666666666</v>
      </c>
      <c r="AY313" s="47">
        <f t="shared" si="408"/>
        <v>10.416666666666666</v>
      </c>
      <c r="AZ313" s="47">
        <f t="shared" si="408"/>
        <v>10.416666666666666</v>
      </c>
      <c r="BA313" s="47">
        <f t="shared" si="408"/>
        <v>10.416666666666666</v>
      </c>
      <c r="BB313" s="47">
        <f t="shared" si="408"/>
        <v>10.416666666666666</v>
      </c>
      <c r="BC313" s="47">
        <f t="shared" si="408"/>
        <v>10.416666666666666</v>
      </c>
      <c r="BD313" s="47">
        <f t="shared" si="408"/>
        <v>10.416666666666666</v>
      </c>
      <c r="BE313" s="47">
        <f t="shared" si="408"/>
        <v>10.416666666666666</v>
      </c>
      <c r="BF313" s="47">
        <f t="shared" si="408"/>
        <v>10.416666666666666</v>
      </c>
      <c r="BG313" s="47">
        <f t="shared" si="408"/>
        <v>10.416666666666666</v>
      </c>
      <c r="BH313" s="47">
        <f t="shared" si="408"/>
        <v>10.416666666666666</v>
      </c>
      <c r="BI313" s="47">
        <f t="shared" si="408"/>
        <v>10.416666666666666</v>
      </c>
      <c r="BJ313" s="47">
        <f t="shared" si="408"/>
        <v>10.416666666666666</v>
      </c>
    </row>
    <row r="314" spans="2:62" ht="13.5" hidden="1" customHeight="1" outlineLevel="1" x14ac:dyDescent="0.25">
      <c r="B314" s="46" t="str">
        <f t="shared" si="392"/>
        <v>Project Manager 1</v>
      </c>
      <c r="G314" s="47">
        <f t="shared" ref="G314:AW314" si="409">G262*G289*G$11</f>
        <v>0</v>
      </c>
      <c r="H314" s="47">
        <f t="shared" si="409"/>
        <v>0</v>
      </c>
      <c r="I314" s="47">
        <f t="shared" si="409"/>
        <v>0</v>
      </c>
      <c r="J314" s="47">
        <f t="shared" si="409"/>
        <v>0</v>
      </c>
      <c r="K314" s="47">
        <f t="shared" si="409"/>
        <v>0</v>
      </c>
      <c r="L314" s="47">
        <f t="shared" si="409"/>
        <v>0</v>
      </c>
      <c r="M314" s="47">
        <f t="shared" si="409"/>
        <v>0</v>
      </c>
      <c r="N314" s="47">
        <f t="shared" si="409"/>
        <v>0</v>
      </c>
      <c r="O314" s="47">
        <f t="shared" si="409"/>
        <v>0</v>
      </c>
      <c r="P314" s="47">
        <f t="shared" si="409"/>
        <v>0</v>
      </c>
      <c r="Q314" s="47">
        <f t="shared" si="409"/>
        <v>0</v>
      </c>
      <c r="R314" s="47">
        <f t="shared" si="409"/>
        <v>0</v>
      </c>
      <c r="S314" s="47">
        <f t="shared" si="409"/>
        <v>0</v>
      </c>
      <c r="T314" s="47">
        <f t="shared" si="409"/>
        <v>0</v>
      </c>
      <c r="U314" s="47">
        <f t="shared" si="409"/>
        <v>0</v>
      </c>
      <c r="V314" s="47">
        <f t="shared" si="409"/>
        <v>0</v>
      </c>
      <c r="W314" s="47">
        <f t="shared" si="409"/>
        <v>0</v>
      </c>
      <c r="X314" s="47">
        <f t="shared" si="409"/>
        <v>0</v>
      </c>
      <c r="Y314" s="47">
        <f t="shared" si="409"/>
        <v>0</v>
      </c>
      <c r="Z314" s="47">
        <f t="shared" si="409"/>
        <v>0</v>
      </c>
      <c r="AA314" s="47">
        <f t="shared" si="409"/>
        <v>0</v>
      </c>
      <c r="AB314" s="47">
        <f t="shared" si="409"/>
        <v>0</v>
      </c>
      <c r="AC314" s="47">
        <f t="shared" si="409"/>
        <v>0</v>
      </c>
      <c r="AD314" s="47">
        <f t="shared" si="409"/>
        <v>0</v>
      </c>
      <c r="AE314" s="47">
        <f t="shared" si="409"/>
        <v>0</v>
      </c>
      <c r="AF314" s="47">
        <f t="shared" si="409"/>
        <v>0</v>
      </c>
      <c r="AG314" s="47">
        <f t="shared" si="409"/>
        <v>0</v>
      </c>
      <c r="AH314" s="47">
        <f t="shared" si="409"/>
        <v>0</v>
      </c>
      <c r="AI314" s="47">
        <f t="shared" si="409"/>
        <v>0</v>
      </c>
      <c r="AJ314" s="47">
        <f t="shared" si="409"/>
        <v>0</v>
      </c>
      <c r="AK314" s="47">
        <f t="shared" si="409"/>
        <v>0</v>
      </c>
      <c r="AL314" s="47">
        <f t="shared" si="409"/>
        <v>0</v>
      </c>
      <c r="AM314" s="47">
        <f t="shared" si="409"/>
        <v>0</v>
      </c>
      <c r="AN314" s="47">
        <f t="shared" si="409"/>
        <v>0</v>
      </c>
      <c r="AO314" s="47">
        <f t="shared" si="409"/>
        <v>0</v>
      </c>
      <c r="AP314" s="47">
        <f t="shared" si="409"/>
        <v>0</v>
      </c>
      <c r="AQ314" s="47">
        <f t="shared" si="409"/>
        <v>0</v>
      </c>
      <c r="AR314" s="47">
        <f t="shared" si="409"/>
        <v>0</v>
      </c>
      <c r="AS314" s="47">
        <f t="shared" si="409"/>
        <v>0</v>
      </c>
      <c r="AT314" s="47">
        <f t="shared" si="409"/>
        <v>0</v>
      </c>
      <c r="AU314" s="47">
        <f t="shared" si="409"/>
        <v>0</v>
      </c>
      <c r="AV314" s="47">
        <f t="shared" si="409"/>
        <v>0</v>
      </c>
      <c r="AW314" s="47">
        <f t="shared" si="409"/>
        <v>0</v>
      </c>
      <c r="AX314" s="47">
        <f t="shared" ref="AX314:BJ314" si="410">AX262*AX289*AX$11</f>
        <v>0</v>
      </c>
      <c r="AY314" s="47">
        <f t="shared" si="410"/>
        <v>0</v>
      </c>
      <c r="AZ314" s="47">
        <f t="shared" si="410"/>
        <v>0</v>
      </c>
      <c r="BA314" s="47">
        <f t="shared" si="410"/>
        <v>0</v>
      </c>
      <c r="BB314" s="47">
        <f t="shared" si="410"/>
        <v>0</v>
      </c>
      <c r="BC314" s="47">
        <f t="shared" si="410"/>
        <v>0</v>
      </c>
      <c r="BD314" s="47">
        <f t="shared" si="410"/>
        <v>0</v>
      </c>
      <c r="BE314" s="47">
        <f t="shared" si="410"/>
        <v>0</v>
      </c>
      <c r="BF314" s="47">
        <f t="shared" si="410"/>
        <v>0</v>
      </c>
      <c r="BG314" s="47">
        <f t="shared" si="410"/>
        <v>0</v>
      </c>
      <c r="BH314" s="47">
        <f t="shared" si="410"/>
        <v>0</v>
      </c>
      <c r="BI314" s="47">
        <f t="shared" si="410"/>
        <v>0</v>
      </c>
      <c r="BJ314" s="47">
        <f t="shared" si="410"/>
        <v>0</v>
      </c>
    </row>
    <row r="315" spans="2:62" ht="13.5" hidden="1" customHeight="1" outlineLevel="1" x14ac:dyDescent="0.25">
      <c r="B315" s="46" t="str">
        <f t="shared" si="392"/>
        <v>Project Manager 2</v>
      </c>
      <c r="G315" s="47">
        <f t="shared" ref="G315:AW315" si="411">G263*G290*G$11</f>
        <v>0</v>
      </c>
      <c r="H315" s="47">
        <f t="shared" si="411"/>
        <v>0</v>
      </c>
      <c r="I315" s="47">
        <f t="shared" si="411"/>
        <v>0</v>
      </c>
      <c r="J315" s="47">
        <f t="shared" si="411"/>
        <v>0</v>
      </c>
      <c r="K315" s="47">
        <f t="shared" si="411"/>
        <v>0</v>
      </c>
      <c r="L315" s="47">
        <f t="shared" si="411"/>
        <v>0</v>
      </c>
      <c r="M315" s="47">
        <f t="shared" si="411"/>
        <v>0</v>
      </c>
      <c r="N315" s="47">
        <f t="shared" si="411"/>
        <v>0</v>
      </c>
      <c r="O315" s="47">
        <f t="shared" si="411"/>
        <v>0</v>
      </c>
      <c r="P315" s="47">
        <f t="shared" si="411"/>
        <v>0</v>
      </c>
      <c r="Q315" s="47">
        <f t="shared" si="411"/>
        <v>0</v>
      </c>
      <c r="R315" s="47">
        <f t="shared" si="411"/>
        <v>0</v>
      </c>
      <c r="S315" s="47">
        <f t="shared" si="411"/>
        <v>0</v>
      </c>
      <c r="T315" s="47">
        <f t="shared" si="411"/>
        <v>0</v>
      </c>
      <c r="U315" s="47">
        <f t="shared" si="411"/>
        <v>0</v>
      </c>
      <c r="V315" s="47">
        <f t="shared" si="411"/>
        <v>0</v>
      </c>
      <c r="W315" s="47">
        <f t="shared" si="411"/>
        <v>0</v>
      </c>
      <c r="X315" s="47">
        <f t="shared" si="411"/>
        <v>0</v>
      </c>
      <c r="Y315" s="47">
        <f t="shared" si="411"/>
        <v>0</v>
      </c>
      <c r="Z315" s="47">
        <f t="shared" si="411"/>
        <v>0</v>
      </c>
      <c r="AA315" s="47">
        <f t="shared" si="411"/>
        <v>0</v>
      </c>
      <c r="AB315" s="47">
        <f t="shared" si="411"/>
        <v>0</v>
      </c>
      <c r="AC315" s="47">
        <f t="shared" si="411"/>
        <v>0</v>
      </c>
      <c r="AD315" s="47">
        <f t="shared" si="411"/>
        <v>0</v>
      </c>
      <c r="AE315" s="47">
        <f t="shared" si="411"/>
        <v>0</v>
      </c>
      <c r="AF315" s="47">
        <f t="shared" si="411"/>
        <v>0</v>
      </c>
      <c r="AG315" s="47">
        <f t="shared" si="411"/>
        <v>0</v>
      </c>
      <c r="AH315" s="47">
        <f t="shared" si="411"/>
        <v>0</v>
      </c>
      <c r="AI315" s="47">
        <f t="shared" si="411"/>
        <v>0</v>
      </c>
      <c r="AJ315" s="47">
        <f t="shared" si="411"/>
        <v>0</v>
      </c>
      <c r="AK315" s="47">
        <f t="shared" si="411"/>
        <v>0</v>
      </c>
      <c r="AL315" s="47">
        <f t="shared" si="411"/>
        <v>0</v>
      </c>
      <c r="AM315" s="47">
        <f t="shared" si="411"/>
        <v>0</v>
      </c>
      <c r="AN315" s="47">
        <f t="shared" si="411"/>
        <v>0</v>
      </c>
      <c r="AO315" s="47">
        <f t="shared" si="411"/>
        <v>0</v>
      </c>
      <c r="AP315" s="47">
        <f t="shared" si="411"/>
        <v>0</v>
      </c>
      <c r="AQ315" s="47">
        <f t="shared" si="411"/>
        <v>0</v>
      </c>
      <c r="AR315" s="47">
        <f t="shared" si="411"/>
        <v>0</v>
      </c>
      <c r="AS315" s="47">
        <f t="shared" si="411"/>
        <v>0</v>
      </c>
      <c r="AT315" s="47">
        <f t="shared" si="411"/>
        <v>0</v>
      </c>
      <c r="AU315" s="47">
        <f t="shared" si="411"/>
        <v>0</v>
      </c>
      <c r="AV315" s="47">
        <f t="shared" si="411"/>
        <v>0</v>
      </c>
      <c r="AW315" s="47">
        <f t="shared" si="411"/>
        <v>0</v>
      </c>
      <c r="AX315" s="47">
        <f t="shared" ref="AX315:BJ315" si="412">AX263*AX290*AX$11</f>
        <v>0</v>
      </c>
      <c r="AY315" s="47">
        <f t="shared" si="412"/>
        <v>0</v>
      </c>
      <c r="AZ315" s="47">
        <f t="shared" si="412"/>
        <v>0</v>
      </c>
      <c r="BA315" s="47">
        <f t="shared" si="412"/>
        <v>0</v>
      </c>
      <c r="BB315" s="47">
        <f t="shared" si="412"/>
        <v>0</v>
      </c>
      <c r="BC315" s="47">
        <f t="shared" si="412"/>
        <v>0</v>
      </c>
      <c r="BD315" s="47">
        <f t="shared" si="412"/>
        <v>0</v>
      </c>
      <c r="BE315" s="47">
        <f t="shared" si="412"/>
        <v>0</v>
      </c>
      <c r="BF315" s="47">
        <f t="shared" si="412"/>
        <v>0</v>
      </c>
      <c r="BG315" s="47">
        <f t="shared" si="412"/>
        <v>0</v>
      </c>
      <c r="BH315" s="47">
        <f t="shared" si="412"/>
        <v>0</v>
      </c>
      <c r="BI315" s="47">
        <f t="shared" si="412"/>
        <v>0</v>
      </c>
      <c r="BJ315" s="47">
        <f t="shared" si="412"/>
        <v>0</v>
      </c>
    </row>
    <row r="316" spans="2:62" ht="13.5" hidden="1" customHeight="1" outlineLevel="1" x14ac:dyDescent="0.25">
      <c r="B316" s="46" t="str">
        <f t="shared" si="392"/>
        <v>Front-end Developer 1</v>
      </c>
      <c r="G316" s="47">
        <f t="shared" ref="G316:AW316" si="413">G264*G291*G$11</f>
        <v>0</v>
      </c>
      <c r="H316" s="47">
        <f t="shared" si="413"/>
        <v>6.25</v>
      </c>
      <c r="I316" s="47">
        <f t="shared" si="413"/>
        <v>6.25</v>
      </c>
      <c r="J316" s="47">
        <f t="shared" si="413"/>
        <v>6.25</v>
      </c>
      <c r="K316" s="47">
        <f t="shared" si="413"/>
        <v>6.25</v>
      </c>
      <c r="L316" s="47">
        <f t="shared" si="413"/>
        <v>6.25</v>
      </c>
      <c r="M316" s="47">
        <f t="shared" si="413"/>
        <v>6.25</v>
      </c>
      <c r="N316" s="47">
        <f t="shared" si="413"/>
        <v>6.25</v>
      </c>
      <c r="O316" s="47">
        <f t="shared" si="413"/>
        <v>7.083333333333333</v>
      </c>
      <c r="P316" s="47">
        <f t="shared" si="413"/>
        <v>7.083333333333333</v>
      </c>
      <c r="Q316" s="47">
        <f t="shared" si="413"/>
        <v>7.083333333333333</v>
      </c>
      <c r="R316" s="47">
        <f t="shared" si="413"/>
        <v>7.083333333333333</v>
      </c>
      <c r="S316" s="47">
        <f t="shared" si="413"/>
        <v>7.083333333333333</v>
      </c>
      <c r="T316" s="47">
        <f t="shared" si="413"/>
        <v>7.083333333333333</v>
      </c>
      <c r="U316" s="47">
        <f t="shared" si="413"/>
        <v>7.083333333333333</v>
      </c>
      <c r="V316" s="47">
        <f t="shared" si="413"/>
        <v>7.083333333333333</v>
      </c>
      <c r="W316" s="47">
        <f t="shared" si="413"/>
        <v>7.083333333333333</v>
      </c>
      <c r="X316" s="47">
        <f t="shared" si="413"/>
        <v>7.083333333333333</v>
      </c>
      <c r="Y316" s="47">
        <f t="shared" si="413"/>
        <v>7.083333333333333</v>
      </c>
      <c r="Z316" s="47">
        <f t="shared" si="413"/>
        <v>7.083333333333333</v>
      </c>
      <c r="AA316" s="47">
        <f t="shared" si="413"/>
        <v>8.3333333333333321</v>
      </c>
      <c r="AB316" s="47">
        <f t="shared" si="413"/>
        <v>8.3333333333333321</v>
      </c>
      <c r="AC316" s="47">
        <f t="shared" si="413"/>
        <v>8.3333333333333321</v>
      </c>
      <c r="AD316" s="47">
        <f t="shared" si="413"/>
        <v>8.3333333333333321</v>
      </c>
      <c r="AE316" s="47">
        <f t="shared" si="413"/>
        <v>8.3333333333333321</v>
      </c>
      <c r="AF316" s="47">
        <f t="shared" si="413"/>
        <v>8.3333333333333321</v>
      </c>
      <c r="AG316" s="47">
        <f t="shared" si="413"/>
        <v>8.3333333333333321</v>
      </c>
      <c r="AH316" s="47">
        <f t="shared" si="413"/>
        <v>8.3333333333333321</v>
      </c>
      <c r="AI316" s="47">
        <f t="shared" si="413"/>
        <v>8.3333333333333321</v>
      </c>
      <c r="AJ316" s="47">
        <f t="shared" si="413"/>
        <v>8.3333333333333321</v>
      </c>
      <c r="AK316" s="47">
        <f t="shared" si="413"/>
        <v>8.3333333333333321</v>
      </c>
      <c r="AL316" s="47">
        <f t="shared" si="413"/>
        <v>8.3333333333333321</v>
      </c>
      <c r="AM316" s="47">
        <f t="shared" si="413"/>
        <v>10.416666666666666</v>
      </c>
      <c r="AN316" s="47">
        <f t="shared" si="413"/>
        <v>10.416666666666666</v>
      </c>
      <c r="AO316" s="47">
        <f t="shared" si="413"/>
        <v>10.416666666666666</v>
      </c>
      <c r="AP316" s="47">
        <f t="shared" si="413"/>
        <v>10.416666666666666</v>
      </c>
      <c r="AQ316" s="47">
        <f t="shared" si="413"/>
        <v>10.416666666666666</v>
      </c>
      <c r="AR316" s="47">
        <f t="shared" si="413"/>
        <v>10.416666666666666</v>
      </c>
      <c r="AS316" s="47">
        <f t="shared" si="413"/>
        <v>10.416666666666666</v>
      </c>
      <c r="AT316" s="47">
        <f t="shared" si="413"/>
        <v>10.416666666666666</v>
      </c>
      <c r="AU316" s="47">
        <f t="shared" si="413"/>
        <v>10.416666666666666</v>
      </c>
      <c r="AV316" s="47">
        <f t="shared" si="413"/>
        <v>10.416666666666666</v>
      </c>
      <c r="AW316" s="47">
        <f t="shared" si="413"/>
        <v>10.416666666666666</v>
      </c>
      <c r="AX316" s="47">
        <f t="shared" ref="AX316:BJ316" si="414">AX264*AX291*AX$11</f>
        <v>10.416666666666666</v>
      </c>
      <c r="AY316" s="47">
        <f t="shared" si="414"/>
        <v>10.416666666666666</v>
      </c>
      <c r="AZ316" s="47">
        <f t="shared" si="414"/>
        <v>10.416666666666666</v>
      </c>
      <c r="BA316" s="47">
        <f t="shared" si="414"/>
        <v>10.416666666666666</v>
      </c>
      <c r="BB316" s="47">
        <f t="shared" si="414"/>
        <v>10.416666666666666</v>
      </c>
      <c r="BC316" s="47">
        <f t="shared" si="414"/>
        <v>10.416666666666666</v>
      </c>
      <c r="BD316" s="47">
        <f t="shared" si="414"/>
        <v>10.416666666666666</v>
      </c>
      <c r="BE316" s="47">
        <f t="shared" si="414"/>
        <v>10.416666666666666</v>
      </c>
      <c r="BF316" s="47">
        <f t="shared" si="414"/>
        <v>10.416666666666666</v>
      </c>
      <c r="BG316" s="47">
        <f t="shared" si="414"/>
        <v>10.416666666666666</v>
      </c>
      <c r="BH316" s="47">
        <f t="shared" si="414"/>
        <v>10.416666666666666</v>
      </c>
      <c r="BI316" s="47">
        <f t="shared" si="414"/>
        <v>10.416666666666666</v>
      </c>
      <c r="BJ316" s="47">
        <f t="shared" si="414"/>
        <v>10.416666666666666</v>
      </c>
    </row>
    <row r="317" spans="2:62" ht="13.5" hidden="1" customHeight="1" outlineLevel="1" x14ac:dyDescent="0.25">
      <c r="B317" s="46" t="str">
        <f t="shared" si="392"/>
        <v>Front-end Developer 2</v>
      </c>
      <c r="G317" s="47">
        <f t="shared" ref="G317:AW317" si="415">G265*G292*G$11</f>
        <v>0</v>
      </c>
      <c r="H317" s="47">
        <f t="shared" si="415"/>
        <v>0</v>
      </c>
      <c r="I317" s="47">
        <f t="shared" si="415"/>
        <v>0</v>
      </c>
      <c r="J317" s="47">
        <f t="shared" si="415"/>
        <v>0</v>
      </c>
      <c r="K317" s="47">
        <f t="shared" si="415"/>
        <v>0</v>
      </c>
      <c r="L317" s="47">
        <f t="shared" si="415"/>
        <v>0</v>
      </c>
      <c r="M317" s="47">
        <f t="shared" si="415"/>
        <v>0</v>
      </c>
      <c r="N317" s="47">
        <f t="shared" si="415"/>
        <v>0</v>
      </c>
      <c r="O317" s="47">
        <f t="shared" si="415"/>
        <v>0</v>
      </c>
      <c r="P317" s="47">
        <f t="shared" si="415"/>
        <v>0</v>
      </c>
      <c r="Q317" s="47">
        <f t="shared" si="415"/>
        <v>0</v>
      </c>
      <c r="R317" s="47">
        <f t="shared" si="415"/>
        <v>0</v>
      </c>
      <c r="S317" s="47">
        <f t="shared" si="415"/>
        <v>0</v>
      </c>
      <c r="T317" s="47">
        <f t="shared" si="415"/>
        <v>0</v>
      </c>
      <c r="U317" s="47">
        <f t="shared" si="415"/>
        <v>0</v>
      </c>
      <c r="V317" s="47">
        <f t="shared" si="415"/>
        <v>0</v>
      </c>
      <c r="W317" s="47">
        <f t="shared" si="415"/>
        <v>0</v>
      </c>
      <c r="X317" s="47">
        <f t="shared" si="415"/>
        <v>0</v>
      </c>
      <c r="Y317" s="47">
        <f t="shared" si="415"/>
        <v>0</v>
      </c>
      <c r="Z317" s="47">
        <f t="shared" si="415"/>
        <v>0</v>
      </c>
      <c r="AA317" s="47">
        <f t="shared" si="415"/>
        <v>0</v>
      </c>
      <c r="AB317" s="47">
        <f t="shared" si="415"/>
        <v>0</v>
      </c>
      <c r="AC317" s="47">
        <f t="shared" si="415"/>
        <v>0</v>
      </c>
      <c r="AD317" s="47">
        <f t="shared" si="415"/>
        <v>0</v>
      </c>
      <c r="AE317" s="47">
        <f t="shared" si="415"/>
        <v>0</v>
      </c>
      <c r="AF317" s="47">
        <f t="shared" si="415"/>
        <v>0</v>
      </c>
      <c r="AG317" s="47">
        <f t="shared" si="415"/>
        <v>0</v>
      </c>
      <c r="AH317" s="47">
        <f t="shared" si="415"/>
        <v>0</v>
      </c>
      <c r="AI317" s="47">
        <f t="shared" si="415"/>
        <v>0</v>
      </c>
      <c r="AJ317" s="47">
        <f t="shared" si="415"/>
        <v>0</v>
      </c>
      <c r="AK317" s="47">
        <f t="shared" si="415"/>
        <v>0</v>
      </c>
      <c r="AL317" s="47">
        <f t="shared" si="415"/>
        <v>0</v>
      </c>
      <c r="AM317" s="47">
        <f t="shared" si="415"/>
        <v>0</v>
      </c>
      <c r="AN317" s="47">
        <f t="shared" si="415"/>
        <v>0</v>
      </c>
      <c r="AO317" s="47">
        <f t="shared" si="415"/>
        <v>0</v>
      </c>
      <c r="AP317" s="47">
        <f t="shared" si="415"/>
        <v>0</v>
      </c>
      <c r="AQ317" s="47">
        <f t="shared" si="415"/>
        <v>0</v>
      </c>
      <c r="AR317" s="47">
        <f t="shared" si="415"/>
        <v>0</v>
      </c>
      <c r="AS317" s="47">
        <f t="shared" si="415"/>
        <v>0</v>
      </c>
      <c r="AT317" s="47">
        <f t="shared" si="415"/>
        <v>0</v>
      </c>
      <c r="AU317" s="47">
        <f t="shared" si="415"/>
        <v>0</v>
      </c>
      <c r="AV317" s="47">
        <f t="shared" si="415"/>
        <v>0</v>
      </c>
      <c r="AW317" s="47">
        <f t="shared" si="415"/>
        <v>0</v>
      </c>
      <c r="AX317" s="47">
        <f t="shared" ref="AX317:BJ317" si="416">AX265*AX292*AX$11</f>
        <v>0</v>
      </c>
      <c r="AY317" s="47">
        <f t="shared" si="416"/>
        <v>0</v>
      </c>
      <c r="AZ317" s="47">
        <f t="shared" si="416"/>
        <v>0</v>
      </c>
      <c r="BA317" s="47">
        <f t="shared" si="416"/>
        <v>0</v>
      </c>
      <c r="BB317" s="47">
        <f t="shared" si="416"/>
        <v>0</v>
      </c>
      <c r="BC317" s="47">
        <f t="shared" si="416"/>
        <v>0</v>
      </c>
      <c r="BD317" s="47">
        <f t="shared" si="416"/>
        <v>0</v>
      </c>
      <c r="BE317" s="47">
        <f t="shared" si="416"/>
        <v>0</v>
      </c>
      <c r="BF317" s="47">
        <f t="shared" si="416"/>
        <v>0</v>
      </c>
      <c r="BG317" s="47">
        <f t="shared" si="416"/>
        <v>0</v>
      </c>
      <c r="BH317" s="47">
        <f t="shared" si="416"/>
        <v>0</v>
      </c>
      <c r="BI317" s="47">
        <f t="shared" si="416"/>
        <v>0</v>
      </c>
      <c r="BJ317" s="47">
        <f t="shared" si="416"/>
        <v>0</v>
      </c>
    </row>
    <row r="318" spans="2:62" ht="13.5" hidden="1" customHeight="1" outlineLevel="1" x14ac:dyDescent="0.25">
      <c r="B318" s="46" t="str">
        <f t="shared" si="392"/>
        <v>Back-end Developer 1</v>
      </c>
      <c r="G318" s="47">
        <f t="shared" ref="G318:AW318" si="417">G266*G293*G$11</f>
        <v>0</v>
      </c>
      <c r="H318" s="47">
        <f t="shared" si="417"/>
        <v>0</v>
      </c>
      <c r="I318" s="47">
        <f t="shared" si="417"/>
        <v>0</v>
      </c>
      <c r="J318" s="47">
        <f t="shared" si="417"/>
        <v>0</v>
      </c>
      <c r="K318" s="47">
        <f t="shared" si="417"/>
        <v>0</v>
      </c>
      <c r="L318" s="47">
        <f t="shared" si="417"/>
        <v>0</v>
      </c>
      <c r="M318" s="47">
        <f t="shared" si="417"/>
        <v>0</v>
      </c>
      <c r="N318" s="47">
        <f t="shared" si="417"/>
        <v>0</v>
      </c>
      <c r="O318" s="47">
        <f t="shared" si="417"/>
        <v>0</v>
      </c>
      <c r="P318" s="47">
        <f t="shared" si="417"/>
        <v>0</v>
      </c>
      <c r="Q318" s="47">
        <f t="shared" si="417"/>
        <v>0</v>
      </c>
      <c r="R318" s="47">
        <f t="shared" si="417"/>
        <v>7.083333333333333</v>
      </c>
      <c r="S318" s="47">
        <f t="shared" si="417"/>
        <v>7.083333333333333</v>
      </c>
      <c r="T318" s="47">
        <f t="shared" si="417"/>
        <v>7.083333333333333</v>
      </c>
      <c r="U318" s="47">
        <f t="shared" si="417"/>
        <v>7.083333333333333</v>
      </c>
      <c r="V318" s="47">
        <f t="shared" si="417"/>
        <v>7.083333333333333</v>
      </c>
      <c r="W318" s="47">
        <f t="shared" si="417"/>
        <v>7.083333333333333</v>
      </c>
      <c r="X318" s="47">
        <f t="shared" si="417"/>
        <v>7.083333333333333</v>
      </c>
      <c r="Y318" s="47">
        <f t="shared" si="417"/>
        <v>7.083333333333333</v>
      </c>
      <c r="Z318" s="47">
        <f t="shared" si="417"/>
        <v>7.083333333333333</v>
      </c>
      <c r="AA318" s="47">
        <f t="shared" si="417"/>
        <v>8.3333333333333321</v>
      </c>
      <c r="AB318" s="47">
        <f t="shared" si="417"/>
        <v>8.3333333333333321</v>
      </c>
      <c r="AC318" s="47">
        <f t="shared" si="417"/>
        <v>8.3333333333333321</v>
      </c>
      <c r="AD318" s="47">
        <f t="shared" si="417"/>
        <v>8.3333333333333321</v>
      </c>
      <c r="AE318" s="47">
        <f t="shared" si="417"/>
        <v>8.3333333333333321</v>
      </c>
      <c r="AF318" s="47">
        <f t="shared" si="417"/>
        <v>8.3333333333333321</v>
      </c>
      <c r="AG318" s="47">
        <f t="shared" si="417"/>
        <v>8.3333333333333321</v>
      </c>
      <c r="AH318" s="47">
        <f t="shared" si="417"/>
        <v>8.3333333333333321</v>
      </c>
      <c r="AI318" s="47">
        <f t="shared" si="417"/>
        <v>8.3333333333333321</v>
      </c>
      <c r="AJ318" s="47">
        <f t="shared" si="417"/>
        <v>8.3333333333333321</v>
      </c>
      <c r="AK318" s="47">
        <f t="shared" si="417"/>
        <v>8.3333333333333321</v>
      </c>
      <c r="AL318" s="47">
        <f t="shared" si="417"/>
        <v>8.3333333333333321</v>
      </c>
      <c r="AM318" s="47">
        <f t="shared" si="417"/>
        <v>10.416666666666666</v>
      </c>
      <c r="AN318" s="47">
        <f t="shared" si="417"/>
        <v>10.416666666666666</v>
      </c>
      <c r="AO318" s="47">
        <f t="shared" si="417"/>
        <v>10.416666666666666</v>
      </c>
      <c r="AP318" s="47">
        <f t="shared" si="417"/>
        <v>10.416666666666666</v>
      </c>
      <c r="AQ318" s="47">
        <f t="shared" si="417"/>
        <v>10.416666666666666</v>
      </c>
      <c r="AR318" s="47">
        <f t="shared" si="417"/>
        <v>10.416666666666666</v>
      </c>
      <c r="AS318" s="47">
        <f t="shared" si="417"/>
        <v>10.416666666666666</v>
      </c>
      <c r="AT318" s="47">
        <f t="shared" si="417"/>
        <v>10.416666666666666</v>
      </c>
      <c r="AU318" s="47">
        <f t="shared" si="417"/>
        <v>10.416666666666666</v>
      </c>
      <c r="AV318" s="47">
        <f t="shared" si="417"/>
        <v>10.416666666666666</v>
      </c>
      <c r="AW318" s="47">
        <f t="shared" si="417"/>
        <v>10.416666666666666</v>
      </c>
      <c r="AX318" s="47">
        <f t="shared" ref="AX318:BJ318" si="418">AX266*AX293*AX$11</f>
        <v>10.416666666666666</v>
      </c>
      <c r="AY318" s="47">
        <f t="shared" si="418"/>
        <v>10.416666666666666</v>
      </c>
      <c r="AZ318" s="47">
        <f t="shared" si="418"/>
        <v>10.416666666666666</v>
      </c>
      <c r="BA318" s="47">
        <f t="shared" si="418"/>
        <v>10.416666666666666</v>
      </c>
      <c r="BB318" s="47">
        <f t="shared" si="418"/>
        <v>10.416666666666666</v>
      </c>
      <c r="BC318" s="47">
        <f t="shared" si="418"/>
        <v>10.416666666666666</v>
      </c>
      <c r="BD318" s="47">
        <f t="shared" si="418"/>
        <v>10.416666666666666</v>
      </c>
      <c r="BE318" s="47">
        <f t="shared" si="418"/>
        <v>10.416666666666666</v>
      </c>
      <c r="BF318" s="47">
        <f t="shared" si="418"/>
        <v>10.416666666666666</v>
      </c>
      <c r="BG318" s="47">
        <f t="shared" si="418"/>
        <v>10.416666666666666</v>
      </c>
      <c r="BH318" s="47">
        <f t="shared" si="418"/>
        <v>10.416666666666666</v>
      </c>
      <c r="BI318" s="47">
        <f t="shared" si="418"/>
        <v>10.416666666666666</v>
      </c>
      <c r="BJ318" s="47">
        <f t="shared" si="418"/>
        <v>10.416666666666666</v>
      </c>
    </row>
    <row r="319" spans="2:62" ht="13.5" hidden="1" customHeight="1" outlineLevel="1" x14ac:dyDescent="0.25">
      <c r="B319" s="46" t="str">
        <f t="shared" si="392"/>
        <v>Back-end Developer 2</v>
      </c>
      <c r="G319" s="47">
        <f t="shared" ref="G319:AW319" si="419">G267*G294*G$11</f>
        <v>0</v>
      </c>
      <c r="H319" s="47">
        <f t="shared" si="419"/>
        <v>0</v>
      </c>
      <c r="I319" s="47">
        <f t="shared" si="419"/>
        <v>0</v>
      </c>
      <c r="J319" s="47">
        <f t="shared" si="419"/>
        <v>0</v>
      </c>
      <c r="K319" s="47">
        <f t="shared" si="419"/>
        <v>0</v>
      </c>
      <c r="L319" s="47">
        <f t="shared" si="419"/>
        <v>0</v>
      </c>
      <c r="M319" s="47">
        <f t="shared" si="419"/>
        <v>0</v>
      </c>
      <c r="N319" s="47">
        <f t="shared" si="419"/>
        <v>0</v>
      </c>
      <c r="O319" s="47">
        <f t="shared" si="419"/>
        <v>0</v>
      </c>
      <c r="P319" s="47">
        <f t="shared" si="419"/>
        <v>0</v>
      </c>
      <c r="Q319" s="47">
        <f t="shared" si="419"/>
        <v>0</v>
      </c>
      <c r="R319" s="47">
        <f t="shared" si="419"/>
        <v>0</v>
      </c>
      <c r="S319" s="47">
        <f t="shared" si="419"/>
        <v>0</v>
      </c>
      <c r="T319" s="47">
        <f t="shared" si="419"/>
        <v>0</v>
      </c>
      <c r="U319" s="47">
        <f t="shared" si="419"/>
        <v>0</v>
      </c>
      <c r="V319" s="47">
        <f t="shared" si="419"/>
        <v>0</v>
      </c>
      <c r="W319" s="47">
        <f t="shared" si="419"/>
        <v>0</v>
      </c>
      <c r="X319" s="47">
        <f t="shared" si="419"/>
        <v>0</v>
      </c>
      <c r="Y319" s="47">
        <f t="shared" si="419"/>
        <v>0</v>
      </c>
      <c r="Z319" s="47">
        <f t="shared" si="419"/>
        <v>0</v>
      </c>
      <c r="AA319" s="47">
        <f t="shared" si="419"/>
        <v>0</v>
      </c>
      <c r="AB319" s="47">
        <f t="shared" si="419"/>
        <v>0</v>
      </c>
      <c r="AC319" s="47">
        <f t="shared" si="419"/>
        <v>0</v>
      </c>
      <c r="AD319" s="47">
        <f t="shared" si="419"/>
        <v>0</v>
      </c>
      <c r="AE319" s="47">
        <f t="shared" si="419"/>
        <v>0</v>
      </c>
      <c r="AF319" s="47">
        <f t="shared" si="419"/>
        <v>0</v>
      </c>
      <c r="AG319" s="47">
        <f t="shared" si="419"/>
        <v>0</v>
      </c>
      <c r="AH319" s="47">
        <f t="shared" si="419"/>
        <v>0</v>
      </c>
      <c r="AI319" s="47">
        <f t="shared" si="419"/>
        <v>0</v>
      </c>
      <c r="AJ319" s="47">
        <f t="shared" si="419"/>
        <v>0</v>
      </c>
      <c r="AK319" s="47">
        <f t="shared" si="419"/>
        <v>0</v>
      </c>
      <c r="AL319" s="47">
        <f t="shared" si="419"/>
        <v>0</v>
      </c>
      <c r="AM319" s="47">
        <f t="shared" si="419"/>
        <v>0</v>
      </c>
      <c r="AN319" s="47">
        <f t="shared" si="419"/>
        <v>0</v>
      </c>
      <c r="AO319" s="47">
        <f t="shared" si="419"/>
        <v>0</v>
      </c>
      <c r="AP319" s="47">
        <f t="shared" si="419"/>
        <v>0</v>
      </c>
      <c r="AQ319" s="47">
        <f t="shared" si="419"/>
        <v>0</v>
      </c>
      <c r="AR319" s="47">
        <f t="shared" si="419"/>
        <v>0</v>
      </c>
      <c r="AS319" s="47">
        <f t="shared" si="419"/>
        <v>0</v>
      </c>
      <c r="AT319" s="47">
        <f t="shared" si="419"/>
        <v>0</v>
      </c>
      <c r="AU319" s="47">
        <f t="shared" si="419"/>
        <v>0</v>
      </c>
      <c r="AV319" s="47">
        <f t="shared" si="419"/>
        <v>0</v>
      </c>
      <c r="AW319" s="47">
        <f t="shared" si="419"/>
        <v>0</v>
      </c>
      <c r="AX319" s="47">
        <f t="shared" ref="AX319:BJ319" si="420">AX267*AX294*AX$11</f>
        <v>0</v>
      </c>
      <c r="AY319" s="47">
        <f t="shared" si="420"/>
        <v>0</v>
      </c>
      <c r="AZ319" s="47">
        <f t="shared" si="420"/>
        <v>0</v>
      </c>
      <c r="BA319" s="47">
        <f t="shared" si="420"/>
        <v>0</v>
      </c>
      <c r="BB319" s="47">
        <f t="shared" si="420"/>
        <v>0</v>
      </c>
      <c r="BC319" s="47">
        <f t="shared" si="420"/>
        <v>0</v>
      </c>
      <c r="BD319" s="47">
        <f t="shared" si="420"/>
        <v>0</v>
      </c>
      <c r="BE319" s="47">
        <f t="shared" si="420"/>
        <v>0</v>
      </c>
      <c r="BF319" s="47">
        <f t="shared" si="420"/>
        <v>0</v>
      </c>
      <c r="BG319" s="47">
        <f t="shared" si="420"/>
        <v>0</v>
      </c>
      <c r="BH319" s="47">
        <f t="shared" si="420"/>
        <v>0</v>
      </c>
      <c r="BI319" s="47">
        <f t="shared" si="420"/>
        <v>0</v>
      </c>
      <c r="BJ319" s="47">
        <f t="shared" si="420"/>
        <v>0</v>
      </c>
    </row>
    <row r="320" spans="2:62" ht="13.5" hidden="1" customHeight="1" outlineLevel="1" x14ac:dyDescent="0.25">
      <c r="B320" s="46" t="str">
        <f t="shared" si="392"/>
        <v>Mobile Web Developer 1</v>
      </c>
      <c r="G320" s="47">
        <f t="shared" ref="G320:AW320" si="421">G268*G295*G$11</f>
        <v>0</v>
      </c>
      <c r="H320" s="47">
        <f t="shared" si="421"/>
        <v>0</v>
      </c>
      <c r="I320" s="47">
        <f t="shared" si="421"/>
        <v>0</v>
      </c>
      <c r="J320" s="47">
        <f t="shared" si="421"/>
        <v>0</v>
      </c>
      <c r="K320" s="47">
        <f t="shared" si="421"/>
        <v>0</v>
      </c>
      <c r="L320" s="47">
        <f t="shared" si="421"/>
        <v>0</v>
      </c>
      <c r="M320" s="47">
        <f t="shared" si="421"/>
        <v>0</v>
      </c>
      <c r="N320" s="47">
        <f t="shared" si="421"/>
        <v>0</v>
      </c>
      <c r="O320" s="47">
        <f t="shared" si="421"/>
        <v>0</v>
      </c>
      <c r="P320" s="47">
        <f t="shared" si="421"/>
        <v>0</v>
      </c>
      <c r="Q320" s="47">
        <f t="shared" si="421"/>
        <v>0</v>
      </c>
      <c r="R320" s="47">
        <f t="shared" si="421"/>
        <v>0</v>
      </c>
      <c r="S320" s="47">
        <f t="shared" si="421"/>
        <v>0</v>
      </c>
      <c r="T320" s="47">
        <f t="shared" si="421"/>
        <v>0</v>
      </c>
      <c r="U320" s="47">
        <f t="shared" si="421"/>
        <v>0</v>
      </c>
      <c r="V320" s="47">
        <f t="shared" si="421"/>
        <v>0</v>
      </c>
      <c r="W320" s="47">
        <f t="shared" si="421"/>
        <v>0</v>
      </c>
      <c r="X320" s="47">
        <f t="shared" si="421"/>
        <v>0</v>
      </c>
      <c r="Y320" s="47">
        <f t="shared" si="421"/>
        <v>0</v>
      </c>
      <c r="Z320" s="47">
        <f t="shared" si="421"/>
        <v>0</v>
      </c>
      <c r="AA320" s="47">
        <f t="shared" si="421"/>
        <v>8.3333333333333321</v>
      </c>
      <c r="AB320" s="47">
        <f t="shared" si="421"/>
        <v>8.3333333333333321</v>
      </c>
      <c r="AC320" s="47">
        <f t="shared" si="421"/>
        <v>8.3333333333333321</v>
      </c>
      <c r="AD320" s="47">
        <f t="shared" si="421"/>
        <v>8.3333333333333321</v>
      </c>
      <c r="AE320" s="47">
        <f t="shared" si="421"/>
        <v>8.3333333333333321</v>
      </c>
      <c r="AF320" s="47">
        <f t="shared" si="421"/>
        <v>8.3333333333333321</v>
      </c>
      <c r="AG320" s="47">
        <f t="shared" si="421"/>
        <v>8.3333333333333321</v>
      </c>
      <c r="AH320" s="47">
        <f t="shared" si="421"/>
        <v>8.3333333333333321</v>
      </c>
      <c r="AI320" s="47">
        <f t="shared" si="421"/>
        <v>8.3333333333333321</v>
      </c>
      <c r="AJ320" s="47">
        <f t="shared" si="421"/>
        <v>8.3333333333333321</v>
      </c>
      <c r="AK320" s="47">
        <f t="shared" si="421"/>
        <v>8.3333333333333321</v>
      </c>
      <c r="AL320" s="47">
        <f t="shared" si="421"/>
        <v>8.3333333333333321</v>
      </c>
      <c r="AM320" s="47">
        <f t="shared" si="421"/>
        <v>10.416666666666666</v>
      </c>
      <c r="AN320" s="47">
        <f t="shared" si="421"/>
        <v>10.416666666666666</v>
      </c>
      <c r="AO320" s="47">
        <f t="shared" si="421"/>
        <v>10.416666666666666</v>
      </c>
      <c r="AP320" s="47">
        <f t="shared" si="421"/>
        <v>10.416666666666666</v>
      </c>
      <c r="AQ320" s="47">
        <f t="shared" si="421"/>
        <v>10.416666666666666</v>
      </c>
      <c r="AR320" s="47">
        <f t="shared" si="421"/>
        <v>10.416666666666666</v>
      </c>
      <c r="AS320" s="47">
        <f t="shared" si="421"/>
        <v>10.416666666666666</v>
      </c>
      <c r="AT320" s="47">
        <f t="shared" si="421"/>
        <v>10.416666666666666</v>
      </c>
      <c r="AU320" s="47">
        <f t="shared" si="421"/>
        <v>10.416666666666666</v>
      </c>
      <c r="AV320" s="47">
        <f t="shared" si="421"/>
        <v>10.416666666666666</v>
      </c>
      <c r="AW320" s="47">
        <f t="shared" si="421"/>
        <v>10.416666666666666</v>
      </c>
      <c r="AX320" s="47">
        <f t="shared" ref="AX320:BJ320" si="422">AX268*AX295*AX$11</f>
        <v>10.416666666666666</v>
      </c>
      <c r="AY320" s="47">
        <f t="shared" si="422"/>
        <v>10.416666666666666</v>
      </c>
      <c r="AZ320" s="47">
        <f t="shared" si="422"/>
        <v>10.416666666666666</v>
      </c>
      <c r="BA320" s="47">
        <f t="shared" si="422"/>
        <v>10.416666666666666</v>
      </c>
      <c r="BB320" s="47">
        <f t="shared" si="422"/>
        <v>10.416666666666666</v>
      </c>
      <c r="BC320" s="47">
        <f t="shared" si="422"/>
        <v>10.416666666666666</v>
      </c>
      <c r="BD320" s="47">
        <f t="shared" si="422"/>
        <v>10.416666666666666</v>
      </c>
      <c r="BE320" s="47">
        <f t="shared" si="422"/>
        <v>10.416666666666666</v>
      </c>
      <c r="BF320" s="47">
        <f t="shared" si="422"/>
        <v>10.416666666666666</v>
      </c>
      <c r="BG320" s="47">
        <f t="shared" si="422"/>
        <v>10.416666666666666</v>
      </c>
      <c r="BH320" s="47">
        <f t="shared" si="422"/>
        <v>10.416666666666666</v>
      </c>
      <c r="BI320" s="47">
        <f t="shared" si="422"/>
        <v>10.416666666666666</v>
      </c>
      <c r="BJ320" s="47">
        <f t="shared" si="422"/>
        <v>10.416666666666666</v>
      </c>
    </row>
    <row r="321" spans="2:62" ht="13.5" hidden="1" customHeight="1" outlineLevel="1" x14ac:dyDescent="0.25">
      <c r="B321" s="46" t="str">
        <f t="shared" si="392"/>
        <v>Finance Associate</v>
      </c>
      <c r="G321" s="47">
        <f t="shared" ref="G321:AW321" si="423">G269*G296*G$11</f>
        <v>0</v>
      </c>
      <c r="H321" s="47">
        <f t="shared" si="423"/>
        <v>0</v>
      </c>
      <c r="I321" s="47">
        <f t="shared" si="423"/>
        <v>0</v>
      </c>
      <c r="J321" s="47">
        <f t="shared" si="423"/>
        <v>0</v>
      </c>
      <c r="K321" s="47">
        <f t="shared" si="423"/>
        <v>0</v>
      </c>
      <c r="L321" s="47">
        <f t="shared" si="423"/>
        <v>0</v>
      </c>
      <c r="M321" s="47">
        <f t="shared" si="423"/>
        <v>0</v>
      </c>
      <c r="N321" s="47">
        <f t="shared" si="423"/>
        <v>0</v>
      </c>
      <c r="O321" s="47">
        <f t="shared" si="423"/>
        <v>0</v>
      </c>
      <c r="P321" s="47">
        <f t="shared" si="423"/>
        <v>0</v>
      </c>
      <c r="Q321" s="47">
        <f t="shared" si="423"/>
        <v>0</v>
      </c>
      <c r="R321" s="47">
        <f t="shared" si="423"/>
        <v>0</v>
      </c>
      <c r="S321" s="47">
        <f t="shared" si="423"/>
        <v>0</v>
      </c>
      <c r="T321" s="47">
        <f t="shared" si="423"/>
        <v>0</v>
      </c>
      <c r="U321" s="47">
        <f t="shared" si="423"/>
        <v>0</v>
      </c>
      <c r="V321" s="47">
        <f t="shared" si="423"/>
        <v>0</v>
      </c>
      <c r="W321" s="47">
        <f t="shared" si="423"/>
        <v>0</v>
      </c>
      <c r="X321" s="47">
        <f t="shared" si="423"/>
        <v>0</v>
      </c>
      <c r="Y321" s="47">
        <f t="shared" si="423"/>
        <v>0</v>
      </c>
      <c r="Z321" s="47">
        <f t="shared" si="423"/>
        <v>0</v>
      </c>
      <c r="AA321" s="47">
        <f t="shared" si="423"/>
        <v>0</v>
      </c>
      <c r="AB321" s="47">
        <f t="shared" si="423"/>
        <v>0</v>
      </c>
      <c r="AC321" s="47">
        <f t="shared" si="423"/>
        <v>0</v>
      </c>
      <c r="AD321" s="47">
        <f t="shared" si="423"/>
        <v>0</v>
      </c>
      <c r="AE321" s="47">
        <f t="shared" si="423"/>
        <v>0</v>
      </c>
      <c r="AF321" s="47">
        <f t="shared" si="423"/>
        <v>0</v>
      </c>
      <c r="AG321" s="47">
        <f t="shared" si="423"/>
        <v>0</v>
      </c>
      <c r="AH321" s="47">
        <f t="shared" si="423"/>
        <v>0</v>
      </c>
      <c r="AI321" s="47">
        <f t="shared" si="423"/>
        <v>0</v>
      </c>
      <c r="AJ321" s="47">
        <f t="shared" si="423"/>
        <v>0</v>
      </c>
      <c r="AK321" s="47">
        <f t="shared" si="423"/>
        <v>0</v>
      </c>
      <c r="AL321" s="47">
        <f t="shared" si="423"/>
        <v>0</v>
      </c>
      <c r="AM321" s="47">
        <f t="shared" si="423"/>
        <v>0</v>
      </c>
      <c r="AN321" s="47">
        <f t="shared" si="423"/>
        <v>0</v>
      </c>
      <c r="AO321" s="47">
        <f t="shared" si="423"/>
        <v>0</v>
      </c>
      <c r="AP321" s="47">
        <f t="shared" si="423"/>
        <v>0</v>
      </c>
      <c r="AQ321" s="47">
        <f t="shared" si="423"/>
        <v>0</v>
      </c>
      <c r="AR321" s="47">
        <f t="shared" si="423"/>
        <v>0</v>
      </c>
      <c r="AS321" s="47">
        <f t="shared" si="423"/>
        <v>0</v>
      </c>
      <c r="AT321" s="47">
        <f t="shared" si="423"/>
        <v>0</v>
      </c>
      <c r="AU321" s="47">
        <f t="shared" si="423"/>
        <v>0</v>
      </c>
      <c r="AV321" s="47">
        <f t="shared" si="423"/>
        <v>0</v>
      </c>
      <c r="AW321" s="47">
        <f t="shared" si="423"/>
        <v>0</v>
      </c>
      <c r="AX321" s="47">
        <f t="shared" ref="AX321:BJ321" si="424">AX269*AX296*AX$11</f>
        <v>0</v>
      </c>
      <c r="AY321" s="47">
        <f t="shared" si="424"/>
        <v>0</v>
      </c>
      <c r="AZ321" s="47">
        <f t="shared" si="424"/>
        <v>0</v>
      </c>
      <c r="BA321" s="47">
        <f t="shared" si="424"/>
        <v>0</v>
      </c>
      <c r="BB321" s="47">
        <f t="shared" si="424"/>
        <v>0</v>
      </c>
      <c r="BC321" s="47">
        <f t="shared" si="424"/>
        <v>0</v>
      </c>
      <c r="BD321" s="47">
        <f t="shared" si="424"/>
        <v>0</v>
      </c>
      <c r="BE321" s="47">
        <f t="shared" si="424"/>
        <v>0</v>
      </c>
      <c r="BF321" s="47">
        <f t="shared" si="424"/>
        <v>0</v>
      </c>
      <c r="BG321" s="47">
        <f t="shared" si="424"/>
        <v>0</v>
      </c>
      <c r="BH321" s="47">
        <f t="shared" si="424"/>
        <v>0</v>
      </c>
      <c r="BI321" s="47">
        <f t="shared" si="424"/>
        <v>0</v>
      </c>
      <c r="BJ321" s="47">
        <f t="shared" si="424"/>
        <v>0</v>
      </c>
    </row>
    <row r="322" spans="2:62" ht="13.5" hidden="1" customHeight="1" outlineLevel="1" x14ac:dyDescent="0.25">
      <c r="B322" s="46" t="str">
        <f t="shared" ref="B322:B323" si="425">B270</f>
        <v>Marketing Associate</v>
      </c>
      <c r="G322" s="47">
        <f t="shared" ref="G322:AW322" si="426">G270*G297*G$11</f>
        <v>0</v>
      </c>
      <c r="H322" s="47">
        <f t="shared" si="426"/>
        <v>0</v>
      </c>
      <c r="I322" s="47">
        <f t="shared" si="426"/>
        <v>0</v>
      </c>
      <c r="J322" s="47">
        <f t="shared" si="426"/>
        <v>0</v>
      </c>
      <c r="K322" s="47">
        <f t="shared" si="426"/>
        <v>0</v>
      </c>
      <c r="L322" s="47">
        <f t="shared" si="426"/>
        <v>0</v>
      </c>
      <c r="M322" s="47">
        <f t="shared" si="426"/>
        <v>0</v>
      </c>
      <c r="N322" s="47">
        <f t="shared" si="426"/>
        <v>0</v>
      </c>
      <c r="O322" s="47">
        <f t="shared" si="426"/>
        <v>0</v>
      </c>
      <c r="P322" s="47">
        <f t="shared" si="426"/>
        <v>0</v>
      </c>
      <c r="Q322" s="47">
        <f t="shared" si="426"/>
        <v>0</v>
      </c>
      <c r="R322" s="47">
        <f t="shared" si="426"/>
        <v>0</v>
      </c>
      <c r="S322" s="47">
        <f t="shared" si="426"/>
        <v>0</v>
      </c>
      <c r="T322" s="47">
        <f t="shared" si="426"/>
        <v>0</v>
      </c>
      <c r="U322" s="47">
        <f t="shared" si="426"/>
        <v>0</v>
      </c>
      <c r="V322" s="47">
        <f t="shared" si="426"/>
        <v>0</v>
      </c>
      <c r="W322" s="47">
        <f t="shared" si="426"/>
        <v>0</v>
      </c>
      <c r="X322" s="47">
        <f t="shared" si="426"/>
        <v>0</v>
      </c>
      <c r="Y322" s="47">
        <f t="shared" si="426"/>
        <v>0</v>
      </c>
      <c r="Z322" s="47">
        <f t="shared" si="426"/>
        <v>0</v>
      </c>
      <c r="AA322" s="47">
        <f t="shared" si="426"/>
        <v>0</v>
      </c>
      <c r="AB322" s="47">
        <f t="shared" si="426"/>
        <v>0</v>
      </c>
      <c r="AC322" s="47">
        <f t="shared" si="426"/>
        <v>0</v>
      </c>
      <c r="AD322" s="47">
        <f t="shared" si="426"/>
        <v>0</v>
      </c>
      <c r="AE322" s="47">
        <f t="shared" si="426"/>
        <v>0</v>
      </c>
      <c r="AF322" s="47">
        <f t="shared" si="426"/>
        <v>0</v>
      </c>
      <c r="AG322" s="47">
        <f t="shared" si="426"/>
        <v>0</v>
      </c>
      <c r="AH322" s="47">
        <f t="shared" si="426"/>
        <v>0</v>
      </c>
      <c r="AI322" s="47">
        <f t="shared" si="426"/>
        <v>0</v>
      </c>
      <c r="AJ322" s="47">
        <f t="shared" si="426"/>
        <v>0</v>
      </c>
      <c r="AK322" s="47">
        <f t="shared" si="426"/>
        <v>0</v>
      </c>
      <c r="AL322" s="47">
        <f t="shared" si="426"/>
        <v>0</v>
      </c>
      <c r="AM322" s="47">
        <f t="shared" si="426"/>
        <v>0</v>
      </c>
      <c r="AN322" s="47">
        <f t="shared" si="426"/>
        <v>0</v>
      </c>
      <c r="AO322" s="47">
        <f t="shared" si="426"/>
        <v>0</v>
      </c>
      <c r="AP322" s="47">
        <f t="shared" si="426"/>
        <v>0</v>
      </c>
      <c r="AQ322" s="47">
        <f t="shared" si="426"/>
        <v>0</v>
      </c>
      <c r="AR322" s="47">
        <f t="shared" si="426"/>
        <v>0</v>
      </c>
      <c r="AS322" s="47">
        <f t="shared" si="426"/>
        <v>0</v>
      </c>
      <c r="AT322" s="47">
        <f t="shared" si="426"/>
        <v>0</v>
      </c>
      <c r="AU322" s="47">
        <f t="shared" si="426"/>
        <v>0</v>
      </c>
      <c r="AV322" s="47">
        <f t="shared" si="426"/>
        <v>0</v>
      </c>
      <c r="AW322" s="47">
        <f t="shared" si="426"/>
        <v>0</v>
      </c>
      <c r="AX322" s="47">
        <f t="shared" ref="AX322:BJ322" si="427">AX270*AX297*AX$11</f>
        <v>0</v>
      </c>
      <c r="AY322" s="47">
        <f t="shared" si="427"/>
        <v>0</v>
      </c>
      <c r="AZ322" s="47">
        <f t="shared" si="427"/>
        <v>0</v>
      </c>
      <c r="BA322" s="47">
        <f t="shared" si="427"/>
        <v>0</v>
      </c>
      <c r="BB322" s="47">
        <f t="shared" si="427"/>
        <v>0</v>
      </c>
      <c r="BC322" s="47">
        <f t="shared" si="427"/>
        <v>0</v>
      </c>
      <c r="BD322" s="47">
        <f t="shared" si="427"/>
        <v>0</v>
      </c>
      <c r="BE322" s="47">
        <f t="shared" si="427"/>
        <v>0</v>
      </c>
      <c r="BF322" s="47">
        <f t="shared" si="427"/>
        <v>0</v>
      </c>
      <c r="BG322" s="47">
        <f t="shared" si="427"/>
        <v>0</v>
      </c>
      <c r="BH322" s="47">
        <f t="shared" si="427"/>
        <v>0</v>
      </c>
      <c r="BI322" s="47">
        <f t="shared" si="427"/>
        <v>0</v>
      </c>
      <c r="BJ322" s="47">
        <f t="shared" si="427"/>
        <v>0</v>
      </c>
    </row>
    <row r="323" spans="2:62" ht="13.5" hidden="1" customHeight="1" outlineLevel="1" x14ac:dyDescent="0.25">
      <c r="B323" s="46" t="str">
        <f t="shared" si="425"/>
        <v>Sales and Business Development Associate</v>
      </c>
      <c r="G323" s="47">
        <f t="shared" ref="G323:AW323" si="428">G271*G298*G$11</f>
        <v>0</v>
      </c>
      <c r="H323" s="47">
        <f t="shared" si="428"/>
        <v>0</v>
      </c>
      <c r="I323" s="47">
        <f t="shared" si="428"/>
        <v>0</v>
      </c>
      <c r="J323" s="47">
        <f t="shared" si="428"/>
        <v>0</v>
      </c>
      <c r="K323" s="47">
        <f t="shared" si="428"/>
        <v>0</v>
      </c>
      <c r="L323" s="47">
        <f t="shared" si="428"/>
        <v>8.3333333333333321</v>
      </c>
      <c r="M323" s="47">
        <f t="shared" si="428"/>
        <v>8.3333333333333321</v>
      </c>
      <c r="N323" s="47">
        <f t="shared" si="428"/>
        <v>8.3333333333333321</v>
      </c>
      <c r="O323" s="47">
        <f t="shared" si="428"/>
        <v>8.3333333333333321</v>
      </c>
      <c r="P323" s="47">
        <f t="shared" si="428"/>
        <v>8.3333333333333321</v>
      </c>
      <c r="Q323" s="47">
        <f t="shared" si="428"/>
        <v>8.3333333333333321</v>
      </c>
      <c r="R323" s="47">
        <f t="shared" si="428"/>
        <v>8.3333333333333321</v>
      </c>
      <c r="S323" s="47">
        <f t="shared" si="428"/>
        <v>8.3333333333333321</v>
      </c>
      <c r="T323" s="47">
        <f t="shared" si="428"/>
        <v>8.3333333333333321</v>
      </c>
      <c r="U323" s="47">
        <f t="shared" si="428"/>
        <v>8.3333333333333321</v>
      </c>
      <c r="V323" s="47">
        <f t="shared" si="428"/>
        <v>8.3333333333333321</v>
      </c>
      <c r="W323" s="47">
        <f t="shared" si="428"/>
        <v>8.3333333333333321</v>
      </c>
      <c r="X323" s="47">
        <f t="shared" si="428"/>
        <v>8.3333333333333321</v>
      </c>
      <c r="Y323" s="47">
        <f t="shared" si="428"/>
        <v>8.3333333333333321</v>
      </c>
      <c r="Z323" s="47">
        <f t="shared" si="428"/>
        <v>10.416666666666666</v>
      </c>
      <c r="AA323" s="47">
        <f t="shared" si="428"/>
        <v>10.416666666666666</v>
      </c>
      <c r="AB323" s="47">
        <f t="shared" si="428"/>
        <v>10.416666666666666</v>
      </c>
      <c r="AC323" s="47">
        <f t="shared" si="428"/>
        <v>10.416666666666666</v>
      </c>
      <c r="AD323" s="47">
        <f t="shared" si="428"/>
        <v>10.416666666666666</v>
      </c>
      <c r="AE323" s="47">
        <f t="shared" si="428"/>
        <v>10.416666666666666</v>
      </c>
      <c r="AF323" s="47">
        <f t="shared" si="428"/>
        <v>10.416666666666666</v>
      </c>
      <c r="AG323" s="47">
        <f t="shared" si="428"/>
        <v>10.416666666666666</v>
      </c>
      <c r="AH323" s="47">
        <f t="shared" si="428"/>
        <v>10.416666666666666</v>
      </c>
      <c r="AI323" s="47">
        <f t="shared" si="428"/>
        <v>10.416666666666666</v>
      </c>
      <c r="AJ323" s="47">
        <f t="shared" si="428"/>
        <v>10.416666666666666</v>
      </c>
      <c r="AK323" s="47">
        <f t="shared" si="428"/>
        <v>10.416666666666666</v>
      </c>
      <c r="AL323" s="47">
        <f t="shared" si="428"/>
        <v>10.416666666666666</v>
      </c>
      <c r="AM323" s="47">
        <f t="shared" si="428"/>
        <v>12.5</v>
      </c>
      <c r="AN323" s="47">
        <f t="shared" si="428"/>
        <v>12.5</v>
      </c>
      <c r="AO323" s="47">
        <f t="shared" si="428"/>
        <v>12.5</v>
      </c>
      <c r="AP323" s="47">
        <f t="shared" si="428"/>
        <v>12.5</v>
      </c>
      <c r="AQ323" s="47">
        <f t="shared" si="428"/>
        <v>12.5</v>
      </c>
      <c r="AR323" s="47">
        <f t="shared" si="428"/>
        <v>12.5</v>
      </c>
      <c r="AS323" s="47">
        <f t="shared" si="428"/>
        <v>12.5</v>
      </c>
      <c r="AT323" s="47">
        <f t="shared" si="428"/>
        <v>12.5</v>
      </c>
      <c r="AU323" s="47">
        <f t="shared" si="428"/>
        <v>12.5</v>
      </c>
      <c r="AV323" s="47">
        <f t="shared" si="428"/>
        <v>12.5</v>
      </c>
      <c r="AW323" s="47">
        <f t="shared" si="428"/>
        <v>12.5</v>
      </c>
      <c r="AX323" s="47">
        <f t="shared" ref="AX323:BJ323" si="429">AX271*AX298*AX$11</f>
        <v>12.5</v>
      </c>
      <c r="AY323" s="47">
        <f t="shared" si="429"/>
        <v>12.5</v>
      </c>
      <c r="AZ323" s="47">
        <f t="shared" si="429"/>
        <v>12.5</v>
      </c>
      <c r="BA323" s="47">
        <f t="shared" si="429"/>
        <v>12.5</v>
      </c>
      <c r="BB323" s="47">
        <f t="shared" si="429"/>
        <v>12.5</v>
      </c>
      <c r="BC323" s="47">
        <f t="shared" si="429"/>
        <v>12.5</v>
      </c>
      <c r="BD323" s="47">
        <f t="shared" si="429"/>
        <v>12.5</v>
      </c>
      <c r="BE323" s="47">
        <f t="shared" si="429"/>
        <v>12.5</v>
      </c>
      <c r="BF323" s="47">
        <f t="shared" si="429"/>
        <v>12.5</v>
      </c>
      <c r="BG323" s="47">
        <f t="shared" si="429"/>
        <v>12.5</v>
      </c>
      <c r="BH323" s="47">
        <f t="shared" si="429"/>
        <v>12.5</v>
      </c>
      <c r="BI323" s="47">
        <f t="shared" si="429"/>
        <v>12.5</v>
      </c>
      <c r="BJ323" s="47">
        <f t="shared" si="429"/>
        <v>12.5</v>
      </c>
    </row>
    <row r="324" spans="2:62" ht="13.5" hidden="1" customHeight="1" outlineLevel="1" x14ac:dyDescent="0.25">
      <c r="B324" s="46" t="str">
        <f>B272</f>
        <v>User Acquisition Professional</v>
      </c>
      <c r="G324" s="47">
        <f t="shared" ref="G324:AW324" si="430">G272*G299*G$11</f>
        <v>0</v>
      </c>
      <c r="H324" s="47">
        <f t="shared" si="430"/>
        <v>6.25</v>
      </c>
      <c r="I324" s="47">
        <f t="shared" si="430"/>
        <v>6.25</v>
      </c>
      <c r="J324" s="47">
        <f t="shared" si="430"/>
        <v>6.25</v>
      </c>
      <c r="K324" s="47">
        <f t="shared" si="430"/>
        <v>6.25</v>
      </c>
      <c r="L324" s="47">
        <f t="shared" si="430"/>
        <v>6.25</v>
      </c>
      <c r="M324" s="47">
        <f t="shared" si="430"/>
        <v>6.25</v>
      </c>
      <c r="N324" s="47">
        <f t="shared" si="430"/>
        <v>6.25</v>
      </c>
      <c r="O324" s="47">
        <f t="shared" si="430"/>
        <v>6.6666666666666661</v>
      </c>
      <c r="P324" s="47">
        <f t="shared" si="430"/>
        <v>6.6666666666666661</v>
      </c>
      <c r="Q324" s="47">
        <f t="shared" si="430"/>
        <v>6.6666666666666661</v>
      </c>
      <c r="R324" s="47">
        <f t="shared" si="430"/>
        <v>6.6666666666666661</v>
      </c>
      <c r="S324" s="47">
        <f t="shared" si="430"/>
        <v>6.6666666666666661</v>
      </c>
      <c r="T324" s="47">
        <f t="shared" si="430"/>
        <v>6.6666666666666661</v>
      </c>
      <c r="U324" s="47">
        <f t="shared" si="430"/>
        <v>6.6666666666666661</v>
      </c>
      <c r="V324" s="47">
        <f t="shared" si="430"/>
        <v>6.6666666666666661</v>
      </c>
      <c r="W324" s="47">
        <f t="shared" si="430"/>
        <v>6.6666666666666661</v>
      </c>
      <c r="X324" s="47">
        <f t="shared" si="430"/>
        <v>6.6666666666666661</v>
      </c>
      <c r="Y324" s="47">
        <f t="shared" si="430"/>
        <v>6.6666666666666661</v>
      </c>
      <c r="Z324" s="47">
        <f t="shared" si="430"/>
        <v>6.6666666666666661</v>
      </c>
      <c r="AA324" s="47">
        <f t="shared" si="430"/>
        <v>7.5</v>
      </c>
      <c r="AB324" s="47">
        <f t="shared" si="430"/>
        <v>7.5</v>
      </c>
      <c r="AC324" s="47">
        <f t="shared" si="430"/>
        <v>7.5</v>
      </c>
      <c r="AD324" s="47">
        <f t="shared" si="430"/>
        <v>7.5</v>
      </c>
      <c r="AE324" s="47">
        <f t="shared" si="430"/>
        <v>7.5</v>
      </c>
      <c r="AF324" s="47">
        <f t="shared" si="430"/>
        <v>7.5</v>
      </c>
      <c r="AG324" s="47">
        <f t="shared" si="430"/>
        <v>7.5</v>
      </c>
      <c r="AH324" s="47">
        <f t="shared" si="430"/>
        <v>7.5</v>
      </c>
      <c r="AI324" s="47">
        <f t="shared" si="430"/>
        <v>7.5</v>
      </c>
      <c r="AJ324" s="47">
        <f t="shared" si="430"/>
        <v>7.5</v>
      </c>
      <c r="AK324" s="47">
        <f t="shared" si="430"/>
        <v>7.5</v>
      </c>
      <c r="AL324" s="47">
        <f t="shared" si="430"/>
        <v>7.5</v>
      </c>
      <c r="AM324" s="47">
        <f t="shared" si="430"/>
        <v>8.75</v>
      </c>
      <c r="AN324" s="47">
        <f t="shared" si="430"/>
        <v>8.75</v>
      </c>
      <c r="AO324" s="47">
        <f t="shared" si="430"/>
        <v>8.75</v>
      </c>
      <c r="AP324" s="47">
        <f t="shared" si="430"/>
        <v>8.75</v>
      </c>
      <c r="AQ324" s="47">
        <f t="shared" si="430"/>
        <v>8.75</v>
      </c>
      <c r="AR324" s="47">
        <f t="shared" si="430"/>
        <v>8.75</v>
      </c>
      <c r="AS324" s="47">
        <f t="shared" si="430"/>
        <v>8.75</v>
      </c>
      <c r="AT324" s="47">
        <f t="shared" si="430"/>
        <v>8.75</v>
      </c>
      <c r="AU324" s="47">
        <f t="shared" si="430"/>
        <v>8.75</v>
      </c>
      <c r="AV324" s="47">
        <f t="shared" si="430"/>
        <v>8.75</v>
      </c>
      <c r="AW324" s="47">
        <f t="shared" si="430"/>
        <v>8.75</v>
      </c>
      <c r="AX324" s="47">
        <f t="shared" ref="AX324:BJ324" si="431">AX272*AX299*AX$11</f>
        <v>8.75</v>
      </c>
      <c r="AY324" s="47">
        <f t="shared" si="431"/>
        <v>8.75</v>
      </c>
      <c r="AZ324" s="47">
        <f t="shared" si="431"/>
        <v>8.75</v>
      </c>
      <c r="BA324" s="47">
        <f t="shared" si="431"/>
        <v>8.75</v>
      </c>
      <c r="BB324" s="47">
        <f t="shared" si="431"/>
        <v>8.75</v>
      </c>
      <c r="BC324" s="47">
        <f t="shared" si="431"/>
        <v>8.75</v>
      </c>
      <c r="BD324" s="47">
        <f t="shared" si="431"/>
        <v>8.75</v>
      </c>
      <c r="BE324" s="47">
        <f t="shared" si="431"/>
        <v>8.75</v>
      </c>
      <c r="BF324" s="47">
        <f t="shared" si="431"/>
        <v>8.75</v>
      </c>
      <c r="BG324" s="47">
        <f t="shared" si="431"/>
        <v>8.75</v>
      </c>
      <c r="BH324" s="47">
        <f t="shared" si="431"/>
        <v>8.75</v>
      </c>
      <c r="BI324" s="47">
        <f t="shared" si="431"/>
        <v>8.75</v>
      </c>
      <c r="BJ324" s="47">
        <f t="shared" si="431"/>
        <v>8.75</v>
      </c>
    </row>
    <row r="325" spans="2:62" ht="13.5" hidden="1" customHeight="1" outlineLevel="1" x14ac:dyDescent="0.25">
      <c r="B325" s="46" t="str">
        <f>B273</f>
        <v>Graphic Designer 1</v>
      </c>
      <c r="G325" s="47">
        <f t="shared" ref="G325:AW325" si="432">G273*G300*G$11</f>
        <v>0</v>
      </c>
      <c r="H325" s="47">
        <f t="shared" si="432"/>
        <v>0</v>
      </c>
      <c r="I325" s="47">
        <f t="shared" si="432"/>
        <v>0</v>
      </c>
      <c r="J325" s="47">
        <f t="shared" si="432"/>
        <v>0</v>
      </c>
      <c r="K325" s="47">
        <f t="shared" si="432"/>
        <v>0</v>
      </c>
      <c r="L325" s="47">
        <f t="shared" si="432"/>
        <v>0</v>
      </c>
      <c r="M325" s="47">
        <f t="shared" si="432"/>
        <v>0</v>
      </c>
      <c r="N325" s="47">
        <f t="shared" si="432"/>
        <v>0</v>
      </c>
      <c r="O325" s="47">
        <f t="shared" si="432"/>
        <v>5</v>
      </c>
      <c r="P325" s="47">
        <f t="shared" si="432"/>
        <v>5</v>
      </c>
      <c r="Q325" s="47">
        <f t="shared" si="432"/>
        <v>5</v>
      </c>
      <c r="R325" s="47">
        <f t="shared" si="432"/>
        <v>5</v>
      </c>
      <c r="S325" s="47">
        <f t="shared" si="432"/>
        <v>5</v>
      </c>
      <c r="T325" s="47">
        <f t="shared" si="432"/>
        <v>5</v>
      </c>
      <c r="U325" s="47">
        <f t="shared" si="432"/>
        <v>5</v>
      </c>
      <c r="V325" s="47">
        <f t="shared" si="432"/>
        <v>5</v>
      </c>
      <c r="W325" s="47">
        <f t="shared" si="432"/>
        <v>5</v>
      </c>
      <c r="X325" s="47">
        <f t="shared" si="432"/>
        <v>5</v>
      </c>
      <c r="Y325" s="47">
        <f t="shared" si="432"/>
        <v>5</v>
      </c>
      <c r="Z325" s="47">
        <f t="shared" si="432"/>
        <v>5</v>
      </c>
      <c r="AA325" s="47">
        <f t="shared" si="432"/>
        <v>5.4166666666666661</v>
      </c>
      <c r="AB325" s="47">
        <f t="shared" si="432"/>
        <v>5.4166666666666661</v>
      </c>
      <c r="AC325" s="47">
        <f t="shared" si="432"/>
        <v>5.4166666666666661</v>
      </c>
      <c r="AD325" s="47">
        <f t="shared" si="432"/>
        <v>5.4166666666666661</v>
      </c>
      <c r="AE325" s="47">
        <f t="shared" si="432"/>
        <v>5.4166666666666661</v>
      </c>
      <c r="AF325" s="47">
        <f t="shared" si="432"/>
        <v>5.4166666666666661</v>
      </c>
      <c r="AG325" s="47">
        <f t="shared" si="432"/>
        <v>5.4166666666666661</v>
      </c>
      <c r="AH325" s="47">
        <f t="shared" si="432"/>
        <v>5.4166666666666661</v>
      </c>
      <c r="AI325" s="47">
        <f t="shared" si="432"/>
        <v>5.4166666666666661</v>
      </c>
      <c r="AJ325" s="47">
        <f t="shared" si="432"/>
        <v>5.4166666666666661</v>
      </c>
      <c r="AK325" s="47">
        <f t="shared" si="432"/>
        <v>5.4166666666666661</v>
      </c>
      <c r="AL325" s="47">
        <f t="shared" si="432"/>
        <v>5.4166666666666661</v>
      </c>
      <c r="AM325" s="47">
        <f t="shared" si="432"/>
        <v>5.833333333333333</v>
      </c>
      <c r="AN325" s="47">
        <f t="shared" si="432"/>
        <v>5.833333333333333</v>
      </c>
      <c r="AO325" s="47">
        <f t="shared" si="432"/>
        <v>5.833333333333333</v>
      </c>
      <c r="AP325" s="47">
        <f t="shared" si="432"/>
        <v>5.833333333333333</v>
      </c>
      <c r="AQ325" s="47">
        <f t="shared" si="432"/>
        <v>5.833333333333333</v>
      </c>
      <c r="AR325" s="47">
        <f t="shared" si="432"/>
        <v>5.833333333333333</v>
      </c>
      <c r="AS325" s="47">
        <f t="shared" si="432"/>
        <v>5.833333333333333</v>
      </c>
      <c r="AT325" s="47">
        <f t="shared" si="432"/>
        <v>5.833333333333333</v>
      </c>
      <c r="AU325" s="47">
        <f t="shared" si="432"/>
        <v>5.833333333333333</v>
      </c>
      <c r="AV325" s="47">
        <f t="shared" si="432"/>
        <v>5.833333333333333</v>
      </c>
      <c r="AW325" s="47">
        <f t="shared" si="432"/>
        <v>5.833333333333333</v>
      </c>
      <c r="AX325" s="47">
        <f t="shared" ref="AX325:BJ325" si="433">AX273*AX300*AX$11</f>
        <v>5.833333333333333</v>
      </c>
      <c r="AY325" s="47">
        <f t="shared" si="433"/>
        <v>5.833333333333333</v>
      </c>
      <c r="AZ325" s="47">
        <f t="shared" si="433"/>
        <v>5.833333333333333</v>
      </c>
      <c r="BA325" s="47">
        <f t="shared" si="433"/>
        <v>5.833333333333333</v>
      </c>
      <c r="BB325" s="47">
        <f t="shared" si="433"/>
        <v>5.833333333333333</v>
      </c>
      <c r="BC325" s="47">
        <f t="shared" si="433"/>
        <v>5.833333333333333</v>
      </c>
      <c r="BD325" s="47">
        <f t="shared" si="433"/>
        <v>5.833333333333333</v>
      </c>
      <c r="BE325" s="47">
        <f t="shared" si="433"/>
        <v>5.833333333333333</v>
      </c>
      <c r="BF325" s="47">
        <f t="shared" si="433"/>
        <v>5.833333333333333</v>
      </c>
      <c r="BG325" s="47">
        <f t="shared" si="433"/>
        <v>5.833333333333333</v>
      </c>
      <c r="BH325" s="47">
        <f t="shared" si="433"/>
        <v>5.833333333333333</v>
      </c>
      <c r="BI325" s="47">
        <f t="shared" si="433"/>
        <v>5.833333333333333</v>
      </c>
      <c r="BJ325" s="47">
        <f t="shared" si="433"/>
        <v>5.833333333333333</v>
      </c>
    </row>
    <row r="326" spans="2:62" ht="13.5" hidden="1" customHeight="1" outlineLevel="1" x14ac:dyDescent="0.25">
      <c r="B326" s="46" t="str">
        <f>B274</f>
        <v>Office Manager</v>
      </c>
      <c r="G326" s="47">
        <f t="shared" ref="G326:AW326" si="434">G274*G301*G$11</f>
        <v>0</v>
      </c>
      <c r="H326" s="47">
        <f t="shared" si="434"/>
        <v>0</v>
      </c>
      <c r="I326" s="47">
        <f t="shared" si="434"/>
        <v>0</v>
      </c>
      <c r="J326" s="47">
        <f t="shared" si="434"/>
        <v>0</v>
      </c>
      <c r="K326" s="47">
        <f t="shared" si="434"/>
        <v>0</v>
      </c>
      <c r="L326" s="47">
        <f t="shared" si="434"/>
        <v>0</v>
      </c>
      <c r="M326" s="47">
        <f t="shared" si="434"/>
        <v>0</v>
      </c>
      <c r="N326" s="47">
        <f t="shared" si="434"/>
        <v>0</v>
      </c>
      <c r="O326" s="47">
        <f t="shared" si="434"/>
        <v>0</v>
      </c>
      <c r="P326" s="47">
        <f t="shared" si="434"/>
        <v>0</v>
      </c>
      <c r="Q326" s="47">
        <f t="shared" si="434"/>
        <v>0</v>
      </c>
      <c r="R326" s="47">
        <f t="shared" si="434"/>
        <v>0</v>
      </c>
      <c r="S326" s="47">
        <f t="shared" si="434"/>
        <v>0</v>
      </c>
      <c r="T326" s="47">
        <f t="shared" si="434"/>
        <v>0</v>
      </c>
      <c r="U326" s="47">
        <f t="shared" si="434"/>
        <v>0</v>
      </c>
      <c r="V326" s="47">
        <f t="shared" si="434"/>
        <v>0</v>
      </c>
      <c r="W326" s="47">
        <f t="shared" si="434"/>
        <v>0</v>
      </c>
      <c r="X326" s="47">
        <f t="shared" si="434"/>
        <v>0</v>
      </c>
      <c r="Y326" s="47">
        <f t="shared" si="434"/>
        <v>0</v>
      </c>
      <c r="Z326" s="47">
        <f t="shared" si="434"/>
        <v>0</v>
      </c>
      <c r="AA326" s="47">
        <f t="shared" si="434"/>
        <v>0</v>
      </c>
      <c r="AB326" s="47">
        <f t="shared" si="434"/>
        <v>0</v>
      </c>
      <c r="AC326" s="47">
        <f t="shared" si="434"/>
        <v>0</v>
      </c>
      <c r="AD326" s="47">
        <f t="shared" si="434"/>
        <v>0</v>
      </c>
      <c r="AE326" s="47">
        <f t="shared" si="434"/>
        <v>0</v>
      </c>
      <c r="AF326" s="47">
        <f t="shared" si="434"/>
        <v>0</v>
      </c>
      <c r="AG326" s="47">
        <f t="shared" si="434"/>
        <v>0</v>
      </c>
      <c r="AH326" s="47">
        <f t="shared" si="434"/>
        <v>0</v>
      </c>
      <c r="AI326" s="47">
        <f t="shared" si="434"/>
        <v>0</v>
      </c>
      <c r="AJ326" s="47">
        <f t="shared" si="434"/>
        <v>0</v>
      </c>
      <c r="AK326" s="47">
        <f t="shared" si="434"/>
        <v>0</v>
      </c>
      <c r="AL326" s="47">
        <f t="shared" si="434"/>
        <v>0</v>
      </c>
      <c r="AM326" s="47">
        <f t="shared" si="434"/>
        <v>0</v>
      </c>
      <c r="AN326" s="47">
        <f t="shared" si="434"/>
        <v>0</v>
      </c>
      <c r="AO326" s="47">
        <f t="shared" si="434"/>
        <v>0</v>
      </c>
      <c r="AP326" s="47">
        <f t="shared" si="434"/>
        <v>0</v>
      </c>
      <c r="AQ326" s="47">
        <f t="shared" si="434"/>
        <v>0</v>
      </c>
      <c r="AR326" s="47">
        <f t="shared" si="434"/>
        <v>0</v>
      </c>
      <c r="AS326" s="47">
        <f t="shared" si="434"/>
        <v>0</v>
      </c>
      <c r="AT326" s="47">
        <f t="shared" si="434"/>
        <v>0</v>
      </c>
      <c r="AU326" s="47">
        <f t="shared" si="434"/>
        <v>0</v>
      </c>
      <c r="AV326" s="47">
        <f t="shared" si="434"/>
        <v>0</v>
      </c>
      <c r="AW326" s="47">
        <f t="shared" si="434"/>
        <v>0</v>
      </c>
      <c r="AX326" s="47">
        <f t="shared" ref="AX326:BJ326" si="435">AX274*AX301*AX$11</f>
        <v>0</v>
      </c>
      <c r="AY326" s="47">
        <f t="shared" si="435"/>
        <v>0</v>
      </c>
      <c r="AZ326" s="47">
        <f t="shared" si="435"/>
        <v>0</v>
      </c>
      <c r="BA326" s="47">
        <f t="shared" si="435"/>
        <v>0</v>
      </c>
      <c r="BB326" s="47">
        <f t="shared" si="435"/>
        <v>0</v>
      </c>
      <c r="BC326" s="47">
        <f t="shared" si="435"/>
        <v>0</v>
      </c>
      <c r="BD326" s="47">
        <f t="shared" si="435"/>
        <v>0</v>
      </c>
      <c r="BE326" s="47">
        <f t="shared" si="435"/>
        <v>0</v>
      </c>
      <c r="BF326" s="47">
        <f t="shared" si="435"/>
        <v>0</v>
      </c>
      <c r="BG326" s="47">
        <f t="shared" si="435"/>
        <v>0</v>
      </c>
      <c r="BH326" s="47">
        <f t="shared" si="435"/>
        <v>0</v>
      </c>
      <c r="BI326" s="47">
        <f t="shared" si="435"/>
        <v>0</v>
      </c>
      <c r="BJ326" s="47">
        <f t="shared" si="435"/>
        <v>0</v>
      </c>
    </row>
    <row r="327" spans="2:62" ht="13.5" hidden="1" customHeight="1" outlineLevel="1" x14ac:dyDescent="0.25">
      <c r="B327" s="46" t="str">
        <f>B275</f>
        <v>Administrative Assistant</v>
      </c>
      <c r="G327" s="47">
        <f t="shared" ref="G327:AW327" si="436">G275*G302*G$11</f>
        <v>0</v>
      </c>
      <c r="H327" s="47">
        <f t="shared" si="436"/>
        <v>0</v>
      </c>
      <c r="I327" s="47">
        <f t="shared" si="436"/>
        <v>0</v>
      </c>
      <c r="J327" s="47">
        <f t="shared" si="436"/>
        <v>0</v>
      </c>
      <c r="K327" s="47">
        <f t="shared" si="436"/>
        <v>0</v>
      </c>
      <c r="L327" s="47">
        <f t="shared" si="436"/>
        <v>0</v>
      </c>
      <c r="M327" s="47">
        <f t="shared" si="436"/>
        <v>0</v>
      </c>
      <c r="N327" s="47">
        <f t="shared" si="436"/>
        <v>0</v>
      </c>
      <c r="O327" s="47">
        <f t="shared" si="436"/>
        <v>0</v>
      </c>
      <c r="P327" s="47">
        <f t="shared" si="436"/>
        <v>0</v>
      </c>
      <c r="Q327" s="47">
        <f t="shared" si="436"/>
        <v>0</v>
      </c>
      <c r="R327" s="47">
        <f t="shared" si="436"/>
        <v>0</v>
      </c>
      <c r="S327" s="47">
        <f t="shared" si="436"/>
        <v>0</v>
      </c>
      <c r="T327" s="47">
        <f t="shared" si="436"/>
        <v>0</v>
      </c>
      <c r="U327" s="47">
        <f t="shared" si="436"/>
        <v>0</v>
      </c>
      <c r="V327" s="47">
        <f t="shared" si="436"/>
        <v>0</v>
      </c>
      <c r="W327" s="47">
        <f t="shared" si="436"/>
        <v>0</v>
      </c>
      <c r="X327" s="47">
        <f t="shared" si="436"/>
        <v>0</v>
      </c>
      <c r="Y327" s="47">
        <f t="shared" si="436"/>
        <v>0</v>
      </c>
      <c r="Z327" s="47">
        <f t="shared" si="436"/>
        <v>0</v>
      </c>
      <c r="AA327" s="47">
        <f t="shared" si="436"/>
        <v>3.333333333333333</v>
      </c>
      <c r="AB327" s="47">
        <f t="shared" si="436"/>
        <v>3.333333333333333</v>
      </c>
      <c r="AC327" s="47">
        <f t="shared" si="436"/>
        <v>3.333333333333333</v>
      </c>
      <c r="AD327" s="47">
        <f t="shared" si="436"/>
        <v>3.333333333333333</v>
      </c>
      <c r="AE327" s="47">
        <f t="shared" si="436"/>
        <v>3.333333333333333</v>
      </c>
      <c r="AF327" s="47">
        <f t="shared" si="436"/>
        <v>3.333333333333333</v>
      </c>
      <c r="AG327" s="47">
        <f t="shared" si="436"/>
        <v>3.333333333333333</v>
      </c>
      <c r="AH327" s="47">
        <f t="shared" si="436"/>
        <v>3.333333333333333</v>
      </c>
      <c r="AI327" s="47">
        <f t="shared" si="436"/>
        <v>3.333333333333333</v>
      </c>
      <c r="AJ327" s="47">
        <f t="shared" si="436"/>
        <v>3.333333333333333</v>
      </c>
      <c r="AK327" s="47">
        <f t="shared" si="436"/>
        <v>3.333333333333333</v>
      </c>
      <c r="AL327" s="47">
        <f t="shared" si="436"/>
        <v>3.333333333333333</v>
      </c>
      <c r="AM327" s="47">
        <f t="shared" si="436"/>
        <v>3.75</v>
      </c>
      <c r="AN327" s="47">
        <f t="shared" si="436"/>
        <v>3.75</v>
      </c>
      <c r="AO327" s="47">
        <f t="shared" si="436"/>
        <v>3.75</v>
      </c>
      <c r="AP327" s="47">
        <f t="shared" si="436"/>
        <v>3.75</v>
      </c>
      <c r="AQ327" s="47">
        <f t="shared" si="436"/>
        <v>3.75</v>
      </c>
      <c r="AR327" s="47">
        <f t="shared" si="436"/>
        <v>3.75</v>
      </c>
      <c r="AS327" s="47">
        <f t="shared" si="436"/>
        <v>3.75</v>
      </c>
      <c r="AT327" s="47">
        <f t="shared" si="436"/>
        <v>3.75</v>
      </c>
      <c r="AU327" s="47">
        <f t="shared" si="436"/>
        <v>3.75</v>
      </c>
      <c r="AV327" s="47">
        <f t="shared" si="436"/>
        <v>3.75</v>
      </c>
      <c r="AW327" s="47">
        <f t="shared" si="436"/>
        <v>3.75</v>
      </c>
      <c r="AX327" s="47">
        <f t="shared" ref="AX327:BJ327" si="437">AX275*AX302*AX$11</f>
        <v>3.75</v>
      </c>
      <c r="AY327" s="47">
        <f t="shared" si="437"/>
        <v>3.75</v>
      </c>
      <c r="AZ327" s="47">
        <f t="shared" si="437"/>
        <v>3.75</v>
      </c>
      <c r="BA327" s="47">
        <f t="shared" si="437"/>
        <v>3.75</v>
      </c>
      <c r="BB327" s="47">
        <f t="shared" si="437"/>
        <v>3.75</v>
      </c>
      <c r="BC327" s="47">
        <f t="shared" si="437"/>
        <v>3.75</v>
      </c>
      <c r="BD327" s="47">
        <f t="shared" si="437"/>
        <v>3.75</v>
      </c>
      <c r="BE327" s="47">
        <f t="shared" si="437"/>
        <v>3.75</v>
      </c>
      <c r="BF327" s="47">
        <f t="shared" si="437"/>
        <v>3.75</v>
      </c>
      <c r="BG327" s="47">
        <f t="shared" si="437"/>
        <v>3.75</v>
      </c>
      <c r="BH327" s="47">
        <f t="shared" si="437"/>
        <v>3.75</v>
      </c>
      <c r="BI327" s="47">
        <f t="shared" si="437"/>
        <v>3.75</v>
      </c>
      <c r="BJ327" s="47">
        <f t="shared" si="437"/>
        <v>3.75</v>
      </c>
    </row>
    <row r="328" spans="2:62" ht="13.5" hidden="1" customHeight="1" outlineLevel="1" x14ac:dyDescent="0.25"/>
    <row r="329" spans="2:62" ht="13.5" hidden="1" customHeight="1" outlineLevel="1" x14ac:dyDescent="0.25">
      <c r="B329" s="29" t="s">
        <v>104</v>
      </c>
      <c r="C329" s="37"/>
      <c r="D329" s="3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5"/>
    </row>
    <row r="330" spans="2:62" ht="5" hidden="1" customHeight="1" outlineLevel="1" x14ac:dyDescent="0.25"/>
    <row r="331" spans="2:62" ht="13.5" hidden="1" customHeight="1" outlineLevel="1" x14ac:dyDescent="0.25">
      <c r="B331" s="46" t="str">
        <f t="shared" ref="B331:B346" si="438">B254</f>
        <v>Chief Executive Officer (CEO)</v>
      </c>
      <c r="G331" s="48">
        <f>G306*$F$248</f>
        <v>1.6666666666666665</v>
      </c>
      <c r="H331" s="48">
        <f t="shared" ref="H331:AW331" si="439">H306*$F$248</f>
        <v>1.6666666666666665</v>
      </c>
      <c r="I331" s="48">
        <f t="shared" si="439"/>
        <v>1.6666666666666665</v>
      </c>
      <c r="J331" s="48">
        <f t="shared" si="439"/>
        <v>1.6666666666666665</v>
      </c>
      <c r="K331" s="48">
        <f t="shared" si="439"/>
        <v>1.6666666666666665</v>
      </c>
      <c r="L331" s="48">
        <f t="shared" si="439"/>
        <v>1.6666666666666665</v>
      </c>
      <c r="M331" s="48">
        <f t="shared" si="439"/>
        <v>1.6666666666666665</v>
      </c>
      <c r="N331" s="48">
        <f t="shared" si="439"/>
        <v>1.6666666666666665</v>
      </c>
      <c r="O331" s="48">
        <f t="shared" si="439"/>
        <v>1.875</v>
      </c>
      <c r="P331" s="48">
        <f t="shared" si="439"/>
        <v>1.875</v>
      </c>
      <c r="Q331" s="48">
        <f t="shared" si="439"/>
        <v>1.875</v>
      </c>
      <c r="R331" s="48">
        <f t="shared" si="439"/>
        <v>1.875</v>
      </c>
      <c r="S331" s="48">
        <f t="shared" si="439"/>
        <v>1.875</v>
      </c>
      <c r="T331" s="48">
        <f t="shared" si="439"/>
        <v>1.875</v>
      </c>
      <c r="U331" s="48">
        <f t="shared" si="439"/>
        <v>1.875</v>
      </c>
      <c r="V331" s="48">
        <f t="shared" si="439"/>
        <v>1.875</v>
      </c>
      <c r="W331" s="48">
        <f t="shared" si="439"/>
        <v>1.875</v>
      </c>
      <c r="X331" s="48">
        <f t="shared" si="439"/>
        <v>1.875</v>
      </c>
      <c r="Y331" s="48">
        <f t="shared" si="439"/>
        <v>1.875</v>
      </c>
      <c r="Z331" s="48">
        <f t="shared" si="439"/>
        <v>1.875</v>
      </c>
      <c r="AA331" s="48">
        <f t="shared" si="439"/>
        <v>2.0833333333333335</v>
      </c>
      <c r="AB331" s="48">
        <f t="shared" si="439"/>
        <v>2.0833333333333335</v>
      </c>
      <c r="AC331" s="48">
        <f t="shared" si="439"/>
        <v>2.0833333333333335</v>
      </c>
      <c r="AD331" s="48">
        <f t="shared" si="439"/>
        <v>2.0833333333333335</v>
      </c>
      <c r="AE331" s="48">
        <f t="shared" si="439"/>
        <v>2.0833333333333335</v>
      </c>
      <c r="AF331" s="48">
        <f t="shared" si="439"/>
        <v>2.0833333333333335</v>
      </c>
      <c r="AG331" s="48">
        <f t="shared" si="439"/>
        <v>2.0833333333333335</v>
      </c>
      <c r="AH331" s="48">
        <f t="shared" si="439"/>
        <v>2.0833333333333335</v>
      </c>
      <c r="AI331" s="48">
        <f t="shared" si="439"/>
        <v>2.0833333333333335</v>
      </c>
      <c r="AJ331" s="48">
        <f t="shared" si="439"/>
        <v>2.0833333333333335</v>
      </c>
      <c r="AK331" s="48">
        <f t="shared" si="439"/>
        <v>2.0833333333333335</v>
      </c>
      <c r="AL331" s="48">
        <f t="shared" si="439"/>
        <v>2.0833333333333335</v>
      </c>
      <c r="AM331" s="48">
        <f t="shared" si="439"/>
        <v>2.0833333333333335</v>
      </c>
      <c r="AN331" s="48">
        <f t="shared" si="439"/>
        <v>2.0833333333333335</v>
      </c>
      <c r="AO331" s="48">
        <f t="shared" si="439"/>
        <v>2.0833333333333335</v>
      </c>
      <c r="AP331" s="48">
        <f t="shared" si="439"/>
        <v>2.0833333333333335</v>
      </c>
      <c r="AQ331" s="48">
        <f t="shared" si="439"/>
        <v>2.0833333333333335</v>
      </c>
      <c r="AR331" s="48">
        <f t="shared" si="439"/>
        <v>2.0833333333333335</v>
      </c>
      <c r="AS331" s="48">
        <f t="shared" si="439"/>
        <v>2.0833333333333335</v>
      </c>
      <c r="AT331" s="48">
        <f t="shared" si="439"/>
        <v>2.0833333333333335</v>
      </c>
      <c r="AU331" s="48">
        <f t="shared" si="439"/>
        <v>2.0833333333333335</v>
      </c>
      <c r="AV331" s="48">
        <f t="shared" si="439"/>
        <v>2.0833333333333335</v>
      </c>
      <c r="AW331" s="48">
        <f t="shared" si="439"/>
        <v>2.0833333333333335</v>
      </c>
      <c r="AX331" s="48">
        <f t="shared" ref="AX331:BJ331" si="440">AX306*$F$248</f>
        <v>2.0833333333333335</v>
      </c>
      <c r="AY331" s="48">
        <f t="shared" si="440"/>
        <v>2.2916666666666665</v>
      </c>
      <c r="AZ331" s="48">
        <f t="shared" si="440"/>
        <v>2.2916666666666665</v>
      </c>
      <c r="BA331" s="48">
        <f t="shared" si="440"/>
        <v>2.2916666666666665</v>
      </c>
      <c r="BB331" s="48">
        <f t="shared" si="440"/>
        <v>2.2916666666666665</v>
      </c>
      <c r="BC331" s="48">
        <f t="shared" si="440"/>
        <v>2.2916666666666665</v>
      </c>
      <c r="BD331" s="48">
        <f t="shared" si="440"/>
        <v>2.2916666666666665</v>
      </c>
      <c r="BE331" s="48">
        <f t="shared" si="440"/>
        <v>2.2916666666666665</v>
      </c>
      <c r="BF331" s="48">
        <f t="shared" si="440"/>
        <v>2.2916666666666665</v>
      </c>
      <c r="BG331" s="48">
        <f t="shared" si="440"/>
        <v>2.2916666666666665</v>
      </c>
      <c r="BH331" s="48">
        <f t="shared" si="440"/>
        <v>2.2916666666666665</v>
      </c>
      <c r="BI331" s="48">
        <f t="shared" si="440"/>
        <v>2.2916666666666665</v>
      </c>
      <c r="BJ331" s="48">
        <f t="shared" si="440"/>
        <v>2.2916666666666665</v>
      </c>
    </row>
    <row r="332" spans="2:62" ht="13.5" hidden="1" customHeight="1" outlineLevel="1" x14ac:dyDescent="0.25">
      <c r="B332" s="46" t="str">
        <f t="shared" si="438"/>
        <v>EVP, Sales and Business Development (CMRO)</v>
      </c>
      <c r="G332" s="47">
        <f t="shared" ref="G332:AW332" si="441">G307*$F$248</f>
        <v>0</v>
      </c>
      <c r="H332" s="47">
        <f t="shared" si="441"/>
        <v>0</v>
      </c>
      <c r="I332" s="47">
        <f t="shared" si="441"/>
        <v>0</v>
      </c>
      <c r="J332" s="47">
        <f t="shared" si="441"/>
        <v>0</v>
      </c>
      <c r="K332" s="47">
        <f t="shared" si="441"/>
        <v>0</v>
      </c>
      <c r="L332" s="47">
        <f t="shared" si="441"/>
        <v>0</v>
      </c>
      <c r="M332" s="47">
        <f t="shared" si="441"/>
        <v>0</v>
      </c>
      <c r="N332" s="47">
        <f t="shared" si="441"/>
        <v>0</v>
      </c>
      <c r="O332" s="47">
        <f t="shared" si="441"/>
        <v>1.4583333333333333</v>
      </c>
      <c r="P332" s="47">
        <f t="shared" si="441"/>
        <v>1.4583333333333333</v>
      </c>
      <c r="Q332" s="47">
        <f t="shared" si="441"/>
        <v>1.4583333333333333</v>
      </c>
      <c r="R332" s="47">
        <f t="shared" si="441"/>
        <v>1.4583333333333333</v>
      </c>
      <c r="S332" s="47">
        <f t="shared" si="441"/>
        <v>1.4583333333333333</v>
      </c>
      <c r="T332" s="47">
        <f t="shared" si="441"/>
        <v>1.4583333333333333</v>
      </c>
      <c r="U332" s="47">
        <f t="shared" si="441"/>
        <v>1.4583333333333333</v>
      </c>
      <c r="V332" s="47">
        <f t="shared" si="441"/>
        <v>1.4583333333333333</v>
      </c>
      <c r="W332" s="47">
        <f t="shared" si="441"/>
        <v>1.4583333333333333</v>
      </c>
      <c r="X332" s="47">
        <f t="shared" si="441"/>
        <v>1.4583333333333333</v>
      </c>
      <c r="Y332" s="47">
        <f t="shared" si="441"/>
        <v>1.4583333333333333</v>
      </c>
      <c r="Z332" s="47">
        <f t="shared" si="441"/>
        <v>1.4583333333333333</v>
      </c>
      <c r="AA332" s="47">
        <f t="shared" si="441"/>
        <v>1.6666666666666665</v>
      </c>
      <c r="AB332" s="47">
        <f t="shared" si="441"/>
        <v>1.6666666666666665</v>
      </c>
      <c r="AC332" s="47">
        <f t="shared" si="441"/>
        <v>1.6666666666666665</v>
      </c>
      <c r="AD332" s="47">
        <f t="shared" si="441"/>
        <v>1.6666666666666665</v>
      </c>
      <c r="AE332" s="47">
        <f t="shared" si="441"/>
        <v>1.6666666666666665</v>
      </c>
      <c r="AF332" s="47">
        <f t="shared" si="441"/>
        <v>1.6666666666666665</v>
      </c>
      <c r="AG332" s="47">
        <f t="shared" si="441"/>
        <v>1.6666666666666665</v>
      </c>
      <c r="AH332" s="47">
        <f t="shared" si="441"/>
        <v>1.6666666666666665</v>
      </c>
      <c r="AI332" s="47">
        <f t="shared" si="441"/>
        <v>1.6666666666666665</v>
      </c>
      <c r="AJ332" s="47">
        <f t="shared" si="441"/>
        <v>1.6666666666666665</v>
      </c>
      <c r="AK332" s="47">
        <f t="shared" si="441"/>
        <v>1.6666666666666665</v>
      </c>
      <c r="AL332" s="47">
        <f t="shared" si="441"/>
        <v>1.6666666666666665</v>
      </c>
      <c r="AM332" s="47">
        <f t="shared" si="441"/>
        <v>1.875</v>
      </c>
      <c r="AN332" s="47">
        <f t="shared" si="441"/>
        <v>1.875</v>
      </c>
      <c r="AO332" s="47">
        <f t="shared" si="441"/>
        <v>1.875</v>
      </c>
      <c r="AP332" s="47">
        <f t="shared" si="441"/>
        <v>1.875</v>
      </c>
      <c r="AQ332" s="47">
        <f t="shared" si="441"/>
        <v>1.875</v>
      </c>
      <c r="AR332" s="47">
        <f t="shared" si="441"/>
        <v>1.875</v>
      </c>
      <c r="AS332" s="47">
        <f t="shared" si="441"/>
        <v>1.875</v>
      </c>
      <c r="AT332" s="47">
        <f t="shared" si="441"/>
        <v>1.875</v>
      </c>
      <c r="AU332" s="47">
        <f t="shared" si="441"/>
        <v>1.875</v>
      </c>
      <c r="AV332" s="47">
        <f t="shared" si="441"/>
        <v>1.875</v>
      </c>
      <c r="AW332" s="47">
        <f t="shared" si="441"/>
        <v>1.875</v>
      </c>
      <c r="AX332" s="47">
        <f t="shared" ref="AX332:BJ332" si="442">AX307*$F$248</f>
        <v>1.875</v>
      </c>
      <c r="AY332" s="47">
        <f t="shared" si="442"/>
        <v>2.0833333333333335</v>
      </c>
      <c r="AZ332" s="47">
        <f t="shared" si="442"/>
        <v>2.0833333333333335</v>
      </c>
      <c r="BA332" s="47">
        <f t="shared" si="442"/>
        <v>2.0833333333333335</v>
      </c>
      <c r="BB332" s="47">
        <f t="shared" si="442"/>
        <v>2.0833333333333335</v>
      </c>
      <c r="BC332" s="47">
        <f t="shared" si="442"/>
        <v>2.0833333333333335</v>
      </c>
      <c r="BD332" s="47">
        <f t="shared" si="442"/>
        <v>2.0833333333333335</v>
      </c>
      <c r="BE332" s="47">
        <f t="shared" si="442"/>
        <v>2.0833333333333335</v>
      </c>
      <c r="BF332" s="47">
        <f t="shared" si="442"/>
        <v>2.0833333333333335</v>
      </c>
      <c r="BG332" s="47">
        <f t="shared" si="442"/>
        <v>2.0833333333333335</v>
      </c>
      <c r="BH332" s="47">
        <f t="shared" si="442"/>
        <v>2.0833333333333335</v>
      </c>
      <c r="BI332" s="47">
        <f t="shared" si="442"/>
        <v>2.0833333333333335</v>
      </c>
      <c r="BJ332" s="47">
        <f t="shared" si="442"/>
        <v>2.0833333333333335</v>
      </c>
    </row>
    <row r="333" spans="2:62" ht="13.5" hidden="1" customHeight="1" outlineLevel="1" x14ac:dyDescent="0.25">
      <c r="B333" s="46" t="str">
        <f t="shared" si="438"/>
        <v>EVP, Finance (CFO)</v>
      </c>
      <c r="G333" s="47">
        <f t="shared" ref="G333:AW333" si="443">G308*$F$248</f>
        <v>0</v>
      </c>
      <c r="H333" s="47">
        <f t="shared" si="443"/>
        <v>0</v>
      </c>
      <c r="I333" s="47">
        <f t="shared" si="443"/>
        <v>0</v>
      </c>
      <c r="J333" s="47">
        <f t="shared" si="443"/>
        <v>0</v>
      </c>
      <c r="K333" s="47">
        <f t="shared" si="443"/>
        <v>0</v>
      </c>
      <c r="L333" s="47">
        <f t="shared" si="443"/>
        <v>0</v>
      </c>
      <c r="M333" s="47">
        <f t="shared" si="443"/>
        <v>0</v>
      </c>
      <c r="N333" s="47">
        <f t="shared" si="443"/>
        <v>0</v>
      </c>
      <c r="O333" s="47">
        <f t="shared" si="443"/>
        <v>0</v>
      </c>
      <c r="P333" s="47">
        <f t="shared" si="443"/>
        <v>0</v>
      </c>
      <c r="Q333" s="47">
        <f t="shared" si="443"/>
        <v>0</v>
      </c>
      <c r="R333" s="47">
        <f t="shared" si="443"/>
        <v>0</v>
      </c>
      <c r="S333" s="47">
        <f t="shared" si="443"/>
        <v>0</v>
      </c>
      <c r="T333" s="47">
        <f t="shared" si="443"/>
        <v>0</v>
      </c>
      <c r="U333" s="47">
        <f t="shared" si="443"/>
        <v>1.4583333333333333</v>
      </c>
      <c r="V333" s="47">
        <f t="shared" si="443"/>
        <v>1.4583333333333333</v>
      </c>
      <c r="W333" s="47">
        <f t="shared" si="443"/>
        <v>1.4583333333333333</v>
      </c>
      <c r="X333" s="47">
        <f t="shared" si="443"/>
        <v>1.4583333333333333</v>
      </c>
      <c r="Y333" s="47">
        <f t="shared" si="443"/>
        <v>1.4583333333333333</v>
      </c>
      <c r="Z333" s="47">
        <f t="shared" si="443"/>
        <v>1.4583333333333333</v>
      </c>
      <c r="AA333" s="47">
        <f t="shared" si="443"/>
        <v>1.6666666666666665</v>
      </c>
      <c r="AB333" s="47">
        <f t="shared" si="443"/>
        <v>1.6666666666666665</v>
      </c>
      <c r="AC333" s="47">
        <f t="shared" si="443"/>
        <v>1.6666666666666665</v>
      </c>
      <c r="AD333" s="47">
        <f t="shared" si="443"/>
        <v>1.6666666666666665</v>
      </c>
      <c r="AE333" s="47">
        <f t="shared" si="443"/>
        <v>1.6666666666666665</v>
      </c>
      <c r="AF333" s="47">
        <f t="shared" si="443"/>
        <v>1.6666666666666665</v>
      </c>
      <c r="AG333" s="47">
        <f t="shared" si="443"/>
        <v>1.6666666666666665</v>
      </c>
      <c r="AH333" s="47">
        <f t="shared" si="443"/>
        <v>1.6666666666666665</v>
      </c>
      <c r="AI333" s="47">
        <f t="shared" si="443"/>
        <v>1.6666666666666665</v>
      </c>
      <c r="AJ333" s="47">
        <f t="shared" si="443"/>
        <v>1.6666666666666665</v>
      </c>
      <c r="AK333" s="47">
        <f t="shared" si="443"/>
        <v>1.6666666666666665</v>
      </c>
      <c r="AL333" s="47">
        <f t="shared" si="443"/>
        <v>1.6666666666666665</v>
      </c>
      <c r="AM333" s="47">
        <f t="shared" si="443"/>
        <v>1.875</v>
      </c>
      <c r="AN333" s="47">
        <f t="shared" si="443"/>
        <v>1.875</v>
      </c>
      <c r="AO333" s="47">
        <f t="shared" si="443"/>
        <v>1.875</v>
      </c>
      <c r="AP333" s="47">
        <f t="shared" si="443"/>
        <v>1.875</v>
      </c>
      <c r="AQ333" s="47">
        <f t="shared" si="443"/>
        <v>1.875</v>
      </c>
      <c r="AR333" s="47">
        <f t="shared" si="443"/>
        <v>1.875</v>
      </c>
      <c r="AS333" s="47">
        <f t="shared" si="443"/>
        <v>1.875</v>
      </c>
      <c r="AT333" s="47">
        <f t="shared" si="443"/>
        <v>1.875</v>
      </c>
      <c r="AU333" s="47">
        <f t="shared" si="443"/>
        <v>1.875</v>
      </c>
      <c r="AV333" s="47">
        <f t="shared" si="443"/>
        <v>1.875</v>
      </c>
      <c r="AW333" s="47">
        <f t="shared" si="443"/>
        <v>1.875</v>
      </c>
      <c r="AX333" s="47">
        <f t="shared" ref="AX333:BJ333" si="444">AX308*$F$248</f>
        <v>1.875</v>
      </c>
      <c r="AY333" s="47">
        <f t="shared" si="444"/>
        <v>2.0833333333333335</v>
      </c>
      <c r="AZ333" s="47">
        <f t="shared" si="444"/>
        <v>2.0833333333333335</v>
      </c>
      <c r="BA333" s="47">
        <f t="shared" si="444"/>
        <v>2.0833333333333335</v>
      </c>
      <c r="BB333" s="47">
        <f t="shared" si="444"/>
        <v>2.0833333333333335</v>
      </c>
      <c r="BC333" s="47">
        <f t="shared" si="444"/>
        <v>2.0833333333333335</v>
      </c>
      <c r="BD333" s="47">
        <f t="shared" si="444"/>
        <v>2.0833333333333335</v>
      </c>
      <c r="BE333" s="47">
        <f t="shared" si="444"/>
        <v>2.0833333333333335</v>
      </c>
      <c r="BF333" s="47">
        <f t="shared" si="444"/>
        <v>2.0833333333333335</v>
      </c>
      <c r="BG333" s="47">
        <f t="shared" si="444"/>
        <v>2.0833333333333335</v>
      </c>
      <c r="BH333" s="47">
        <f t="shared" si="444"/>
        <v>2.0833333333333335</v>
      </c>
      <c r="BI333" s="47">
        <f t="shared" si="444"/>
        <v>2.0833333333333335</v>
      </c>
      <c r="BJ333" s="47">
        <f t="shared" si="444"/>
        <v>2.0833333333333335</v>
      </c>
    </row>
    <row r="334" spans="2:62" ht="13.5" hidden="1" customHeight="1" outlineLevel="1" x14ac:dyDescent="0.25">
      <c r="B334" s="46" t="str">
        <f t="shared" si="438"/>
        <v>EVP, Operations (COO)</v>
      </c>
      <c r="G334" s="47">
        <f t="shared" ref="G334:AW334" si="445">G309*$F$248</f>
        <v>0</v>
      </c>
      <c r="H334" s="47">
        <f t="shared" si="445"/>
        <v>0</v>
      </c>
      <c r="I334" s="47">
        <f t="shared" si="445"/>
        <v>0</v>
      </c>
      <c r="J334" s="47">
        <f t="shared" si="445"/>
        <v>0</v>
      </c>
      <c r="K334" s="47">
        <f t="shared" si="445"/>
        <v>0</v>
      </c>
      <c r="L334" s="47">
        <f t="shared" si="445"/>
        <v>0</v>
      </c>
      <c r="M334" s="47">
        <f t="shared" si="445"/>
        <v>0</v>
      </c>
      <c r="N334" s="47">
        <f t="shared" si="445"/>
        <v>0</v>
      </c>
      <c r="O334" s="47">
        <f t="shared" si="445"/>
        <v>0</v>
      </c>
      <c r="P334" s="47">
        <f t="shared" si="445"/>
        <v>0</v>
      </c>
      <c r="Q334" s="47">
        <f t="shared" si="445"/>
        <v>0</v>
      </c>
      <c r="R334" s="47">
        <f t="shared" si="445"/>
        <v>0</v>
      </c>
      <c r="S334" s="47">
        <f t="shared" si="445"/>
        <v>0</v>
      </c>
      <c r="T334" s="47">
        <f t="shared" si="445"/>
        <v>0</v>
      </c>
      <c r="U334" s="47">
        <f t="shared" si="445"/>
        <v>0</v>
      </c>
      <c r="V334" s="47">
        <f t="shared" si="445"/>
        <v>0</v>
      </c>
      <c r="W334" s="47">
        <f t="shared" si="445"/>
        <v>0</v>
      </c>
      <c r="X334" s="47">
        <f t="shared" si="445"/>
        <v>0</v>
      </c>
      <c r="Y334" s="47">
        <f t="shared" si="445"/>
        <v>0</v>
      </c>
      <c r="Z334" s="47">
        <f t="shared" si="445"/>
        <v>0</v>
      </c>
      <c r="AA334" s="47">
        <f t="shared" si="445"/>
        <v>1.6666666666666665</v>
      </c>
      <c r="AB334" s="47">
        <f t="shared" si="445"/>
        <v>1.6666666666666665</v>
      </c>
      <c r="AC334" s="47">
        <f t="shared" si="445"/>
        <v>1.6666666666666665</v>
      </c>
      <c r="AD334" s="47">
        <f t="shared" si="445"/>
        <v>1.6666666666666665</v>
      </c>
      <c r="AE334" s="47">
        <f t="shared" si="445"/>
        <v>1.6666666666666665</v>
      </c>
      <c r="AF334" s="47">
        <f t="shared" si="445"/>
        <v>1.6666666666666665</v>
      </c>
      <c r="AG334" s="47">
        <f t="shared" si="445"/>
        <v>1.6666666666666665</v>
      </c>
      <c r="AH334" s="47">
        <f t="shared" si="445"/>
        <v>1.6666666666666665</v>
      </c>
      <c r="AI334" s="47">
        <f t="shared" si="445"/>
        <v>1.6666666666666665</v>
      </c>
      <c r="AJ334" s="47">
        <f t="shared" si="445"/>
        <v>1.6666666666666665</v>
      </c>
      <c r="AK334" s="47">
        <f t="shared" si="445"/>
        <v>1.6666666666666665</v>
      </c>
      <c r="AL334" s="47">
        <f t="shared" si="445"/>
        <v>1.6666666666666665</v>
      </c>
      <c r="AM334" s="47">
        <f t="shared" si="445"/>
        <v>1.875</v>
      </c>
      <c r="AN334" s="47">
        <f t="shared" si="445"/>
        <v>1.875</v>
      </c>
      <c r="AO334" s="47">
        <f t="shared" si="445"/>
        <v>1.875</v>
      </c>
      <c r="AP334" s="47">
        <f t="shared" si="445"/>
        <v>1.875</v>
      </c>
      <c r="AQ334" s="47">
        <f t="shared" si="445"/>
        <v>1.875</v>
      </c>
      <c r="AR334" s="47">
        <f t="shared" si="445"/>
        <v>1.875</v>
      </c>
      <c r="AS334" s="47">
        <f t="shared" si="445"/>
        <v>1.875</v>
      </c>
      <c r="AT334" s="47">
        <f t="shared" si="445"/>
        <v>1.875</v>
      </c>
      <c r="AU334" s="47">
        <f t="shared" si="445"/>
        <v>1.875</v>
      </c>
      <c r="AV334" s="47">
        <f t="shared" si="445"/>
        <v>1.875</v>
      </c>
      <c r="AW334" s="47">
        <f t="shared" si="445"/>
        <v>1.875</v>
      </c>
      <c r="AX334" s="47">
        <f t="shared" ref="AX334:BJ334" si="446">AX309*$F$248</f>
        <v>1.875</v>
      </c>
      <c r="AY334" s="47">
        <f t="shared" si="446"/>
        <v>2.0833333333333335</v>
      </c>
      <c r="AZ334" s="47">
        <f t="shared" si="446"/>
        <v>2.0833333333333335</v>
      </c>
      <c r="BA334" s="47">
        <f t="shared" si="446"/>
        <v>2.0833333333333335</v>
      </c>
      <c r="BB334" s="47">
        <f t="shared" si="446"/>
        <v>2.0833333333333335</v>
      </c>
      <c r="BC334" s="47">
        <f t="shared" si="446"/>
        <v>2.0833333333333335</v>
      </c>
      <c r="BD334" s="47">
        <f t="shared" si="446"/>
        <v>2.0833333333333335</v>
      </c>
      <c r="BE334" s="47">
        <f t="shared" si="446"/>
        <v>2.0833333333333335</v>
      </c>
      <c r="BF334" s="47">
        <f t="shared" si="446"/>
        <v>2.0833333333333335</v>
      </c>
      <c r="BG334" s="47">
        <f t="shared" si="446"/>
        <v>2.0833333333333335</v>
      </c>
      <c r="BH334" s="47">
        <f t="shared" si="446"/>
        <v>2.0833333333333335</v>
      </c>
      <c r="BI334" s="47">
        <f t="shared" si="446"/>
        <v>2.0833333333333335</v>
      </c>
      <c r="BJ334" s="47">
        <f t="shared" si="446"/>
        <v>2.0833333333333335</v>
      </c>
    </row>
    <row r="335" spans="2:62" ht="13.5" hidden="1" customHeight="1" outlineLevel="1" x14ac:dyDescent="0.25">
      <c r="B335" s="46" t="str">
        <f t="shared" si="438"/>
        <v>EVP, Technology (CTO)</v>
      </c>
      <c r="G335" s="47">
        <f t="shared" ref="G335:AW335" si="447">G310*$F$248</f>
        <v>0</v>
      </c>
      <c r="H335" s="47">
        <f t="shared" si="447"/>
        <v>0</v>
      </c>
      <c r="I335" s="47">
        <f t="shared" si="447"/>
        <v>0</v>
      </c>
      <c r="J335" s="47">
        <f t="shared" si="447"/>
        <v>0</v>
      </c>
      <c r="K335" s="47">
        <f t="shared" si="447"/>
        <v>0</v>
      </c>
      <c r="L335" s="47">
        <f t="shared" si="447"/>
        <v>0</v>
      </c>
      <c r="M335" s="47">
        <f t="shared" si="447"/>
        <v>0</v>
      </c>
      <c r="N335" s="47">
        <f t="shared" si="447"/>
        <v>0</v>
      </c>
      <c r="O335" s="47">
        <f t="shared" si="447"/>
        <v>1.25</v>
      </c>
      <c r="P335" s="47">
        <f t="shared" si="447"/>
        <v>1.25</v>
      </c>
      <c r="Q335" s="47">
        <f t="shared" si="447"/>
        <v>1.25</v>
      </c>
      <c r="R335" s="47">
        <f t="shared" si="447"/>
        <v>1.25</v>
      </c>
      <c r="S335" s="47">
        <f t="shared" si="447"/>
        <v>1.25</v>
      </c>
      <c r="T335" s="47">
        <f t="shared" si="447"/>
        <v>1.25</v>
      </c>
      <c r="U335" s="47">
        <f t="shared" si="447"/>
        <v>1.25</v>
      </c>
      <c r="V335" s="47">
        <f t="shared" si="447"/>
        <v>1.25</v>
      </c>
      <c r="W335" s="47">
        <f t="shared" si="447"/>
        <v>1.25</v>
      </c>
      <c r="X335" s="47">
        <f t="shared" si="447"/>
        <v>1.25</v>
      </c>
      <c r="Y335" s="47">
        <f t="shared" si="447"/>
        <v>1.25</v>
      </c>
      <c r="Z335" s="47">
        <f t="shared" si="447"/>
        <v>1.25</v>
      </c>
      <c r="AA335" s="47">
        <f t="shared" si="447"/>
        <v>1.4583333333333333</v>
      </c>
      <c r="AB335" s="47">
        <f t="shared" si="447"/>
        <v>1.4583333333333333</v>
      </c>
      <c r="AC335" s="47">
        <f t="shared" si="447"/>
        <v>1.4583333333333333</v>
      </c>
      <c r="AD335" s="47">
        <f t="shared" si="447"/>
        <v>1.4583333333333333</v>
      </c>
      <c r="AE335" s="47">
        <f t="shared" si="447"/>
        <v>1.4583333333333333</v>
      </c>
      <c r="AF335" s="47">
        <f t="shared" si="447"/>
        <v>1.4583333333333333</v>
      </c>
      <c r="AG335" s="47">
        <f t="shared" si="447"/>
        <v>1.4583333333333333</v>
      </c>
      <c r="AH335" s="47">
        <f t="shared" si="447"/>
        <v>1.4583333333333333</v>
      </c>
      <c r="AI335" s="47">
        <f t="shared" si="447"/>
        <v>1.4583333333333333</v>
      </c>
      <c r="AJ335" s="47">
        <f t="shared" si="447"/>
        <v>1.4583333333333333</v>
      </c>
      <c r="AK335" s="47">
        <f t="shared" si="447"/>
        <v>1.4583333333333333</v>
      </c>
      <c r="AL335" s="47">
        <f t="shared" si="447"/>
        <v>1.4583333333333333</v>
      </c>
      <c r="AM335" s="47">
        <f t="shared" si="447"/>
        <v>1.5833333333333333</v>
      </c>
      <c r="AN335" s="47">
        <f t="shared" si="447"/>
        <v>1.5833333333333333</v>
      </c>
      <c r="AO335" s="47">
        <f t="shared" si="447"/>
        <v>1.5833333333333333</v>
      </c>
      <c r="AP335" s="47">
        <f t="shared" si="447"/>
        <v>1.5833333333333333</v>
      </c>
      <c r="AQ335" s="47">
        <f t="shared" si="447"/>
        <v>1.5833333333333333</v>
      </c>
      <c r="AR335" s="47">
        <f t="shared" si="447"/>
        <v>1.5833333333333333</v>
      </c>
      <c r="AS335" s="47">
        <f t="shared" si="447"/>
        <v>1.5833333333333333</v>
      </c>
      <c r="AT335" s="47">
        <f t="shared" si="447"/>
        <v>1.5833333333333333</v>
      </c>
      <c r="AU335" s="47">
        <f t="shared" si="447"/>
        <v>1.5833333333333333</v>
      </c>
      <c r="AV335" s="47">
        <f t="shared" si="447"/>
        <v>1.5833333333333333</v>
      </c>
      <c r="AW335" s="47">
        <f t="shared" si="447"/>
        <v>1.5833333333333333</v>
      </c>
      <c r="AX335" s="47">
        <f t="shared" ref="AX335:BJ335" si="448">AX310*$F$248</f>
        <v>1.5833333333333333</v>
      </c>
      <c r="AY335" s="47">
        <f t="shared" si="448"/>
        <v>1.5833333333333333</v>
      </c>
      <c r="AZ335" s="47">
        <f t="shared" si="448"/>
        <v>1.6666666666666665</v>
      </c>
      <c r="BA335" s="47">
        <f t="shared" si="448"/>
        <v>1.6666666666666665</v>
      </c>
      <c r="BB335" s="47">
        <f t="shared" si="448"/>
        <v>1.6666666666666665</v>
      </c>
      <c r="BC335" s="47">
        <f t="shared" si="448"/>
        <v>1.6666666666666665</v>
      </c>
      <c r="BD335" s="47">
        <f t="shared" si="448"/>
        <v>1.6666666666666665</v>
      </c>
      <c r="BE335" s="47">
        <f t="shared" si="448"/>
        <v>1.6666666666666665</v>
      </c>
      <c r="BF335" s="47">
        <f t="shared" si="448"/>
        <v>1.6666666666666665</v>
      </c>
      <c r="BG335" s="47">
        <f t="shared" si="448"/>
        <v>1.6666666666666665</v>
      </c>
      <c r="BH335" s="47">
        <f t="shared" si="448"/>
        <v>1.6666666666666665</v>
      </c>
      <c r="BI335" s="47">
        <f t="shared" si="448"/>
        <v>1.6666666666666665</v>
      </c>
      <c r="BJ335" s="47">
        <f t="shared" si="448"/>
        <v>1.6666666666666665</v>
      </c>
    </row>
    <row r="336" spans="2:62" ht="13.5" hidden="1" customHeight="1" outlineLevel="1" x14ac:dyDescent="0.25">
      <c r="B336" s="46" t="str">
        <f t="shared" si="438"/>
        <v>SVP, General Counsel and Secretary</v>
      </c>
      <c r="G336" s="47">
        <f t="shared" ref="G336:AW336" si="449">G311*$F$248</f>
        <v>0</v>
      </c>
      <c r="H336" s="47">
        <f t="shared" si="449"/>
        <v>0</v>
      </c>
      <c r="I336" s="47">
        <f t="shared" si="449"/>
        <v>0</v>
      </c>
      <c r="J336" s="47">
        <f t="shared" si="449"/>
        <v>0</v>
      </c>
      <c r="K336" s="47">
        <f t="shared" si="449"/>
        <v>0</v>
      </c>
      <c r="L336" s="47">
        <f t="shared" si="449"/>
        <v>0</v>
      </c>
      <c r="M336" s="47">
        <f t="shared" si="449"/>
        <v>0</v>
      </c>
      <c r="N336" s="47">
        <f t="shared" si="449"/>
        <v>0</v>
      </c>
      <c r="O336" s="47">
        <f t="shared" si="449"/>
        <v>0</v>
      </c>
      <c r="P336" s="47">
        <f t="shared" si="449"/>
        <v>0</v>
      </c>
      <c r="Q336" s="47">
        <f t="shared" si="449"/>
        <v>0</v>
      </c>
      <c r="R336" s="47">
        <f t="shared" si="449"/>
        <v>0</v>
      </c>
      <c r="S336" s="47">
        <f t="shared" si="449"/>
        <v>0</v>
      </c>
      <c r="T336" s="47">
        <f t="shared" si="449"/>
        <v>0</v>
      </c>
      <c r="U336" s="47">
        <f t="shared" si="449"/>
        <v>1.4583333333333333</v>
      </c>
      <c r="V336" s="47">
        <f t="shared" si="449"/>
        <v>1.4583333333333333</v>
      </c>
      <c r="W336" s="47">
        <f t="shared" si="449"/>
        <v>1.4583333333333333</v>
      </c>
      <c r="X336" s="47">
        <f t="shared" si="449"/>
        <v>1.4583333333333333</v>
      </c>
      <c r="Y336" s="47">
        <f t="shared" si="449"/>
        <v>1.4583333333333333</v>
      </c>
      <c r="Z336" s="47">
        <f t="shared" si="449"/>
        <v>1.4583333333333333</v>
      </c>
      <c r="AA336" s="47">
        <f t="shared" si="449"/>
        <v>1.6666666666666665</v>
      </c>
      <c r="AB336" s="47">
        <f t="shared" si="449"/>
        <v>1.6666666666666665</v>
      </c>
      <c r="AC336" s="47">
        <f t="shared" si="449"/>
        <v>1.6666666666666665</v>
      </c>
      <c r="AD336" s="47">
        <f t="shared" si="449"/>
        <v>1.6666666666666665</v>
      </c>
      <c r="AE336" s="47">
        <f t="shared" si="449"/>
        <v>1.6666666666666665</v>
      </c>
      <c r="AF336" s="47">
        <f t="shared" si="449"/>
        <v>1.6666666666666665</v>
      </c>
      <c r="AG336" s="47">
        <f t="shared" si="449"/>
        <v>1.6666666666666665</v>
      </c>
      <c r="AH336" s="47">
        <f t="shared" si="449"/>
        <v>1.6666666666666665</v>
      </c>
      <c r="AI336" s="47">
        <f t="shared" si="449"/>
        <v>1.6666666666666665</v>
      </c>
      <c r="AJ336" s="47">
        <f t="shared" si="449"/>
        <v>1.6666666666666665</v>
      </c>
      <c r="AK336" s="47">
        <f t="shared" si="449"/>
        <v>1.6666666666666665</v>
      </c>
      <c r="AL336" s="47">
        <f t="shared" si="449"/>
        <v>1.6666666666666665</v>
      </c>
      <c r="AM336" s="47">
        <f t="shared" si="449"/>
        <v>1.6666666666666665</v>
      </c>
      <c r="AN336" s="47">
        <f t="shared" si="449"/>
        <v>1.6666666666666665</v>
      </c>
      <c r="AO336" s="47">
        <f t="shared" si="449"/>
        <v>1.6666666666666665</v>
      </c>
      <c r="AP336" s="47">
        <f t="shared" si="449"/>
        <v>1.6666666666666665</v>
      </c>
      <c r="AQ336" s="47">
        <f t="shared" si="449"/>
        <v>1.6666666666666665</v>
      </c>
      <c r="AR336" s="47">
        <f t="shared" si="449"/>
        <v>1.6666666666666665</v>
      </c>
      <c r="AS336" s="47">
        <f t="shared" si="449"/>
        <v>1.6666666666666665</v>
      </c>
      <c r="AT336" s="47">
        <f t="shared" si="449"/>
        <v>1.6666666666666665</v>
      </c>
      <c r="AU336" s="47">
        <f t="shared" si="449"/>
        <v>1.6666666666666665</v>
      </c>
      <c r="AV336" s="47">
        <f t="shared" si="449"/>
        <v>1.6666666666666665</v>
      </c>
      <c r="AW336" s="47">
        <f t="shared" si="449"/>
        <v>1.6666666666666665</v>
      </c>
      <c r="AX336" s="47">
        <f t="shared" ref="AX336:BJ336" si="450">AX311*$F$248</f>
        <v>1.6666666666666665</v>
      </c>
      <c r="AY336" s="47">
        <f t="shared" si="450"/>
        <v>1.6666666666666665</v>
      </c>
      <c r="AZ336" s="47">
        <f t="shared" si="450"/>
        <v>1.7916666666666665</v>
      </c>
      <c r="BA336" s="47">
        <f t="shared" si="450"/>
        <v>1.7916666666666665</v>
      </c>
      <c r="BB336" s="47">
        <f t="shared" si="450"/>
        <v>1.7916666666666665</v>
      </c>
      <c r="BC336" s="47">
        <f t="shared" si="450"/>
        <v>1.7916666666666665</v>
      </c>
      <c r="BD336" s="47">
        <f t="shared" si="450"/>
        <v>1.7916666666666665</v>
      </c>
      <c r="BE336" s="47">
        <f t="shared" si="450"/>
        <v>1.7916666666666665</v>
      </c>
      <c r="BF336" s="47">
        <f t="shared" si="450"/>
        <v>1.7916666666666665</v>
      </c>
      <c r="BG336" s="47">
        <f t="shared" si="450"/>
        <v>1.7916666666666665</v>
      </c>
      <c r="BH336" s="47">
        <f t="shared" si="450"/>
        <v>1.7916666666666665</v>
      </c>
      <c r="BI336" s="47">
        <f t="shared" si="450"/>
        <v>1.7916666666666665</v>
      </c>
      <c r="BJ336" s="47">
        <f t="shared" si="450"/>
        <v>1.7916666666666665</v>
      </c>
    </row>
    <row r="337" spans="2:62" ht="13.5" hidden="1" customHeight="1" outlineLevel="1" x14ac:dyDescent="0.25">
      <c r="B337" s="46" t="str">
        <f t="shared" si="438"/>
        <v>VP, Products and User Experience</v>
      </c>
      <c r="G337" s="47">
        <f t="shared" ref="G337:AW337" si="451">G312*$F$248</f>
        <v>0</v>
      </c>
      <c r="H337" s="47">
        <f t="shared" si="451"/>
        <v>0</v>
      </c>
      <c r="I337" s="47">
        <f t="shared" si="451"/>
        <v>0</v>
      </c>
      <c r="J337" s="47">
        <f t="shared" si="451"/>
        <v>0</v>
      </c>
      <c r="K337" s="47">
        <f t="shared" si="451"/>
        <v>0</v>
      </c>
      <c r="L337" s="47">
        <f t="shared" si="451"/>
        <v>0</v>
      </c>
      <c r="M337" s="47">
        <f t="shared" si="451"/>
        <v>0</v>
      </c>
      <c r="N337" s="47">
        <f t="shared" si="451"/>
        <v>0</v>
      </c>
      <c r="O337" s="47">
        <f t="shared" si="451"/>
        <v>0.70833333333333337</v>
      </c>
      <c r="P337" s="47">
        <f t="shared" si="451"/>
        <v>0.70833333333333337</v>
      </c>
      <c r="Q337" s="47">
        <f t="shared" si="451"/>
        <v>0.70833333333333337</v>
      </c>
      <c r="R337" s="47">
        <f t="shared" si="451"/>
        <v>0.70833333333333337</v>
      </c>
      <c r="S337" s="47">
        <f t="shared" si="451"/>
        <v>0.70833333333333337</v>
      </c>
      <c r="T337" s="47">
        <f t="shared" si="451"/>
        <v>0.70833333333333337</v>
      </c>
      <c r="U337" s="47">
        <f t="shared" si="451"/>
        <v>0.70833333333333337</v>
      </c>
      <c r="V337" s="47">
        <f t="shared" si="451"/>
        <v>0.70833333333333337</v>
      </c>
      <c r="W337" s="47">
        <f t="shared" si="451"/>
        <v>0.70833333333333337</v>
      </c>
      <c r="X337" s="47">
        <f t="shared" si="451"/>
        <v>0.70833333333333337</v>
      </c>
      <c r="Y337" s="47">
        <f t="shared" si="451"/>
        <v>0.70833333333333337</v>
      </c>
      <c r="Z337" s="47">
        <f t="shared" si="451"/>
        <v>0.70833333333333337</v>
      </c>
      <c r="AA337" s="47">
        <f t="shared" si="451"/>
        <v>0.83333333333333326</v>
      </c>
      <c r="AB337" s="47">
        <f t="shared" si="451"/>
        <v>0.83333333333333326</v>
      </c>
      <c r="AC337" s="47">
        <f t="shared" si="451"/>
        <v>0.83333333333333326</v>
      </c>
      <c r="AD337" s="47">
        <f t="shared" si="451"/>
        <v>0.83333333333333326</v>
      </c>
      <c r="AE337" s="47">
        <f t="shared" si="451"/>
        <v>0.83333333333333326</v>
      </c>
      <c r="AF337" s="47">
        <f t="shared" si="451"/>
        <v>0.83333333333333326</v>
      </c>
      <c r="AG337" s="47">
        <f t="shared" si="451"/>
        <v>0.83333333333333326</v>
      </c>
      <c r="AH337" s="47">
        <f t="shared" si="451"/>
        <v>0.83333333333333326</v>
      </c>
      <c r="AI337" s="47">
        <f t="shared" si="451"/>
        <v>0.83333333333333326</v>
      </c>
      <c r="AJ337" s="47">
        <f t="shared" si="451"/>
        <v>0.83333333333333326</v>
      </c>
      <c r="AK337" s="47">
        <f t="shared" si="451"/>
        <v>0.83333333333333326</v>
      </c>
      <c r="AL337" s="47">
        <f t="shared" si="451"/>
        <v>0.83333333333333326</v>
      </c>
      <c r="AM337" s="47">
        <f t="shared" si="451"/>
        <v>1.0416666666666667</v>
      </c>
      <c r="AN337" s="47">
        <f t="shared" si="451"/>
        <v>1.0416666666666667</v>
      </c>
      <c r="AO337" s="47">
        <f t="shared" si="451"/>
        <v>1.0416666666666667</v>
      </c>
      <c r="AP337" s="47">
        <f t="shared" si="451"/>
        <v>1.0416666666666667</v>
      </c>
      <c r="AQ337" s="47">
        <f t="shared" si="451"/>
        <v>1.0416666666666667</v>
      </c>
      <c r="AR337" s="47">
        <f t="shared" si="451"/>
        <v>1.0416666666666667</v>
      </c>
      <c r="AS337" s="47">
        <f t="shared" si="451"/>
        <v>1.0416666666666667</v>
      </c>
      <c r="AT337" s="47">
        <f t="shared" si="451"/>
        <v>1.0416666666666667</v>
      </c>
      <c r="AU337" s="47">
        <f t="shared" si="451"/>
        <v>1.0416666666666667</v>
      </c>
      <c r="AV337" s="47">
        <f t="shared" si="451"/>
        <v>1.0416666666666667</v>
      </c>
      <c r="AW337" s="47">
        <f t="shared" si="451"/>
        <v>1.0416666666666667</v>
      </c>
      <c r="AX337" s="47">
        <f t="shared" ref="AX337:BJ337" si="452">AX312*$F$248</f>
        <v>1.0416666666666667</v>
      </c>
      <c r="AY337" s="47">
        <f t="shared" si="452"/>
        <v>1.0416666666666667</v>
      </c>
      <c r="AZ337" s="47">
        <f t="shared" si="452"/>
        <v>1.0416666666666667</v>
      </c>
      <c r="BA337" s="47">
        <f t="shared" si="452"/>
        <v>1.0416666666666667</v>
      </c>
      <c r="BB337" s="47">
        <f t="shared" si="452"/>
        <v>1.0416666666666667</v>
      </c>
      <c r="BC337" s="47">
        <f t="shared" si="452"/>
        <v>1.0416666666666667</v>
      </c>
      <c r="BD337" s="47">
        <f t="shared" si="452"/>
        <v>1.0416666666666667</v>
      </c>
      <c r="BE337" s="47">
        <f t="shared" si="452"/>
        <v>1.0416666666666667</v>
      </c>
      <c r="BF337" s="47">
        <f t="shared" si="452"/>
        <v>1.0416666666666667</v>
      </c>
      <c r="BG337" s="47">
        <f t="shared" si="452"/>
        <v>1.0416666666666667</v>
      </c>
      <c r="BH337" s="47">
        <f t="shared" si="452"/>
        <v>1.0416666666666667</v>
      </c>
      <c r="BI337" s="47">
        <f t="shared" si="452"/>
        <v>1.0416666666666667</v>
      </c>
      <c r="BJ337" s="47">
        <f t="shared" si="452"/>
        <v>1.0416666666666667</v>
      </c>
    </row>
    <row r="338" spans="2:62" ht="13.5" hidden="1" customHeight="1" outlineLevel="1" x14ac:dyDescent="0.25">
      <c r="B338" s="46" t="str">
        <f t="shared" si="438"/>
        <v>VP, Engineering</v>
      </c>
      <c r="G338" s="47">
        <f t="shared" ref="G338:AW338" si="453">G313*$F$248</f>
        <v>0.625</v>
      </c>
      <c r="H338" s="47">
        <f t="shared" si="453"/>
        <v>0.625</v>
      </c>
      <c r="I338" s="47">
        <f t="shared" si="453"/>
        <v>0.625</v>
      </c>
      <c r="J338" s="47">
        <f t="shared" si="453"/>
        <v>0.625</v>
      </c>
      <c r="K338" s="47">
        <f t="shared" si="453"/>
        <v>0.625</v>
      </c>
      <c r="L338" s="47">
        <f t="shared" si="453"/>
        <v>0.625</v>
      </c>
      <c r="M338" s="47">
        <f t="shared" si="453"/>
        <v>0.625</v>
      </c>
      <c r="N338" s="47">
        <f t="shared" si="453"/>
        <v>0.625</v>
      </c>
      <c r="O338" s="47">
        <f t="shared" si="453"/>
        <v>0.70833333333333337</v>
      </c>
      <c r="P338" s="47">
        <f t="shared" si="453"/>
        <v>0.70833333333333337</v>
      </c>
      <c r="Q338" s="47">
        <f t="shared" si="453"/>
        <v>0.70833333333333337</v>
      </c>
      <c r="R338" s="47">
        <f t="shared" si="453"/>
        <v>0.70833333333333337</v>
      </c>
      <c r="S338" s="47">
        <f t="shared" si="453"/>
        <v>0.70833333333333337</v>
      </c>
      <c r="T338" s="47">
        <f t="shared" si="453"/>
        <v>0.70833333333333337</v>
      </c>
      <c r="U338" s="47">
        <f t="shared" si="453"/>
        <v>0.70833333333333337</v>
      </c>
      <c r="V338" s="47">
        <f t="shared" si="453"/>
        <v>0.70833333333333337</v>
      </c>
      <c r="W338" s="47">
        <f t="shared" si="453"/>
        <v>0.70833333333333337</v>
      </c>
      <c r="X338" s="47">
        <f t="shared" si="453"/>
        <v>0.70833333333333337</v>
      </c>
      <c r="Y338" s="47">
        <f t="shared" si="453"/>
        <v>0.70833333333333337</v>
      </c>
      <c r="Z338" s="47">
        <f t="shared" si="453"/>
        <v>0.70833333333333337</v>
      </c>
      <c r="AA338" s="47">
        <f t="shared" si="453"/>
        <v>0.83333333333333326</v>
      </c>
      <c r="AB338" s="47">
        <f t="shared" si="453"/>
        <v>0.83333333333333326</v>
      </c>
      <c r="AC338" s="47">
        <f t="shared" si="453"/>
        <v>0.83333333333333326</v>
      </c>
      <c r="AD338" s="47">
        <f t="shared" si="453"/>
        <v>0.83333333333333326</v>
      </c>
      <c r="AE338" s="47">
        <f t="shared" si="453"/>
        <v>0.83333333333333326</v>
      </c>
      <c r="AF338" s="47">
        <f t="shared" si="453"/>
        <v>0.83333333333333326</v>
      </c>
      <c r="AG338" s="47">
        <f t="shared" si="453"/>
        <v>0.83333333333333326</v>
      </c>
      <c r="AH338" s="47">
        <f t="shared" si="453"/>
        <v>0.83333333333333326</v>
      </c>
      <c r="AI338" s="47">
        <f t="shared" si="453"/>
        <v>0.83333333333333326</v>
      </c>
      <c r="AJ338" s="47">
        <f t="shared" si="453"/>
        <v>0.83333333333333326</v>
      </c>
      <c r="AK338" s="47">
        <f t="shared" si="453"/>
        <v>0.83333333333333326</v>
      </c>
      <c r="AL338" s="47">
        <f t="shared" si="453"/>
        <v>0.83333333333333326</v>
      </c>
      <c r="AM338" s="47">
        <f t="shared" si="453"/>
        <v>1.0416666666666667</v>
      </c>
      <c r="AN338" s="47">
        <f t="shared" si="453"/>
        <v>1.0416666666666667</v>
      </c>
      <c r="AO338" s="47">
        <f t="shared" si="453"/>
        <v>1.0416666666666667</v>
      </c>
      <c r="AP338" s="47">
        <f t="shared" si="453"/>
        <v>1.0416666666666667</v>
      </c>
      <c r="AQ338" s="47">
        <f t="shared" si="453"/>
        <v>1.0416666666666667</v>
      </c>
      <c r="AR338" s="47">
        <f t="shared" si="453"/>
        <v>1.0416666666666667</v>
      </c>
      <c r="AS338" s="47">
        <f t="shared" si="453"/>
        <v>1.0416666666666667</v>
      </c>
      <c r="AT338" s="47">
        <f t="shared" si="453"/>
        <v>1.0416666666666667</v>
      </c>
      <c r="AU338" s="47">
        <f t="shared" si="453"/>
        <v>1.0416666666666667</v>
      </c>
      <c r="AV338" s="47">
        <f t="shared" si="453"/>
        <v>1.0416666666666667</v>
      </c>
      <c r="AW338" s="47">
        <f t="shared" si="453"/>
        <v>1.0416666666666667</v>
      </c>
      <c r="AX338" s="47">
        <f t="shared" ref="AX338:BJ338" si="454">AX313*$F$248</f>
        <v>1.0416666666666667</v>
      </c>
      <c r="AY338" s="47">
        <f t="shared" si="454"/>
        <v>1.0416666666666667</v>
      </c>
      <c r="AZ338" s="47">
        <f t="shared" si="454"/>
        <v>1.0416666666666667</v>
      </c>
      <c r="BA338" s="47">
        <f t="shared" si="454"/>
        <v>1.0416666666666667</v>
      </c>
      <c r="BB338" s="47">
        <f t="shared" si="454"/>
        <v>1.0416666666666667</v>
      </c>
      <c r="BC338" s="47">
        <f t="shared" si="454"/>
        <v>1.0416666666666667</v>
      </c>
      <c r="BD338" s="47">
        <f t="shared" si="454"/>
        <v>1.0416666666666667</v>
      </c>
      <c r="BE338" s="47">
        <f t="shared" si="454"/>
        <v>1.0416666666666667</v>
      </c>
      <c r="BF338" s="47">
        <f t="shared" si="454"/>
        <v>1.0416666666666667</v>
      </c>
      <c r="BG338" s="47">
        <f t="shared" si="454"/>
        <v>1.0416666666666667</v>
      </c>
      <c r="BH338" s="47">
        <f t="shared" si="454"/>
        <v>1.0416666666666667</v>
      </c>
      <c r="BI338" s="47">
        <f t="shared" si="454"/>
        <v>1.0416666666666667</v>
      </c>
      <c r="BJ338" s="47">
        <f t="shared" si="454"/>
        <v>1.0416666666666667</v>
      </c>
    </row>
    <row r="339" spans="2:62" ht="13.5" hidden="1" customHeight="1" outlineLevel="1" x14ac:dyDescent="0.25">
      <c r="B339" s="46" t="str">
        <f t="shared" si="438"/>
        <v>Project Manager 1</v>
      </c>
      <c r="G339" s="47">
        <f t="shared" ref="G339:AW339" si="455">G314*$F$248</f>
        <v>0</v>
      </c>
      <c r="H339" s="47">
        <f t="shared" si="455"/>
        <v>0</v>
      </c>
      <c r="I339" s="47">
        <f t="shared" si="455"/>
        <v>0</v>
      </c>
      <c r="J339" s="47">
        <f t="shared" si="455"/>
        <v>0</v>
      </c>
      <c r="K339" s="47">
        <f t="shared" si="455"/>
        <v>0</v>
      </c>
      <c r="L339" s="47">
        <f t="shared" si="455"/>
        <v>0</v>
      </c>
      <c r="M339" s="47">
        <f t="shared" si="455"/>
        <v>0</v>
      </c>
      <c r="N339" s="47">
        <f t="shared" si="455"/>
        <v>0</v>
      </c>
      <c r="O339" s="47">
        <f t="shared" si="455"/>
        <v>0</v>
      </c>
      <c r="P339" s="47">
        <f t="shared" si="455"/>
        <v>0</v>
      </c>
      <c r="Q339" s="47">
        <f t="shared" si="455"/>
        <v>0</v>
      </c>
      <c r="R339" s="47">
        <f t="shared" si="455"/>
        <v>0</v>
      </c>
      <c r="S339" s="47">
        <f t="shared" si="455"/>
        <v>0</v>
      </c>
      <c r="T339" s="47">
        <f t="shared" si="455"/>
        <v>0</v>
      </c>
      <c r="U339" s="47">
        <f t="shared" si="455"/>
        <v>0</v>
      </c>
      <c r="V339" s="47">
        <f t="shared" si="455"/>
        <v>0</v>
      </c>
      <c r="W339" s="47">
        <f t="shared" si="455"/>
        <v>0</v>
      </c>
      <c r="X339" s="47">
        <f t="shared" si="455"/>
        <v>0</v>
      </c>
      <c r="Y339" s="47">
        <f t="shared" si="455"/>
        <v>0</v>
      </c>
      <c r="Z339" s="47">
        <f t="shared" si="455"/>
        <v>0</v>
      </c>
      <c r="AA339" s="47">
        <f t="shared" si="455"/>
        <v>0</v>
      </c>
      <c r="AB339" s="47">
        <f t="shared" si="455"/>
        <v>0</v>
      </c>
      <c r="AC339" s="47">
        <f t="shared" si="455"/>
        <v>0</v>
      </c>
      <c r="AD339" s="47">
        <f t="shared" si="455"/>
        <v>0</v>
      </c>
      <c r="AE339" s="47">
        <f t="shared" si="455"/>
        <v>0</v>
      </c>
      <c r="AF339" s="47">
        <f t="shared" si="455"/>
        <v>0</v>
      </c>
      <c r="AG339" s="47">
        <f t="shared" si="455"/>
        <v>0</v>
      </c>
      <c r="AH339" s="47">
        <f t="shared" si="455"/>
        <v>0</v>
      </c>
      <c r="AI339" s="47">
        <f t="shared" si="455"/>
        <v>0</v>
      </c>
      <c r="AJ339" s="47">
        <f t="shared" si="455"/>
        <v>0</v>
      </c>
      <c r="AK339" s="47">
        <f t="shared" si="455"/>
        <v>0</v>
      </c>
      <c r="AL339" s="47">
        <f t="shared" si="455"/>
        <v>0</v>
      </c>
      <c r="AM339" s="47">
        <f t="shared" si="455"/>
        <v>0</v>
      </c>
      <c r="AN339" s="47">
        <f t="shared" si="455"/>
        <v>0</v>
      </c>
      <c r="AO339" s="47">
        <f t="shared" si="455"/>
        <v>0</v>
      </c>
      <c r="AP339" s="47">
        <f t="shared" si="455"/>
        <v>0</v>
      </c>
      <c r="AQ339" s="47">
        <f t="shared" si="455"/>
        <v>0</v>
      </c>
      <c r="AR339" s="47">
        <f t="shared" si="455"/>
        <v>0</v>
      </c>
      <c r="AS339" s="47">
        <f t="shared" si="455"/>
        <v>0</v>
      </c>
      <c r="AT339" s="47">
        <f t="shared" si="455"/>
        <v>0</v>
      </c>
      <c r="AU339" s="47">
        <f t="shared" si="455"/>
        <v>0</v>
      </c>
      <c r="AV339" s="47">
        <f t="shared" si="455"/>
        <v>0</v>
      </c>
      <c r="AW339" s="47">
        <f t="shared" si="455"/>
        <v>0</v>
      </c>
      <c r="AX339" s="47">
        <f t="shared" ref="AX339:BJ339" si="456">AX314*$F$248</f>
        <v>0</v>
      </c>
      <c r="AY339" s="47">
        <f t="shared" si="456"/>
        <v>0</v>
      </c>
      <c r="AZ339" s="47">
        <f t="shared" si="456"/>
        <v>0</v>
      </c>
      <c r="BA339" s="47">
        <f t="shared" si="456"/>
        <v>0</v>
      </c>
      <c r="BB339" s="47">
        <f t="shared" si="456"/>
        <v>0</v>
      </c>
      <c r="BC339" s="47">
        <f t="shared" si="456"/>
        <v>0</v>
      </c>
      <c r="BD339" s="47">
        <f t="shared" si="456"/>
        <v>0</v>
      </c>
      <c r="BE339" s="47">
        <f t="shared" si="456"/>
        <v>0</v>
      </c>
      <c r="BF339" s="47">
        <f t="shared" si="456"/>
        <v>0</v>
      </c>
      <c r="BG339" s="47">
        <f t="shared" si="456"/>
        <v>0</v>
      </c>
      <c r="BH339" s="47">
        <f t="shared" si="456"/>
        <v>0</v>
      </c>
      <c r="BI339" s="47">
        <f t="shared" si="456"/>
        <v>0</v>
      </c>
      <c r="BJ339" s="47">
        <f t="shared" si="456"/>
        <v>0</v>
      </c>
    </row>
    <row r="340" spans="2:62" ht="13.5" hidden="1" customHeight="1" outlineLevel="1" x14ac:dyDescent="0.25">
      <c r="B340" s="46" t="str">
        <f t="shared" si="438"/>
        <v>Project Manager 2</v>
      </c>
      <c r="G340" s="47">
        <f t="shared" ref="G340:AW340" si="457">G315*$F$248</f>
        <v>0</v>
      </c>
      <c r="H340" s="47">
        <f t="shared" si="457"/>
        <v>0</v>
      </c>
      <c r="I340" s="47">
        <f t="shared" si="457"/>
        <v>0</v>
      </c>
      <c r="J340" s="47">
        <f t="shared" si="457"/>
        <v>0</v>
      </c>
      <c r="K340" s="47">
        <f t="shared" si="457"/>
        <v>0</v>
      </c>
      <c r="L340" s="47">
        <f t="shared" si="457"/>
        <v>0</v>
      </c>
      <c r="M340" s="47">
        <f t="shared" si="457"/>
        <v>0</v>
      </c>
      <c r="N340" s="47">
        <f t="shared" si="457"/>
        <v>0</v>
      </c>
      <c r="O340" s="47">
        <f t="shared" si="457"/>
        <v>0</v>
      </c>
      <c r="P340" s="47">
        <f t="shared" si="457"/>
        <v>0</v>
      </c>
      <c r="Q340" s="47">
        <f t="shared" si="457"/>
        <v>0</v>
      </c>
      <c r="R340" s="47">
        <f t="shared" si="457"/>
        <v>0</v>
      </c>
      <c r="S340" s="47">
        <f t="shared" si="457"/>
        <v>0</v>
      </c>
      <c r="T340" s="47">
        <f t="shared" si="457"/>
        <v>0</v>
      </c>
      <c r="U340" s="47">
        <f t="shared" si="457"/>
        <v>0</v>
      </c>
      <c r="V340" s="47">
        <f t="shared" si="457"/>
        <v>0</v>
      </c>
      <c r="W340" s="47">
        <f t="shared" si="457"/>
        <v>0</v>
      </c>
      <c r="X340" s="47">
        <f t="shared" si="457"/>
        <v>0</v>
      </c>
      <c r="Y340" s="47">
        <f t="shared" si="457"/>
        <v>0</v>
      </c>
      <c r="Z340" s="47">
        <f t="shared" si="457"/>
        <v>0</v>
      </c>
      <c r="AA340" s="47">
        <f t="shared" si="457"/>
        <v>0</v>
      </c>
      <c r="AB340" s="47">
        <f t="shared" si="457"/>
        <v>0</v>
      </c>
      <c r="AC340" s="47">
        <f t="shared" si="457"/>
        <v>0</v>
      </c>
      <c r="AD340" s="47">
        <f t="shared" si="457"/>
        <v>0</v>
      </c>
      <c r="AE340" s="47">
        <f t="shared" si="457"/>
        <v>0</v>
      </c>
      <c r="AF340" s="47">
        <f t="shared" si="457"/>
        <v>0</v>
      </c>
      <c r="AG340" s="47">
        <f t="shared" si="457"/>
        <v>0</v>
      </c>
      <c r="AH340" s="47">
        <f t="shared" si="457"/>
        <v>0</v>
      </c>
      <c r="AI340" s="47">
        <f t="shared" si="457"/>
        <v>0</v>
      </c>
      <c r="AJ340" s="47">
        <f t="shared" si="457"/>
        <v>0</v>
      </c>
      <c r="AK340" s="47">
        <f t="shared" si="457"/>
        <v>0</v>
      </c>
      <c r="AL340" s="47">
        <f t="shared" si="457"/>
        <v>0</v>
      </c>
      <c r="AM340" s="47">
        <f t="shared" si="457"/>
        <v>0</v>
      </c>
      <c r="AN340" s="47">
        <f t="shared" si="457"/>
        <v>0</v>
      </c>
      <c r="AO340" s="47">
        <f t="shared" si="457"/>
        <v>0</v>
      </c>
      <c r="AP340" s="47">
        <f t="shared" si="457"/>
        <v>0</v>
      </c>
      <c r="AQ340" s="47">
        <f t="shared" si="457"/>
        <v>0</v>
      </c>
      <c r="AR340" s="47">
        <f t="shared" si="457"/>
        <v>0</v>
      </c>
      <c r="AS340" s="47">
        <f t="shared" si="457"/>
        <v>0</v>
      </c>
      <c r="AT340" s="47">
        <f t="shared" si="457"/>
        <v>0</v>
      </c>
      <c r="AU340" s="47">
        <f t="shared" si="457"/>
        <v>0</v>
      </c>
      <c r="AV340" s="47">
        <f t="shared" si="457"/>
        <v>0</v>
      </c>
      <c r="AW340" s="47">
        <f t="shared" si="457"/>
        <v>0</v>
      </c>
      <c r="AX340" s="47">
        <f t="shared" ref="AX340:BJ340" si="458">AX315*$F$248</f>
        <v>0</v>
      </c>
      <c r="AY340" s="47">
        <f t="shared" si="458"/>
        <v>0</v>
      </c>
      <c r="AZ340" s="47">
        <f t="shared" si="458"/>
        <v>0</v>
      </c>
      <c r="BA340" s="47">
        <f t="shared" si="458"/>
        <v>0</v>
      </c>
      <c r="BB340" s="47">
        <f t="shared" si="458"/>
        <v>0</v>
      </c>
      <c r="BC340" s="47">
        <f t="shared" si="458"/>
        <v>0</v>
      </c>
      <c r="BD340" s="47">
        <f t="shared" si="458"/>
        <v>0</v>
      </c>
      <c r="BE340" s="47">
        <f t="shared" si="458"/>
        <v>0</v>
      </c>
      <c r="BF340" s="47">
        <f t="shared" si="458"/>
        <v>0</v>
      </c>
      <c r="BG340" s="47">
        <f t="shared" si="458"/>
        <v>0</v>
      </c>
      <c r="BH340" s="47">
        <f t="shared" si="458"/>
        <v>0</v>
      </c>
      <c r="BI340" s="47">
        <f t="shared" si="458"/>
        <v>0</v>
      </c>
      <c r="BJ340" s="47">
        <f t="shared" si="458"/>
        <v>0</v>
      </c>
    </row>
    <row r="341" spans="2:62" ht="13.5" hidden="1" customHeight="1" outlineLevel="1" x14ac:dyDescent="0.25">
      <c r="B341" s="46" t="str">
        <f t="shared" si="438"/>
        <v>Front-end Developer 1</v>
      </c>
      <c r="G341" s="47">
        <f t="shared" ref="G341:AW341" si="459">G316*$F$248</f>
        <v>0</v>
      </c>
      <c r="H341" s="47">
        <f t="shared" si="459"/>
        <v>0.625</v>
      </c>
      <c r="I341" s="47">
        <f t="shared" si="459"/>
        <v>0.625</v>
      </c>
      <c r="J341" s="47">
        <f t="shared" si="459"/>
        <v>0.625</v>
      </c>
      <c r="K341" s="47">
        <f t="shared" si="459"/>
        <v>0.625</v>
      </c>
      <c r="L341" s="47">
        <f t="shared" si="459"/>
        <v>0.625</v>
      </c>
      <c r="M341" s="47">
        <f t="shared" si="459"/>
        <v>0.625</v>
      </c>
      <c r="N341" s="47">
        <f t="shared" si="459"/>
        <v>0.625</v>
      </c>
      <c r="O341" s="47">
        <f t="shared" si="459"/>
        <v>0.70833333333333337</v>
      </c>
      <c r="P341" s="47">
        <f t="shared" si="459"/>
        <v>0.70833333333333337</v>
      </c>
      <c r="Q341" s="47">
        <f t="shared" si="459"/>
        <v>0.70833333333333337</v>
      </c>
      <c r="R341" s="47">
        <f t="shared" si="459"/>
        <v>0.70833333333333337</v>
      </c>
      <c r="S341" s="47">
        <f t="shared" si="459"/>
        <v>0.70833333333333337</v>
      </c>
      <c r="T341" s="47">
        <f t="shared" si="459"/>
        <v>0.70833333333333337</v>
      </c>
      <c r="U341" s="47">
        <f t="shared" si="459"/>
        <v>0.70833333333333337</v>
      </c>
      <c r="V341" s="47">
        <f t="shared" si="459"/>
        <v>0.70833333333333337</v>
      </c>
      <c r="W341" s="47">
        <f t="shared" si="459"/>
        <v>0.70833333333333337</v>
      </c>
      <c r="X341" s="47">
        <f t="shared" si="459"/>
        <v>0.70833333333333337</v>
      </c>
      <c r="Y341" s="47">
        <f t="shared" si="459"/>
        <v>0.70833333333333337</v>
      </c>
      <c r="Z341" s="47">
        <f t="shared" si="459"/>
        <v>0.70833333333333337</v>
      </c>
      <c r="AA341" s="47">
        <f t="shared" si="459"/>
        <v>0.83333333333333326</v>
      </c>
      <c r="AB341" s="47">
        <f t="shared" si="459"/>
        <v>0.83333333333333326</v>
      </c>
      <c r="AC341" s="47">
        <f t="shared" si="459"/>
        <v>0.83333333333333326</v>
      </c>
      <c r="AD341" s="47">
        <f t="shared" si="459"/>
        <v>0.83333333333333326</v>
      </c>
      <c r="AE341" s="47">
        <f t="shared" si="459"/>
        <v>0.83333333333333326</v>
      </c>
      <c r="AF341" s="47">
        <f t="shared" si="459"/>
        <v>0.83333333333333326</v>
      </c>
      <c r="AG341" s="47">
        <f t="shared" si="459"/>
        <v>0.83333333333333326</v>
      </c>
      <c r="AH341" s="47">
        <f t="shared" si="459"/>
        <v>0.83333333333333326</v>
      </c>
      <c r="AI341" s="47">
        <f t="shared" si="459"/>
        <v>0.83333333333333326</v>
      </c>
      <c r="AJ341" s="47">
        <f t="shared" si="459"/>
        <v>0.83333333333333326</v>
      </c>
      <c r="AK341" s="47">
        <f t="shared" si="459"/>
        <v>0.83333333333333326</v>
      </c>
      <c r="AL341" s="47">
        <f t="shared" si="459"/>
        <v>0.83333333333333326</v>
      </c>
      <c r="AM341" s="47">
        <f t="shared" si="459"/>
        <v>1.0416666666666667</v>
      </c>
      <c r="AN341" s="47">
        <f t="shared" si="459"/>
        <v>1.0416666666666667</v>
      </c>
      <c r="AO341" s="47">
        <f t="shared" si="459"/>
        <v>1.0416666666666667</v>
      </c>
      <c r="AP341" s="47">
        <f t="shared" si="459"/>
        <v>1.0416666666666667</v>
      </c>
      <c r="AQ341" s="47">
        <f t="shared" si="459"/>
        <v>1.0416666666666667</v>
      </c>
      <c r="AR341" s="47">
        <f t="shared" si="459"/>
        <v>1.0416666666666667</v>
      </c>
      <c r="AS341" s="47">
        <f t="shared" si="459"/>
        <v>1.0416666666666667</v>
      </c>
      <c r="AT341" s="47">
        <f t="shared" si="459"/>
        <v>1.0416666666666667</v>
      </c>
      <c r="AU341" s="47">
        <f t="shared" si="459"/>
        <v>1.0416666666666667</v>
      </c>
      <c r="AV341" s="47">
        <f t="shared" si="459"/>
        <v>1.0416666666666667</v>
      </c>
      <c r="AW341" s="47">
        <f t="shared" si="459"/>
        <v>1.0416666666666667</v>
      </c>
      <c r="AX341" s="47">
        <f t="shared" ref="AX341:BJ341" si="460">AX316*$F$248</f>
        <v>1.0416666666666667</v>
      </c>
      <c r="AY341" s="47">
        <f t="shared" si="460"/>
        <v>1.0416666666666667</v>
      </c>
      <c r="AZ341" s="47">
        <f t="shared" si="460"/>
        <v>1.0416666666666667</v>
      </c>
      <c r="BA341" s="47">
        <f t="shared" si="460"/>
        <v>1.0416666666666667</v>
      </c>
      <c r="BB341" s="47">
        <f t="shared" si="460"/>
        <v>1.0416666666666667</v>
      </c>
      <c r="BC341" s="47">
        <f t="shared" si="460"/>
        <v>1.0416666666666667</v>
      </c>
      <c r="BD341" s="47">
        <f t="shared" si="460"/>
        <v>1.0416666666666667</v>
      </c>
      <c r="BE341" s="47">
        <f t="shared" si="460"/>
        <v>1.0416666666666667</v>
      </c>
      <c r="BF341" s="47">
        <f t="shared" si="460"/>
        <v>1.0416666666666667</v>
      </c>
      <c r="BG341" s="47">
        <f t="shared" si="460"/>
        <v>1.0416666666666667</v>
      </c>
      <c r="BH341" s="47">
        <f t="shared" si="460"/>
        <v>1.0416666666666667</v>
      </c>
      <c r="BI341" s="47">
        <f t="shared" si="460"/>
        <v>1.0416666666666667</v>
      </c>
      <c r="BJ341" s="47">
        <f t="shared" si="460"/>
        <v>1.0416666666666667</v>
      </c>
    </row>
    <row r="342" spans="2:62" ht="13.5" hidden="1" customHeight="1" outlineLevel="1" x14ac:dyDescent="0.25">
      <c r="B342" s="46" t="str">
        <f t="shared" si="438"/>
        <v>Front-end Developer 2</v>
      </c>
      <c r="G342" s="47">
        <f t="shared" ref="G342:AW342" si="461">G317*$F$248</f>
        <v>0</v>
      </c>
      <c r="H342" s="47">
        <f t="shared" si="461"/>
        <v>0</v>
      </c>
      <c r="I342" s="47">
        <f t="shared" si="461"/>
        <v>0</v>
      </c>
      <c r="J342" s="47">
        <f t="shared" si="461"/>
        <v>0</v>
      </c>
      <c r="K342" s="47">
        <f t="shared" si="461"/>
        <v>0</v>
      </c>
      <c r="L342" s="47">
        <f t="shared" si="461"/>
        <v>0</v>
      </c>
      <c r="M342" s="47">
        <f t="shared" si="461"/>
        <v>0</v>
      </c>
      <c r="N342" s="47">
        <f t="shared" si="461"/>
        <v>0</v>
      </c>
      <c r="O342" s="47">
        <f t="shared" si="461"/>
        <v>0</v>
      </c>
      <c r="P342" s="47">
        <f t="shared" si="461"/>
        <v>0</v>
      </c>
      <c r="Q342" s="47">
        <f t="shared" si="461"/>
        <v>0</v>
      </c>
      <c r="R342" s="47">
        <f t="shared" si="461"/>
        <v>0</v>
      </c>
      <c r="S342" s="47">
        <f t="shared" si="461"/>
        <v>0</v>
      </c>
      <c r="T342" s="47">
        <f t="shared" si="461"/>
        <v>0</v>
      </c>
      <c r="U342" s="47">
        <f t="shared" si="461"/>
        <v>0</v>
      </c>
      <c r="V342" s="47">
        <f t="shared" si="461"/>
        <v>0</v>
      </c>
      <c r="W342" s="47">
        <f t="shared" si="461"/>
        <v>0</v>
      </c>
      <c r="X342" s="47">
        <f t="shared" si="461"/>
        <v>0</v>
      </c>
      <c r="Y342" s="47">
        <f t="shared" si="461"/>
        <v>0</v>
      </c>
      <c r="Z342" s="47">
        <f t="shared" si="461"/>
        <v>0</v>
      </c>
      <c r="AA342" s="47">
        <f t="shared" si="461"/>
        <v>0</v>
      </c>
      <c r="AB342" s="47">
        <f t="shared" si="461"/>
        <v>0</v>
      </c>
      <c r="AC342" s="47">
        <f t="shared" si="461"/>
        <v>0</v>
      </c>
      <c r="AD342" s="47">
        <f t="shared" si="461"/>
        <v>0</v>
      </c>
      <c r="AE342" s="47">
        <f t="shared" si="461"/>
        <v>0</v>
      </c>
      <c r="AF342" s="47">
        <f t="shared" si="461"/>
        <v>0</v>
      </c>
      <c r="AG342" s="47">
        <f t="shared" si="461"/>
        <v>0</v>
      </c>
      <c r="AH342" s="47">
        <f t="shared" si="461"/>
        <v>0</v>
      </c>
      <c r="AI342" s="47">
        <f t="shared" si="461"/>
        <v>0</v>
      </c>
      <c r="AJ342" s="47">
        <f t="shared" si="461"/>
        <v>0</v>
      </c>
      <c r="AK342" s="47">
        <f t="shared" si="461"/>
        <v>0</v>
      </c>
      <c r="AL342" s="47">
        <f t="shared" si="461"/>
        <v>0</v>
      </c>
      <c r="AM342" s="47">
        <f t="shared" si="461"/>
        <v>0</v>
      </c>
      <c r="AN342" s="47">
        <f t="shared" si="461"/>
        <v>0</v>
      </c>
      <c r="AO342" s="47">
        <f t="shared" si="461"/>
        <v>0</v>
      </c>
      <c r="AP342" s="47">
        <f t="shared" si="461"/>
        <v>0</v>
      </c>
      <c r="AQ342" s="47">
        <f t="shared" si="461"/>
        <v>0</v>
      </c>
      <c r="AR342" s="47">
        <f t="shared" si="461"/>
        <v>0</v>
      </c>
      <c r="AS342" s="47">
        <f t="shared" si="461"/>
        <v>0</v>
      </c>
      <c r="AT342" s="47">
        <f t="shared" si="461"/>
        <v>0</v>
      </c>
      <c r="AU342" s="47">
        <f t="shared" si="461"/>
        <v>0</v>
      </c>
      <c r="AV342" s="47">
        <f t="shared" si="461"/>
        <v>0</v>
      </c>
      <c r="AW342" s="47">
        <f t="shared" si="461"/>
        <v>0</v>
      </c>
      <c r="AX342" s="47">
        <f t="shared" ref="AX342:BJ342" si="462">AX317*$F$248</f>
        <v>0</v>
      </c>
      <c r="AY342" s="47">
        <f t="shared" si="462"/>
        <v>0</v>
      </c>
      <c r="AZ342" s="47">
        <f t="shared" si="462"/>
        <v>0</v>
      </c>
      <c r="BA342" s="47">
        <f t="shared" si="462"/>
        <v>0</v>
      </c>
      <c r="BB342" s="47">
        <f t="shared" si="462"/>
        <v>0</v>
      </c>
      <c r="BC342" s="47">
        <f t="shared" si="462"/>
        <v>0</v>
      </c>
      <c r="BD342" s="47">
        <f t="shared" si="462"/>
        <v>0</v>
      </c>
      <c r="BE342" s="47">
        <f t="shared" si="462"/>
        <v>0</v>
      </c>
      <c r="BF342" s="47">
        <f t="shared" si="462"/>
        <v>0</v>
      </c>
      <c r="BG342" s="47">
        <f t="shared" si="462"/>
        <v>0</v>
      </c>
      <c r="BH342" s="47">
        <f t="shared" si="462"/>
        <v>0</v>
      </c>
      <c r="BI342" s="47">
        <f t="shared" si="462"/>
        <v>0</v>
      </c>
      <c r="BJ342" s="47">
        <f t="shared" si="462"/>
        <v>0</v>
      </c>
    </row>
    <row r="343" spans="2:62" ht="13.5" hidden="1" customHeight="1" outlineLevel="1" x14ac:dyDescent="0.25">
      <c r="B343" s="46" t="str">
        <f t="shared" si="438"/>
        <v>Back-end Developer 1</v>
      </c>
      <c r="G343" s="47">
        <f t="shared" ref="G343:AW343" si="463">G318*$F$248</f>
        <v>0</v>
      </c>
      <c r="H343" s="47">
        <f t="shared" si="463"/>
        <v>0</v>
      </c>
      <c r="I343" s="47">
        <f t="shared" si="463"/>
        <v>0</v>
      </c>
      <c r="J343" s="47">
        <f t="shared" si="463"/>
        <v>0</v>
      </c>
      <c r="K343" s="47">
        <f t="shared" si="463"/>
        <v>0</v>
      </c>
      <c r="L343" s="47">
        <f t="shared" si="463"/>
        <v>0</v>
      </c>
      <c r="M343" s="47">
        <f t="shared" si="463"/>
        <v>0</v>
      </c>
      <c r="N343" s="47">
        <f t="shared" si="463"/>
        <v>0</v>
      </c>
      <c r="O343" s="47">
        <f t="shared" si="463"/>
        <v>0</v>
      </c>
      <c r="P343" s="47">
        <f t="shared" si="463"/>
        <v>0</v>
      </c>
      <c r="Q343" s="47">
        <f t="shared" si="463"/>
        <v>0</v>
      </c>
      <c r="R343" s="47">
        <f t="shared" si="463"/>
        <v>0.70833333333333337</v>
      </c>
      <c r="S343" s="47">
        <f t="shared" si="463"/>
        <v>0.70833333333333337</v>
      </c>
      <c r="T343" s="47">
        <f t="shared" si="463"/>
        <v>0.70833333333333337</v>
      </c>
      <c r="U343" s="47">
        <f t="shared" si="463"/>
        <v>0.70833333333333337</v>
      </c>
      <c r="V343" s="47">
        <f t="shared" si="463"/>
        <v>0.70833333333333337</v>
      </c>
      <c r="W343" s="47">
        <f t="shared" si="463"/>
        <v>0.70833333333333337</v>
      </c>
      <c r="X343" s="47">
        <f t="shared" si="463"/>
        <v>0.70833333333333337</v>
      </c>
      <c r="Y343" s="47">
        <f t="shared" si="463"/>
        <v>0.70833333333333337</v>
      </c>
      <c r="Z343" s="47">
        <f t="shared" si="463"/>
        <v>0.70833333333333337</v>
      </c>
      <c r="AA343" s="47">
        <f t="shared" si="463"/>
        <v>0.83333333333333326</v>
      </c>
      <c r="AB343" s="47">
        <f t="shared" si="463"/>
        <v>0.83333333333333326</v>
      </c>
      <c r="AC343" s="47">
        <f t="shared" si="463"/>
        <v>0.83333333333333326</v>
      </c>
      <c r="AD343" s="47">
        <f t="shared" si="463"/>
        <v>0.83333333333333326</v>
      </c>
      <c r="AE343" s="47">
        <f t="shared" si="463"/>
        <v>0.83333333333333326</v>
      </c>
      <c r="AF343" s="47">
        <f t="shared" si="463"/>
        <v>0.83333333333333326</v>
      </c>
      <c r="AG343" s="47">
        <f t="shared" si="463"/>
        <v>0.83333333333333326</v>
      </c>
      <c r="AH343" s="47">
        <f t="shared" si="463"/>
        <v>0.83333333333333326</v>
      </c>
      <c r="AI343" s="47">
        <f t="shared" si="463"/>
        <v>0.83333333333333326</v>
      </c>
      <c r="AJ343" s="47">
        <f t="shared" si="463"/>
        <v>0.83333333333333326</v>
      </c>
      <c r="AK343" s="47">
        <f t="shared" si="463"/>
        <v>0.83333333333333326</v>
      </c>
      <c r="AL343" s="47">
        <f t="shared" si="463"/>
        <v>0.83333333333333326</v>
      </c>
      <c r="AM343" s="47">
        <f t="shared" si="463"/>
        <v>1.0416666666666667</v>
      </c>
      <c r="AN343" s="47">
        <f t="shared" si="463"/>
        <v>1.0416666666666667</v>
      </c>
      <c r="AO343" s="47">
        <f t="shared" si="463"/>
        <v>1.0416666666666667</v>
      </c>
      <c r="AP343" s="47">
        <f t="shared" si="463"/>
        <v>1.0416666666666667</v>
      </c>
      <c r="AQ343" s="47">
        <f t="shared" si="463"/>
        <v>1.0416666666666667</v>
      </c>
      <c r="AR343" s="47">
        <f t="shared" si="463"/>
        <v>1.0416666666666667</v>
      </c>
      <c r="AS343" s="47">
        <f t="shared" si="463"/>
        <v>1.0416666666666667</v>
      </c>
      <c r="AT343" s="47">
        <f t="shared" si="463"/>
        <v>1.0416666666666667</v>
      </c>
      <c r="AU343" s="47">
        <f t="shared" si="463"/>
        <v>1.0416666666666667</v>
      </c>
      <c r="AV343" s="47">
        <f t="shared" si="463"/>
        <v>1.0416666666666667</v>
      </c>
      <c r="AW343" s="47">
        <f t="shared" si="463"/>
        <v>1.0416666666666667</v>
      </c>
      <c r="AX343" s="47">
        <f t="shared" ref="AX343:BJ343" si="464">AX318*$F$248</f>
        <v>1.0416666666666667</v>
      </c>
      <c r="AY343" s="47">
        <f t="shared" si="464"/>
        <v>1.0416666666666667</v>
      </c>
      <c r="AZ343" s="47">
        <f t="shared" si="464"/>
        <v>1.0416666666666667</v>
      </c>
      <c r="BA343" s="47">
        <f t="shared" si="464"/>
        <v>1.0416666666666667</v>
      </c>
      <c r="BB343" s="47">
        <f t="shared" si="464"/>
        <v>1.0416666666666667</v>
      </c>
      <c r="BC343" s="47">
        <f t="shared" si="464"/>
        <v>1.0416666666666667</v>
      </c>
      <c r="BD343" s="47">
        <f t="shared" si="464"/>
        <v>1.0416666666666667</v>
      </c>
      <c r="BE343" s="47">
        <f t="shared" si="464"/>
        <v>1.0416666666666667</v>
      </c>
      <c r="BF343" s="47">
        <f t="shared" si="464"/>
        <v>1.0416666666666667</v>
      </c>
      <c r="BG343" s="47">
        <f t="shared" si="464"/>
        <v>1.0416666666666667</v>
      </c>
      <c r="BH343" s="47">
        <f t="shared" si="464"/>
        <v>1.0416666666666667</v>
      </c>
      <c r="BI343" s="47">
        <f t="shared" si="464"/>
        <v>1.0416666666666667</v>
      </c>
      <c r="BJ343" s="47">
        <f t="shared" si="464"/>
        <v>1.0416666666666667</v>
      </c>
    </row>
    <row r="344" spans="2:62" ht="13.5" hidden="1" customHeight="1" outlineLevel="1" x14ac:dyDescent="0.25">
      <c r="B344" s="46" t="str">
        <f t="shared" si="438"/>
        <v>Back-end Developer 2</v>
      </c>
      <c r="G344" s="47">
        <f t="shared" ref="G344:AW344" si="465">G319*$F$248</f>
        <v>0</v>
      </c>
      <c r="H344" s="47">
        <f t="shared" si="465"/>
        <v>0</v>
      </c>
      <c r="I344" s="47">
        <f t="shared" si="465"/>
        <v>0</v>
      </c>
      <c r="J344" s="47">
        <f t="shared" si="465"/>
        <v>0</v>
      </c>
      <c r="K344" s="47">
        <f t="shared" si="465"/>
        <v>0</v>
      </c>
      <c r="L344" s="47">
        <f t="shared" si="465"/>
        <v>0</v>
      </c>
      <c r="M344" s="47">
        <f t="shared" si="465"/>
        <v>0</v>
      </c>
      <c r="N344" s="47">
        <f t="shared" si="465"/>
        <v>0</v>
      </c>
      <c r="O344" s="47">
        <f t="shared" si="465"/>
        <v>0</v>
      </c>
      <c r="P344" s="47">
        <f t="shared" si="465"/>
        <v>0</v>
      </c>
      <c r="Q344" s="47">
        <f t="shared" si="465"/>
        <v>0</v>
      </c>
      <c r="R344" s="47">
        <f t="shared" si="465"/>
        <v>0</v>
      </c>
      <c r="S344" s="47">
        <f t="shared" si="465"/>
        <v>0</v>
      </c>
      <c r="T344" s="47">
        <f t="shared" si="465"/>
        <v>0</v>
      </c>
      <c r="U344" s="47">
        <f t="shared" si="465"/>
        <v>0</v>
      </c>
      <c r="V344" s="47">
        <f t="shared" si="465"/>
        <v>0</v>
      </c>
      <c r="W344" s="47">
        <f t="shared" si="465"/>
        <v>0</v>
      </c>
      <c r="X344" s="47">
        <f t="shared" si="465"/>
        <v>0</v>
      </c>
      <c r="Y344" s="47">
        <f t="shared" si="465"/>
        <v>0</v>
      </c>
      <c r="Z344" s="47">
        <f t="shared" si="465"/>
        <v>0</v>
      </c>
      <c r="AA344" s="47">
        <f t="shared" si="465"/>
        <v>0</v>
      </c>
      <c r="AB344" s="47">
        <f t="shared" si="465"/>
        <v>0</v>
      </c>
      <c r="AC344" s="47">
        <f t="shared" si="465"/>
        <v>0</v>
      </c>
      <c r="AD344" s="47">
        <f t="shared" si="465"/>
        <v>0</v>
      </c>
      <c r="AE344" s="47">
        <f t="shared" si="465"/>
        <v>0</v>
      </c>
      <c r="AF344" s="47">
        <f t="shared" si="465"/>
        <v>0</v>
      </c>
      <c r="AG344" s="47">
        <f t="shared" si="465"/>
        <v>0</v>
      </c>
      <c r="AH344" s="47">
        <f t="shared" si="465"/>
        <v>0</v>
      </c>
      <c r="AI344" s="47">
        <f t="shared" si="465"/>
        <v>0</v>
      </c>
      <c r="AJ344" s="47">
        <f t="shared" si="465"/>
        <v>0</v>
      </c>
      <c r="AK344" s="47">
        <f t="shared" si="465"/>
        <v>0</v>
      </c>
      <c r="AL344" s="47">
        <f t="shared" si="465"/>
        <v>0</v>
      </c>
      <c r="AM344" s="47">
        <f t="shared" si="465"/>
        <v>0</v>
      </c>
      <c r="AN344" s="47">
        <f t="shared" si="465"/>
        <v>0</v>
      </c>
      <c r="AO344" s="47">
        <f t="shared" si="465"/>
        <v>0</v>
      </c>
      <c r="AP344" s="47">
        <f t="shared" si="465"/>
        <v>0</v>
      </c>
      <c r="AQ344" s="47">
        <f t="shared" si="465"/>
        <v>0</v>
      </c>
      <c r="AR344" s="47">
        <f t="shared" si="465"/>
        <v>0</v>
      </c>
      <c r="AS344" s="47">
        <f t="shared" si="465"/>
        <v>0</v>
      </c>
      <c r="AT344" s="47">
        <f t="shared" si="465"/>
        <v>0</v>
      </c>
      <c r="AU344" s="47">
        <f t="shared" si="465"/>
        <v>0</v>
      </c>
      <c r="AV344" s="47">
        <f t="shared" si="465"/>
        <v>0</v>
      </c>
      <c r="AW344" s="47">
        <f t="shared" si="465"/>
        <v>0</v>
      </c>
      <c r="AX344" s="47">
        <f t="shared" ref="AX344:BJ344" si="466">AX319*$F$248</f>
        <v>0</v>
      </c>
      <c r="AY344" s="47">
        <f t="shared" si="466"/>
        <v>0</v>
      </c>
      <c r="AZ344" s="47">
        <f t="shared" si="466"/>
        <v>0</v>
      </c>
      <c r="BA344" s="47">
        <f t="shared" si="466"/>
        <v>0</v>
      </c>
      <c r="BB344" s="47">
        <f t="shared" si="466"/>
        <v>0</v>
      </c>
      <c r="BC344" s="47">
        <f t="shared" si="466"/>
        <v>0</v>
      </c>
      <c r="BD344" s="47">
        <f t="shared" si="466"/>
        <v>0</v>
      </c>
      <c r="BE344" s="47">
        <f t="shared" si="466"/>
        <v>0</v>
      </c>
      <c r="BF344" s="47">
        <f t="shared" si="466"/>
        <v>0</v>
      </c>
      <c r="BG344" s="47">
        <f t="shared" si="466"/>
        <v>0</v>
      </c>
      <c r="BH344" s="47">
        <f t="shared" si="466"/>
        <v>0</v>
      </c>
      <c r="BI344" s="47">
        <f t="shared" si="466"/>
        <v>0</v>
      </c>
      <c r="BJ344" s="47">
        <f t="shared" si="466"/>
        <v>0</v>
      </c>
    </row>
    <row r="345" spans="2:62" ht="13.5" hidden="1" customHeight="1" outlineLevel="1" x14ac:dyDescent="0.25">
      <c r="B345" s="46" t="str">
        <f t="shared" si="438"/>
        <v>Mobile Web Developer 1</v>
      </c>
      <c r="G345" s="47">
        <f t="shared" ref="G345:AW345" si="467">G320*$F$248</f>
        <v>0</v>
      </c>
      <c r="H345" s="47">
        <f t="shared" si="467"/>
        <v>0</v>
      </c>
      <c r="I345" s="47">
        <f t="shared" si="467"/>
        <v>0</v>
      </c>
      <c r="J345" s="47">
        <f t="shared" si="467"/>
        <v>0</v>
      </c>
      <c r="K345" s="47">
        <f t="shared" si="467"/>
        <v>0</v>
      </c>
      <c r="L345" s="47">
        <f t="shared" si="467"/>
        <v>0</v>
      </c>
      <c r="M345" s="47">
        <f t="shared" si="467"/>
        <v>0</v>
      </c>
      <c r="N345" s="47">
        <f t="shared" si="467"/>
        <v>0</v>
      </c>
      <c r="O345" s="47">
        <f t="shared" si="467"/>
        <v>0</v>
      </c>
      <c r="P345" s="47">
        <f t="shared" si="467"/>
        <v>0</v>
      </c>
      <c r="Q345" s="47">
        <f t="shared" si="467"/>
        <v>0</v>
      </c>
      <c r="R345" s="47">
        <f t="shared" si="467"/>
        <v>0</v>
      </c>
      <c r="S345" s="47">
        <f t="shared" si="467"/>
        <v>0</v>
      </c>
      <c r="T345" s="47">
        <f t="shared" si="467"/>
        <v>0</v>
      </c>
      <c r="U345" s="47">
        <f t="shared" si="467"/>
        <v>0</v>
      </c>
      <c r="V345" s="47">
        <f t="shared" si="467"/>
        <v>0</v>
      </c>
      <c r="W345" s="47">
        <f t="shared" si="467"/>
        <v>0</v>
      </c>
      <c r="X345" s="47">
        <f t="shared" si="467"/>
        <v>0</v>
      </c>
      <c r="Y345" s="47">
        <f t="shared" si="467"/>
        <v>0</v>
      </c>
      <c r="Z345" s="47">
        <f t="shared" si="467"/>
        <v>0</v>
      </c>
      <c r="AA345" s="47">
        <f t="shared" si="467"/>
        <v>0.83333333333333326</v>
      </c>
      <c r="AB345" s="47">
        <f t="shared" si="467"/>
        <v>0.83333333333333326</v>
      </c>
      <c r="AC345" s="47">
        <f t="shared" si="467"/>
        <v>0.83333333333333326</v>
      </c>
      <c r="AD345" s="47">
        <f t="shared" si="467"/>
        <v>0.83333333333333326</v>
      </c>
      <c r="AE345" s="47">
        <f t="shared" si="467"/>
        <v>0.83333333333333326</v>
      </c>
      <c r="AF345" s="47">
        <f t="shared" si="467"/>
        <v>0.83333333333333326</v>
      </c>
      <c r="AG345" s="47">
        <f t="shared" si="467"/>
        <v>0.83333333333333326</v>
      </c>
      <c r="AH345" s="47">
        <f t="shared" si="467"/>
        <v>0.83333333333333326</v>
      </c>
      <c r="AI345" s="47">
        <f t="shared" si="467"/>
        <v>0.83333333333333326</v>
      </c>
      <c r="AJ345" s="47">
        <f t="shared" si="467"/>
        <v>0.83333333333333326</v>
      </c>
      <c r="AK345" s="47">
        <f t="shared" si="467"/>
        <v>0.83333333333333326</v>
      </c>
      <c r="AL345" s="47">
        <f t="shared" si="467"/>
        <v>0.83333333333333326</v>
      </c>
      <c r="AM345" s="47">
        <f t="shared" si="467"/>
        <v>1.0416666666666667</v>
      </c>
      <c r="AN345" s="47">
        <f t="shared" si="467"/>
        <v>1.0416666666666667</v>
      </c>
      <c r="AO345" s="47">
        <f t="shared" si="467"/>
        <v>1.0416666666666667</v>
      </c>
      <c r="AP345" s="47">
        <f t="shared" si="467"/>
        <v>1.0416666666666667</v>
      </c>
      <c r="AQ345" s="47">
        <f t="shared" si="467"/>
        <v>1.0416666666666667</v>
      </c>
      <c r="AR345" s="47">
        <f t="shared" si="467"/>
        <v>1.0416666666666667</v>
      </c>
      <c r="AS345" s="47">
        <f t="shared" si="467"/>
        <v>1.0416666666666667</v>
      </c>
      <c r="AT345" s="47">
        <f t="shared" si="467"/>
        <v>1.0416666666666667</v>
      </c>
      <c r="AU345" s="47">
        <f t="shared" si="467"/>
        <v>1.0416666666666667</v>
      </c>
      <c r="AV345" s="47">
        <f t="shared" si="467"/>
        <v>1.0416666666666667</v>
      </c>
      <c r="AW345" s="47">
        <f t="shared" si="467"/>
        <v>1.0416666666666667</v>
      </c>
      <c r="AX345" s="47">
        <f t="shared" ref="AX345:BJ345" si="468">AX320*$F$248</f>
        <v>1.0416666666666667</v>
      </c>
      <c r="AY345" s="47">
        <f t="shared" si="468"/>
        <v>1.0416666666666667</v>
      </c>
      <c r="AZ345" s="47">
        <f t="shared" si="468"/>
        <v>1.0416666666666667</v>
      </c>
      <c r="BA345" s="47">
        <f t="shared" si="468"/>
        <v>1.0416666666666667</v>
      </c>
      <c r="BB345" s="47">
        <f t="shared" si="468"/>
        <v>1.0416666666666667</v>
      </c>
      <c r="BC345" s="47">
        <f t="shared" si="468"/>
        <v>1.0416666666666667</v>
      </c>
      <c r="BD345" s="47">
        <f t="shared" si="468"/>
        <v>1.0416666666666667</v>
      </c>
      <c r="BE345" s="47">
        <f t="shared" si="468"/>
        <v>1.0416666666666667</v>
      </c>
      <c r="BF345" s="47">
        <f t="shared" si="468"/>
        <v>1.0416666666666667</v>
      </c>
      <c r="BG345" s="47">
        <f t="shared" si="468"/>
        <v>1.0416666666666667</v>
      </c>
      <c r="BH345" s="47">
        <f t="shared" si="468"/>
        <v>1.0416666666666667</v>
      </c>
      <c r="BI345" s="47">
        <f t="shared" si="468"/>
        <v>1.0416666666666667</v>
      </c>
      <c r="BJ345" s="47">
        <f t="shared" si="468"/>
        <v>1.0416666666666667</v>
      </c>
    </row>
    <row r="346" spans="2:62" ht="13.5" hidden="1" customHeight="1" outlineLevel="1" x14ac:dyDescent="0.25">
      <c r="B346" s="46" t="str">
        <f t="shared" si="438"/>
        <v>Finance Associate</v>
      </c>
      <c r="G346" s="47">
        <f t="shared" ref="G346:AW346" si="469">G321*$F$248</f>
        <v>0</v>
      </c>
      <c r="H346" s="47">
        <f t="shared" si="469"/>
        <v>0</v>
      </c>
      <c r="I346" s="47">
        <f t="shared" si="469"/>
        <v>0</v>
      </c>
      <c r="J346" s="47">
        <f t="shared" si="469"/>
        <v>0</v>
      </c>
      <c r="K346" s="47">
        <f t="shared" si="469"/>
        <v>0</v>
      </c>
      <c r="L346" s="47">
        <f t="shared" si="469"/>
        <v>0</v>
      </c>
      <c r="M346" s="47">
        <f t="shared" si="469"/>
        <v>0</v>
      </c>
      <c r="N346" s="47">
        <f t="shared" si="469"/>
        <v>0</v>
      </c>
      <c r="O346" s="47">
        <f t="shared" si="469"/>
        <v>0</v>
      </c>
      <c r="P346" s="47">
        <f t="shared" si="469"/>
        <v>0</v>
      </c>
      <c r="Q346" s="47">
        <f t="shared" si="469"/>
        <v>0</v>
      </c>
      <c r="R346" s="47">
        <f t="shared" si="469"/>
        <v>0</v>
      </c>
      <c r="S346" s="47">
        <f t="shared" si="469"/>
        <v>0</v>
      </c>
      <c r="T346" s="47">
        <f t="shared" si="469"/>
        <v>0</v>
      </c>
      <c r="U346" s="47">
        <f t="shared" si="469"/>
        <v>0</v>
      </c>
      <c r="V346" s="47">
        <f t="shared" si="469"/>
        <v>0</v>
      </c>
      <c r="W346" s="47">
        <f t="shared" si="469"/>
        <v>0</v>
      </c>
      <c r="X346" s="47">
        <f t="shared" si="469"/>
        <v>0</v>
      </c>
      <c r="Y346" s="47">
        <f t="shared" si="469"/>
        <v>0</v>
      </c>
      <c r="Z346" s="47">
        <f t="shared" si="469"/>
        <v>0</v>
      </c>
      <c r="AA346" s="47">
        <f t="shared" si="469"/>
        <v>0</v>
      </c>
      <c r="AB346" s="47">
        <f t="shared" si="469"/>
        <v>0</v>
      </c>
      <c r="AC346" s="47">
        <f t="shared" si="469"/>
        <v>0</v>
      </c>
      <c r="AD346" s="47">
        <f t="shared" si="469"/>
        <v>0</v>
      </c>
      <c r="AE346" s="47">
        <f t="shared" si="469"/>
        <v>0</v>
      </c>
      <c r="AF346" s="47">
        <f t="shared" si="469"/>
        <v>0</v>
      </c>
      <c r="AG346" s="47">
        <f t="shared" si="469"/>
        <v>0</v>
      </c>
      <c r="AH346" s="47">
        <f t="shared" si="469"/>
        <v>0</v>
      </c>
      <c r="AI346" s="47">
        <f t="shared" si="469"/>
        <v>0</v>
      </c>
      <c r="AJ346" s="47">
        <f t="shared" si="469"/>
        <v>0</v>
      </c>
      <c r="AK346" s="47">
        <f t="shared" si="469"/>
        <v>0</v>
      </c>
      <c r="AL346" s="47">
        <f t="shared" si="469"/>
        <v>0</v>
      </c>
      <c r="AM346" s="47">
        <f t="shared" si="469"/>
        <v>0</v>
      </c>
      <c r="AN346" s="47">
        <f t="shared" si="469"/>
        <v>0</v>
      </c>
      <c r="AO346" s="47">
        <f t="shared" si="469"/>
        <v>0</v>
      </c>
      <c r="AP346" s="47">
        <f t="shared" si="469"/>
        <v>0</v>
      </c>
      <c r="AQ346" s="47">
        <f t="shared" si="469"/>
        <v>0</v>
      </c>
      <c r="AR346" s="47">
        <f t="shared" si="469"/>
        <v>0</v>
      </c>
      <c r="AS346" s="47">
        <f t="shared" si="469"/>
        <v>0</v>
      </c>
      <c r="AT346" s="47">
        <f t="shared" si="469"/>
        <v>0</v>
      </c>
      <c r="AU346" s="47">
        <f t="shared" si="469"/>
        <v>0</v>
      </c>
      <c r="AV346" s="47">
        <f t="shared" si="469"/>
        <v>0</v>
      </c>
      <c r="AW346" s="47">
        <f t="shared" si="469"/>
        <v>0</v>
      </c>
      <c r="AX346" s="47">
        <f t="shared" ref="AX346:BJ346" si="470">AX321*$F$248</f>
        <v>0</v>
      </c>
      <c r="AY346" s="47">
        <f t="shared" si="470"/>
        <v>0</v>
      </c>
      <c r="AZ346" s="47">
        <f t="shared" si="470"/>
        <v>0</v>
      </c>
      <c r="BA346" s="47">
        <f t="shared" si="470"/>
        <v>0</v>
      </c>
      <c r="BB346" s="47">
        <f t="shared" si="470"/>
        <v>0</v>
      </c>
      <c r="BC346" s="47">
        <f t="shared" si="470"/>
        <v>0</v>
      </c>
      <c r="BD346" s="47">
        <f t="shared" si="470"/>
        <v>0</v>
      </c>
      <c r="BE346" s="47">
        <f t="shared" si="470"/>
        <v>0</v>
      </c>
      <c r="BF346" s="47">
        <f t="shared" si="470"/>
        <v>0</v>
      </c>
      <c r="BG346" s="47">
        <f t="shared" si="470"/>
        <v>0</v>
      </c>
      <c r="BH346" s="47">
        <f t="shared" si="470"/>
        <v>0</v>
      </c>
      <c r="BI346" s="47">
        <f t="shared" si="470"/>
        <v>0</v>
      </c>
      <c r="BJ346" s="47">
        <f t="shared" si="470"/>
        <v>0</v>
      </c>
    </row>
    <row r="347" spans="2:62" ht="13.5" hidden="1" customHeight="1" outlineLevel="1" x14ac:dyDescent="0.25">
      <c r="B347" s="46" t="str">
        <f t="shared" ref="B347:B348" si="471">B270</f>
        <v>Marketing Associate</v>
      </c>
      <c r="G347" s="47">
        <f t="shared" ref="G347:AW347" si="472">G322*$F$248</f>
        <v>0</v>
      </c>
      <c r="H347" s="47">
        <f t="shared" si="472"/>
        <v>0</v>
      </c>
      <c r="I347" s="47">
        <f t="shared" si="472"/>
        <v>0</v>
      </c>
      <c r="J347" s="47">
        <f t="shared" si="472"/>
        <v>0</v>
      </c>
      <c r="K347" s="47">
        <f t="shared" si="472"/>
        <v>0</v>
      </c>
      <c r="L347" s="47">
        <f t="shared" si="472"/>
        <v>0</v>
      </c>
      <c r="M347" s="47">
        <f t="shared" si="472"/>
        <v>0</v>
      </c>
      <c r="N347" s="47">
        <f t="shared" si="472"/>
        <v>0</v>
      </c>
      <c r="O347" s="47">
        <f t="shared" si="472"/>
        <v>0</v>
      </c>
      <c r="P347" s="47">
        <f t="shared" si="472"/>
        <v>0</v>
      </c>
      <c r="Q347" s="47">
        <f t="shared" si="472"/>
        <v>0</v>
      </c>
      <c r="R347" s="47">
        <f t="shared" si="472"/>
        <v>0</v>
      </c>
      <c r="S347" s="47">
        <f t="shared" si="472"/>
        <v>0</v>
      </c>
      <c r="T347" s="47">
        <f t="shared" si="472"/>
        <v>0</v>
      </c>
      <c r="U347" s="47">
        <f t="shared" si="472"/>
        <v>0</v>
      </c>
      <c r="V347" s="47">
        <f t="shared" si="472"/>
        <v>0</v>
      </c>
      <c r="W347" s="47">
        <f t="shared" si="472"/>
        <v>0</v>
      </c>
      <c r="X347" s="47">
        <f t="shared" si="472"/>
        <v>0</v>
      </c>
      <c r="Y347" s="47">
        <f t="shared" si="472"/>
        <v>0</v>
      </c>
      <c r="Z347" s="47">
        <f t="shared" si="472"/>
        <v>0</v>
      </c>
      <c r="AA347" s="47">
        <f t="shared" si="472"/>
        <v>0</v>
      </c>
      <c r="AB347" s="47">
        <f t="shared" si="472"/>
        <v>0</v>
      </c>
      <c r="AC347" s="47">
        <f t="shared" si="472"/>
        <v>0</v>
      </c>
      <c r="AD347" s="47">
        <f t="shared" si="472"/>
        <v>0</v>
      </c>
      <c r="AE347" s="47">
        <f t="shared" si="472"/>
        <v>0</v>
      </c>
      <c r="AF347" s="47">
        <f t="shared" si="472"/>
        <v>0</v>
      </c>
      <c r="AG347" s="47">
        <f t="shared" si="472"/>
        <v>0</v>
      </c>
      <c r="AH347" s="47">
        <f t="shared" si="472"/>
        <v>0</v>
      </c>
      <c r="AI347" s="47">
        <f t="shared" si="472"/>
        <v>0</v>
      </c>
      <c r="AJ347" s="47">
        <f t="shared" si="472"/>
        <v>0</v>
      </c>
      <c r="AK347" s="47">
        <f t="shared" si="472"/>
        <v>0</v>
      </c>
      <c r="AL347" s="47">
        <f t="shared" si="472"/>
        <v>0</v>
      </c>
      <c r="AM347" s="47">
        <f t="shared" si="472"/>
        <v>0</v>
      </c>
      <c r="AN347" s="47">
        <f t="shared" si="472"/>
        <v>0</v>
      </c>
      <c r="AO347" s="47">
        <f t="shared" si="472"/>
        <v>0</v>
      </c>
      <c r="AP347" s="47">
        <f t="shared" si="472"/>
        <v>0</v>
      </c>
      <c r="AQ347" s="47">
        <f t="shared" si="472"/>
        <v>0</v>
      </c>
      <c r="AR347" s="47">
        <f t="shared" si="472"/>
        <v>0</v>
      </c>
      <c r="AS347" s="47">
        <f t="shared" si="472"/>
        <v>0</v>
      </c>
      <c r="AT347" s="47">
        <f t="shared" si="472"/>
        <v>0</v>
      </c>
      <c r="AU347" s="47">
        <f t="shared" si="472"/>
        <v>0</v>
      </c>
      <c r="AV347" s="47">
        <f t="shared" si="472"/>
        <v>0</v>
      </c>
      <c r="AW347" s="47">
        <f t="shared" si="472"/>
        <v>0</v>
      </c>
      <c r="AX347" s="47">
        <f t="shared" ref="AX347:BJ347" si="473">AX322*$F$248</f>
        <v>0</v>
      </c>
      <c r="AY347" s="47">
        <f t="shared" si="473"/>
        <v>0</v>
      </c>
      <c r="AZ347" s="47">
        <f t="shared" si="473"/>
        <v>0</v>
      </c>
      <c r="BA347" s="47">
        <f t="shared" si="473"/>
        <v>0</v>
      </c>
      <c r="BB347" s="47">
        <f t="shared" si="473"/>
        <v>0</v>
      </c>
      <c r="BC347" s="47">
        <f t="shared" si="473"/>
        <v>0</v>
      </c>
      <c r="BD347" s="47">
        <f t="shared" si="473"/>
        <v>0</v>
      </c>
      <c r="BE347" s="47">
        <f t="shared" si="473"/>
        <v>0</v>
      </c>
      <c r="BF347" s="47">
        <f t="shared" si="473"/>
        <v>0</v>
      </c>
      <c r="BG347" s="47">
        <f t="shared" si="473"/>
        <v>0</v>
      </c>
      <c r="BH347" s="47">
        <f t="shared" si="473"/>
        <v>0</v>
      </c>
      <c r="BI347" s="47">
        <f t="shared" si="473"/>
        <v>0</v>
      </c>
      <c r="BJ347" s="47">
        <f t="shared" si="473"/>
        <v>0</v>
      </c>
    </row>
    <row r="348" spans="2:62" ht="13.5" hidden="1" customHeight="1" outlineLevel="1" x14ac:dyDescent="0.25">
      <c r="B348" s="46" t="str">
        <f t="shared" si="471"/>
        <v>Sales and Business Development Associate</v>
      </c>
      <c r="G348" s="47">
        <f t="shared" ref="G348:AW348" si="474">G323*$F$248</f>
        <v>0</v>
      </c>
      <c r="H348" s="47">
        <f t="shared" si="474"/>
        <v>0</v>
      </c>
      <c r="I348" s="47">
        <f t="shared" si="474"/>
        <v>0</v>
      </c>
      <c r="J348" s="47">
        <f t="shared" si="474"/>
        <v>0</v>
      </c>
      <c r="K348" s="47">
        <f t="shared" si="474"/>
        <v>0</v>
      </c>
      <c r="L348" s="47">
        <f t="shared" si="474"/>
        <v>0.83333333333333326</v>
      </c>
      <c r="M348" s="47">
        <f t="shared" si="474"/>
        <v>0.83333333333333326</v>
      </c>
      <c r="N348" s="47">
        <f t="shared" si="474"/>
        <v>0.83333333333333326</v>
      </c>
      <c r="O348" s="47">
        <f t="shared" si="474"/>
        <v>0.83333333333333326</v>
      </c>
      <c r="P348" s="47">
        <f t="shared" si="474"/>
        <v>0.83333333333333326</v>
      </c>
      <c r="Q348" s="47">
        <f t="shared" si="474"/>
        <v>0.83333333333333326</v>
      </c>
      <c r="R348" s="47">
        <f t="shared" si="474"/>
        <v>0.83333333333333326</v>
      </c>
      <c r="S348" s="47">
        <f t="shared" si="474"/>
        <v>0.83333333333333326</v>
      </c>
      <c r="T348" s="47">
        <f t="shared" si="474"/>
        <v>0.83333333333333326</v>
      </c>
      <c r="U348" s="47">
        <f t="shared" si="474"/>
        <v>0.83333333333333326</v>
      </c>
      <c r="V348" s="47">
        <f t="shared" si="474"/>
        <v>0.83333333333333326</v>
      </c>
      <c r="W348" s="47">
        <f t="shared" si="474"/>
        <v>0.83333333333333326</v>
      </c>
      <c r="X348" s="47">
        <f t="shared" si="474"/>
        <v>0.83333333333333326</v>
      </c>
      <c r="Y348" s="47">
        <f t="shared" si="474"/>
        <v>0.83333333333333326</v>
      </c>
      <c r="Z348" s="47">
        <f t="shared" si="474"/>
        <v>1.0416666666666667</v>
      </c>
      <c r="AA348" s="47">
        <f t="shared" si="474"/>
        <v>1.0416666666666667</v>
      </c>
      <c r="AB348" s="47">
        <f t="shared" si="474"/>
        <v>1.0416666666666667</v>
      </c>
      <c r="AC348" s="47">
        <f t="shared" si="474"/>
        <v>1.0416666666666667</v>
      </c>
      <c r="AD348" s="47">
        <f t="shared" si="474"/>
        <v>1.0416666666666667</v>
      </c>
      <c r="AE348" s="47">
        <f t="shared" si="474"/>
        <v>1.0416666666666667</v>
      </c>
      <c r="AF348" s="47">
        <f t="shared" si="474"/>
        <v>1.0416666666666667</v>
      </c>
      <c r="AG348" s="47">
        <f t="shared" si="474"/>
        <v>1.0416666666666667</v>
      </c>
      <c r="AH348" s="47">
        <f t="shared" si="474"/>
        <v>1.0416666666666667</v>
      </c>
      <c r="AI348" s="47">
        <f t="shared" si="474"/>
        <v>1.0416666666666667</v>
      </c>
      <c r="AJ348" s="47">
        <f t="shared" si="474"/>
        <v>1.0416666666666667</v>
      </c>
      <c r="AK348" s="47">
        <f t="shared" si="474"/>
        <v>1.0416666666666667</v>
      </c>
      <c r="AL348" s="47">
        <f t="shared" si="474"/>
        <v>1.0416666666666667</v>
      </c>
      <c r="AM348" s="47">
        <f t="shared" si="474"/>
        <v>1.25</v>
      </c>
      <c r="AN348" s="47">
        <f t="shared" si="474"/>
        <v>1.25</v>
      </c>
      <c r="AO348" s="47">
        <f t="shared" si="474"/>
        <v>1.25</v>
      </c>
      <c r="AP348" s="47">
        <f t="shared" si="474"/>
        <v>1.25</v>
      </c>
      <c r="AQ348" s="47">
        <f t="shared" si="474"/>
        <v>1.25</v>
      </c>
      <c r="AR348" s="47">
        <f t="shared" si="474"/>
        <v>1.25</v>
      </c>
      <c r="AS348" s="47">
        <f t="shared" si="474"/>
        <v>1.25</v>
      </c>
      <c r="AT348" s="47">
        <f t="shared" si="474"/>
        <v>1.25</v>
      </c>
      <c r="AU348" s="47">
        <f t="shared" si="474"/>
        <v>1.25</v>
      </c>
      <c r="AV348" s="47">
        <f t="shared" si="474"/>
        <v>1.25</v>
      </c>
      <c r="AW348" s="47">
        <f t="shared" si="474"/>
        <v>1.25</v>
      </c>
      <c r="AX348" s="47">
        <f t="shared" ref="AX348:BJ348" si="475">AX323*$F$248</f>
        <v>1.25</v>
      </c>
      <c r="AY348" s="47">
        <f t="shared" si="475"/>
        <v>1.25</v>
      </c>
      <c r="AZ348" s="47">
        <f t="shared" si="475"/>
        <v>1.25</v>
      </c>
      <c r="BA348" s="47">
        <f t="shared" si="475"/>
        <v>1.25</v>
      </c>
      <c r="BB348" s="47">
        <f t="shared" si="475"/>
        <v>1.25</v>
      </c>
      <c r="BC348" s="47">
        <f t="shared" si="475"/>
        <v>1.25</v>
      </c>
      <c r="BD348" s="47">
        <f t="shared" si="475"/>
        <v>1.25</v>
      </c>
      <c r="BE348" s="47">
        <f t="shared" si="475"/>
        <v>1.25</v>
      </c>
      <c r="BF348" s="47">
        <f t="shared" si="475"/>
        <v>1.25</v>
      </c>
      <c r="BG348" s="47">
        <f t="shared" si="475"/>
        <v>1.25</v>
      </c>
      <c r="BH348" s="47">
        <f t="shared" si="475"/>
        <v>1.25</v>
      </c>
      <c r="BI348" s="47">
        <f t="shared" si="475"/>
        <v>1.25</v>
      </c>
      <c r="BJ348" s="47">
        <f t="shared" si="475"/>
        <v>1.25</v>
      </c>
    </row>
    <row r="349" spans="2:62" ht="13.5" hidden="1" customHeight="1" outlineLevel="1" x14ac:dyDescent="0.25">
      <c r="B349" s="46" t="str">
        <f>B272</f>
        <v>User Acquisition Professional</v>
      </c>
      <c r="G349" s="47">
        <f t="shared" ref="G349:AW349" si="476">G324*$F$248</f>
        <v>0</v>
      </c>
      <c r="H349" s="47">
        <f t="shared" si="476"/>
        <v>0.625</v>
      </c>
      <c r="I349" s="47">
        <f t="shared" si="476"/>
        <v>0.625</v>
      </c>
      <c r="J349" s="47">
        <f t="shared" si="476"/>
        <v>0.625</v>
      </c>
      <c r="K349" s="47">
        <f t="shared" si="476"/>
        <v>0.625</v>
      </c>
      <c r="L349" s="47">
        <f t="shared" si="476"/>
        <v>0.625</v>
      </c>
      <c r="M349" s="47">
        <f t="shared" si="476"/>
        <v>0.625</v>
      </c>
      <c r="N349" s="47">
        <f t="shared" si="476"/>
        <v>0.625</v>
      </c>
      <c r="O349" s="47">
        <f t="shared" si="476"/>
        <v>0.66666666666666663</v>
      </c>
      <c r="P349" s="47">
        <f t="shared" si="476"/>
        <v>0.66666666666666663</v>
      </c>
      <c r="Q349" s="47">
        <f t="shared" si="476"/>
        <v>0.66666666666666663</v>
      </c>
      <c r="R349" s="47">
        <f t="shared" si="476"/>
        <v>0.66666666666666663</v>
      </c>
      <c r="S349" s="47">
        <f t="shared" si="476"/>
        <v>0.66666666666666663</v>
      </c>
      <c r="T349" s="47">
        <f t="shared" si="476"/>
        <v>0.66666666666666663</v>
      </c>
      <c r="U349" s="47">
        <f t="shared" si="476"/>
        <v>0.66666666666666663</v>
      </c>
      <c r="V349" s="47">
        <f t="shared" si="476"/>
        <v>0.66666666666666663</v>
      </c>
      <c r="W349" s="47">
        <f t="shared" si="476"/>
        <v>0.66666666666666663</v>
      </c>
      <c r="X349" s="47">
        <f t="shared" si="476"/>
        <v>0.66666666666666663</v>
      </c>
      <c r="Y349" s="47">
        <f t="shared" si="476"/>
        <v>0.66666666666666663</v>
      </c>
      <c r="Z349" s="47">
        <f t="shared" si="476"/>
        <v>0.66666666666666663</v>
      </c>
      <c r="AA349" s="47">
        <f t="shared" si="476"/>
        <v>0.75</v>
      </c>
      <c r="AB349" s="47">
        <f t="shared" si="476"/>
        <v>0.75</v>
      </c>
      <c r="AC349" s="47">
        <f t="shared" si="476"/>
        <v>0.75</v>
      </c>
      <c r="AD349" s="47">
        <f t="shared" si="476"/>
        <v>0.75</v>
      </c>
      <c r="AE349" s="47">
        <f t="shared" si="476"/>
        <v>0.75</v>
      </c>
      <c r="AF349" s="47">
        <f t="shared" si="476"/>
        <v>0.75</v>
      </c>
      <c r="AG349" s="47">
        <f t="shared" si="476"/>
        <v>0.75</v>
      </c>
      <c r="AH349" s="47">
        <f t="shared" si="476"/>
        <v>0.75</v>
      </c>
      <c r="AI349" s="47">
        <f t="shared" si="476"/>
        <v>0.75</v>
      </c>
      <c r="AJ349" s="47">
        <f t="shared" si="476"/>
        <v>0.75</v>
      </c>
      <c r="AK349" s="47">
        <f t="shared" si="476"/>
        <v>0.75</v>
      </c>
      <c r="AL349" s="47">
        <f t="shared" si="476"/>
        <v>0.75</v>
      </c>
      <c r="AM349" s="47">
        <f t="shared" si="476"/>
        <v>0.875</v>
      </c>
      <c r="AN349" s="47">
        <f t="shared" si="476"/>
        <v>0.875</v>
      </c>
      <c r="AO349" s="47">
        <f t="shared" si="476"/>
        <v>0.875</v>
      </c>
      <c r="AP349" s="47">
        <f t="shared" si="476"/>
        <v>0.875</v>
      </c>
      <c r="AQ349" s="47">
        <f t="shared" si="476"/>
        <v>0.875</v>
      </c>
      <c r="AR349" s="47">
        <f t="shared" si="476"/>
        <v>0.875</v>
      </c>
      <c r="AS349" s="47">
        <f t="shared" si="476"/>
        <v>0.875</v>
      </c>
      <c r="AT349" s="47">
        <f t="shared" si="476"/>
        <v>0.875</v>
      </c>
      <c r="AU349" s="47">
        <f t="shared" si="476"/>
        <v>0.875</v>
      </c>
      <c r="AV349" s="47">
        <f t="shared" si="476"/>
        <v>0.875</v>
      </c>
      <c r="AW349" s="47">
        <f t="shared" si="476"/>
        <v>0.875</v>
      </c>
      <c r="AX349" s="47">
        <f t="shared" ref="AX349:BJ349" si="477">AX324*$F$248</f>
        <v>0.875</v>
      </c>
      <c r="AY349" s="47">
        <f t="shared" si="477"/>
        <v>0.875</v>
      </c>
      <c r="AZ349" s="47">
        <f t="shared" si="477"/>
        <v>0.875</v>
      </c>
      <c r="BA349" s="47">
        <f t="shared" si="477"/>
        <v>0.875</v>
      </c>
      <c r="BB349" s="47">
        <f t="shared" si="477"/>
        <v>0.875</v>
      </c>
      <c r="BC349" s="47">
        <f t="shared" si="477"/>
        <v>0.875</v>
      </c>
      <c r="BD349" s="47">
        <f t="shared" si="477"/>
        <v>0.875</v>
      </c>
      <c r="BE349" s="47">
        <f t="shared" si="477"/>
        <v>0.875</v>
      </c>
      <c r="BF349" s="47">
        <f t="shared" si="477"/>
        <v>0.875</v>
      </c>
      <c r="BG349" s="47">
        <f t="shared" si="477"/>
        <v>0.875</v>
      </c>
      <c r="BH349" s="47">
        <f t="shared" si="477"/>
        <v>0.875</v>
      </c>
      <c r="BI349" s="47">
        <f t="shared" si="477"/>
        <v>0.875</v>
      </c>
      <c r="BJ349" s="47">
        <f t="shared" si="477"/>
        <v>0.875</v>
      </c>
    </row>
    <row r="350" spans="2:62" ht="13.5" hidden="1" customHeight="1" outlineLevel="1" x14ac:dyDescent="0.25">
      <c r="B350" s="46" t="str">
        <f>B273</f>
        <v>Graphic Designer 1</v>
      </c>
      <c r="G350" s="47">
        <f t="shared" ref="G350:AW350" si="478">G325*$F$248</f>
        <v>0</v>
      </c>
      <c r="H350" s="47">
        <f t="shared" si="478"/>
        <v>0</v>
      </c>
      <c r="I350" s="47">
        <f t="shared" si="478"/>
        <v>0</v>
      </c>
      <c r="J350" s="47">
        <f t="shared" si="478"/>
        <v>0</v>
      </c>
      <c r="K350" s="47">
        <f t="shared" si="478"/>
        <v>0</v>
      </c>
      <c r="L350" s="47">
        <f t="shared" si="478"/>
        <v>0</v>
      </c>
      <c r="M350" s="47">
        <f t="shared" si="478"/>
        <v>0</v>
      </c>
      <c r="N350" s="47">
        <f t="shared" si="478"/>
        <v>0</v>
      </c>
      <c r="O350" s="47">
        <f t="shared" si="478"/>
        <v>0.5</v>
      </c>
      <c r="P350" s="47">
        <f t="shared" si="478"/>
        <v>0.5</v>
      </c>
      <c r="Q350" s="47">
        <f t="shared" si="478"/>
        <v>0.5</v>
      </c>
      <c r="R350" s="47">
        <f t="shared" si="478"/>
        <v>0.5</v>
      </c>
      <c r="S350" s="47">
        <f t="shared" si="478"/>
        <v>0.5</v>
      </c>
      <c r="T350" s="47">
        <f t="shared" si="478"/>
        <v>0.5</v>
      </c>
      <c r="U350" s="47">
        <f t="shared" si="478"/>
        <v>0.5</v>
      </c>
      <c r="V350" s="47">
        <f t="shared" si="478"/>
        <v>0.5</v>
      </c>
      <c r="W350" s="47">
        <f t="shared" si="478"/>
        <v>0.5</v>
      </c>
      <c r="X350" s="47">
        <f t="shared" si="478"/>
        <v>0.5</v>
      </c>
      <c r="Y350" s="47">
        <f t="shared" si="478"/>
        <v>0.5</v>
      </c>
      <c r="Z350" s="47">
        <f t="shared" si="478"/>
        <v>0.5</v>
      </c>
      <c r="AA350" s="47">
        <f t="shared" si="478"/>
        <v>0.54166666666666663</v>
      </c>
      <c r="AB350" s="47">
        <f t="shared" si="478"/>
        <v>0.54166666666666663</v>
      </c>
      <c r="AC350" s="47">
        <f t="shared" si="478"/>
        <v>0.54166666666666663</v>
      </c>
      <c r="AD350" s="47">
        <f t="shared" si="478"/>
        <v>0.54166666666666663</v>
      </c>
      <c r="AE350" s="47">
        <f t="shared" si="478"/>
        <v>0.54166666666666663</v>
      </c>
      <c r="AF350" s="47">
        <f t="shared" si="478"/>
        <v>0.54166666666666663</v>
      </c>
      <c r="AG350" s="47">
        <f t="shared" si="478"/>
        <v>0.54166666666666663</v>
      </c>
      <c r="AH350" s="47">
        <f t="shared" si="478"/>
        <v>0.54166666666666663</v>
      </c>
      <c r="AI350" s="47">
        <f t="shared" si="478"/>
        <v>0.54166666666666663</v>
      </c>
      <c r="AJ350" s="47">
        <f t="shared" si="478"/>
        <v>0.54166666666666663</v>
      </c>
      <c r="AK350" s="47">
        <f t="shared" si="478"/>
        <v>0.54166666666666663</v>
      </c>
      <c r="AL350" s="47">
        <f t="shared" si="478"/>
        <v>0.54166666666666663</v>
      </c>
      <c r="AM350" s="47">
        <f t="shared" si="478"/>
        <v>0.58333333333333337</v>
      </c>
      <c r="AN350" s="47">
        <f t="shared" si="478"/>
        <v>0.58333333333333337</v>
      </c>
      <c r="AO350" s="47">
        <f t="shared" si="478"/>
        <v>0.58333333333333337</v>
      </c>
      <c r="AP350" s="47">
        <f t="shared" si="478"/>
        <v>0.58333333333333337</v>
      </c>
      <c r="AQ350" s="47">
        <f t="shared" si="478"/>
        <v>0.58333333333333337</v>
      </c>
      <c r="AR350" s="47">
        <f t="shared" si="478"/>
        <v>0.58333333333333337</v>
      </c>
      <c r="AS350" s="47">
        <f t="shared" si="478"/>
        <v>0.58333333333333337</v>
      </c>
      <c r="AT350" s="47">
        <f t="shared" si="478"/>
        <v>0.58333333333333337</v>
      </c>
      <c r="AU350" s="47">
        <f t="shared" si="478"/>
        <v>0.58333333333333337</v>
      </c>
      <c r="AV350" s="47">
        <f t="shared" si="478"/>
        <v>0.58333333333333337</v>
      </c>
      <c r="AW350" s="47">
        <f t="shared" si="478"/>
        <v>0.58333333333333337</v>
      </c>
      <c r="AX350" s="47">
        <f t="shared" ref="AX350:BJ350" si="479">AX325*$F$248</f>
        <v>0.58333333333333337</v>
      </c>
      <c r="AY350" s="47">
        <f t="shared" si="479"/>
        <v>0.58333333333333337</v>
      </c>
      <c r="AZ350" s="47">
        <f t="shared" si="479"/>
        <v>0.58333333333333337</v>
      </c>
      <c r="BA350" s="47">
        <f t="shared" si="479"/>
        <v>0.58333333333333337</v>
      </c>
      <c r="BB350" s="47">
        <f t="shared" si="479"/>
        <v>0.58333333333333337</v>
      </c>
      <c r="BC350" s="47">
        <f t="shared" si="479"/>
        <v>0.58333333333333337</v>
      </c>
      <c r="BD350" s="47">
        <f t="shared" si="479"/>
        <v>0.58333333333333337</v>
      </c>
      <c r="BE350" s="47">
        <f t="shared" si="479"/>
        <v>0.58333333333333337</v>
      </c>
      <c r="BF350" s="47">
        <f t="shared" si="479"/>
        <v>0.58333333333333337</v>
      </c>
      <c r="BG350" s="47">
        <f t="shared" si="479"/>
        <v>0.58333333333333337</v>
      </c>
      <c r="BH350" s="47">
        <f t="shared" si="479"/>
        <v>0.58333333333333337</v>
      </c>
      <c r="BI350" s="47">
        <f t="shared" si="479"/>
        <v>0.58333333333333337</v>
      </c>
      <c r="BJ350" s="47">
        <f t="shared" si="479"/>
        <v>0.58333333333333337</v>
      </c>
    </row>
    <row r="351" spans="2:62" ht="13.5" hidden="1" customHeight="1" outlineLevel="1" x14ac:dyDescent="0.25">
      <c r="B351" s="46" t="str">
        <f>B274</f>
        <v>Office Manager</v>
      </c>
      <c r="G351" s="47">
        <f t="shared" ref="G351:AW351" si="480">G326*$F$248</f>
        <v>0</v>
      </c>
      <c r="H351" s="47">
        <f t="shared" si="480"/>
        <v>0</v>
      </c>
      <c r="I351" s="47">
        <f t="shared" si="480"/>
        <v>0</v>
      </c>
      <c r="J351" s="47">
        <f t="shared" si="480"/>
        <v>0</v>
      </c>
      <c r="K351" s="47">
        <f t="shared" si="480"/>
        <v>0</v>
      </c>
      <c r="L351" s="47">
        <f t="shared" si="480"/>
        <v>0</v>
      </c>
      <c r="M351" s="47">
        <f t="shared" si="480"/>
        <v>0</v>
      </c>
      <c r="N351" s="47">
        <f t="shared" si="480"/>
        <v>0</v>
      </c>
      <c r="O351" s="47">
        <f t="shared" si="480"/>
        <v>0</v>
      </c>
      <c r="P351" s="47">
        <f t="shared" si="480"/>
        <v>0</v>
      </c>
      <c r="Q351" s="47">
        <f t="shared" si="480"/>
        <v>0</v>
      </c>
      <c r="R351" s="47">
        <f t="shared" si="480"/>
        <v>0</v>
      </c>
      <c r="S351" s="47">
        <f t="shared" si="480"/>
        <v>0</v>
      </c>
      <c r="T351" s="47">
        <f t="shared" si="480"/>
        <v>0</v>
      </c>
      <c r="U351" s="47">
        <f t="shared" si="480"/>
        <v>0</v>
      </c>
      <c r="V351" s="47">
        <f t="shared" si="480"/>
        <v>0</v>
      </c>
      <c r="W351" s="47">
        <f t="shared" si="480"/>
        <v>0</v>
      </c>
      <c r="X351" s="47">
        <f t="shared" si="480"/>
        <v>0</v>
      </c>
      <c r="Y351" s="47">
        <f t="shared" si="480"/>
        <v>0</v>
      </c>
      <c r="Z351" s="47">
        <f t="shared" si="480"/>
        <v>0</v>
      </c>
      <c r="AA351" s="47">
        <f t="shared" si="480"/>
        <v>0</v>
      </c>
      <c r="AB351" s="47">
        <f t="shared" si="480"/>
        <v>0</v>
      </c>
      <c r="AC351" s="47">
        <f t="shared" si="480"/>
        <v>0</v>
      </c>
      <c r="AD351" s="47">
        <f t="shared" si="480"/>
        <v>0</v>
      </c>
      <c r="AE351" s="47">
        <f t="shared" si="480"/>
        <v>0</v>
      </c>
      <c r="AF351" s="47">
        <f t="shared" si="480"/>
        <v>0</v>
      </c>
      <c r="AG351" s="47">
        <f t="shared" si="480"/>
        <v>0</v>
      </c>
      <c r="AH351" s="47">
        <f t="shared" si="480"/>
        <v>0</v>
      </c>
      <c r="AI351" s="47">
        <f t="shared" si="480"/>
        <v>0</v>
      </c>
      <c r="AJ351" s="47">
        <f t="shared" si="480"/>
        <v>0</v>
      </c>
      <c r="AK351" s="47">
        <f t="shared" si="480"/>
        <v>0</v>
      </c>
      <c r="AL351" s="47">
        <f t="shared" si="480"/>
        <v>0</v>
      </c>
      <c r="AM351" s="47">
        <f t="shared" si="480"/>
        <v>0</v>
      </c>
      <c r="AN351" s="47">
        <f t="shared" si="480"/>
        <v>0</v>
      </c>
      <c r="AO351" s="47">
        <f t="shared" si="480"/>
        <v>0</v>
      </c>
      <c r="AP351" s="47">
        <f t="shared" si="480"/>
        <v>0</v>
      </c>
      <c r="AQ351" s="47">
        <f t="shared" si="480"/>
        <v>0</v>
      </c>
      <c r="AR351" s="47">
        <f t="shared" si="480"/>
        <v>0</v>
      </c>
      <c r="AS351" s="47">
        <f t="shared" si="480"/>
        <v>0</v>
      </c>
      <c r="AT351" s="47">
        <f t="shared" si="480"/>
        <v>0</v>
      </c>
      <c r="AU351" s="47">
        <f t="shared" si="480"/>
        <v>0</v>
      </c>
      <c r="AV351" s="47">
        <f t="shared" si="480"/>
        <v>0</v>
      </c>
      <c r="AW351" s="47">
        <f t="shared" si="480"/>
        <v>0</v>
      </c>
      <c r="AX351" s="47">
        <f t="shared" ref="AX351:BJ351" si="481">AX326*$F$248</f>
        <v>0</v>
      </c>
      <c r="AY351" s="47">
        <f t="shared" si="481"/>
        <v>0</v>
      </c>
      <c r="AZ351" s="47">
        <f t="shared" si="481"/>
        <v>0</v>
      </c>
      <c r="BA351" s="47">
        <f t="shared" si="481"/>
        <v>0</v>
      </c>
      <c r="BB351" s="47">
        <f t="shared" si="481"/>
        <v>0</v>
      </c>
      <c r="BC351" s="47">
        <f t="shared" si="481"/>
        <v>0</v>
      </c>
      <c r="BD351" s="47">
        <f t="shared" si="481"/>
        <v>0</v>
      </c>
      <c r="BE351" s="47">
        <f t="shared" si="481"/>
        <v>0</v>
      </c>
      <c r="BF351" s="47">
        <f t="shared" si="481"/>
        <v>0</v>
      </c>
      <c r="BG351" s="47">
        <f t="shared" si="481"/>
        <v>0</v>
      </c>
      <c r="BH351" s="47">
        <f t="shared" si="481"/>
        <v>0</v>
      </c>
      <c r="BI351" s="47">
        <f t="shared" si="481"/>
        <v>0</v>
      </c>
      <c r="BJ351" s="47">
        <f t="shared" si="481"/>
        <v>0</v>
      </c>
    </row>
    <row r="352" spans="2:62" ht="13.5" hidden="1" customHeight="1" outlineLevel="1" x14ac:dyDescent="0.25">
      <c r="B352" s="46" t="str">
        <f>B275</f>
        <v>Administrative Assistant</v>
      </c>
      <c r="G352" s="47">
        <f t="shared" ref="G352:AW352" si="482">G327*$F$248</f>
        <v>0</v>
      </c>
      <c r="H352" s="47">
        <f t="shared" si="482"/>
        <v>0</v>
      </c>
      <c r="I352" s="47">
        <f t="shared" si="482"/>
        <v>0</v>
      </c>
      <c r="J352" s="47">
        <f t="shared" si="482"/>
        <v>0</v>
      </c>
      <c r="K352" s="47">
        <f t="shared" si="482"/>
        <v>0</v>
      </c>
      <c r="L352" s="47">
        <f t="shared" si="482"/>
        <v>0</v>
      </c>
      <c r="M352" s="47">
        <f t="shared" si="482"/>
        <v>0</v>
      </c>
      <c r="N352" s="47">
        <f t="shared" si="482"/>
        <v>0</v>
      </c>
      <c r="O352" s="47">
        <f t="shared" si="482"/>
        <v>0</v>
      </c>
      <c r="P352" s="47">
        <f t="shared" si="482"/>
        <v>0</v>
      </c>
      <c r="Q352" s="47">
        <f t="shared" si="482"/>
        <v>0</v>
      </c>
      <c r="R352" s="47">
        <f t="shared" si="482"/>
        <v>0</v>
      </c>
      <c r="S352" s="47">
        <f t="shared" si="482"/>
        <v>0</v>
      </c>
      <c r="T352" s="47">
        <f t="shared" si="482"/>
        <v>0</v>
      </c>
      <c r="U352" s="47">
        <f t="shared" si="482"/>
        <v>0</v>
      </c>
      <c r="V352" s="47">
        <f t="shared" si="482"/>
        <v>0</v>
      </c>
      <c r="W352" s="47">
        <f t="shared" si="482"/>
        <v>0</v>
      </c>
      <c r="X352" s="47">
        <f t="shared" si="482"/>
        <v>0</v>
      </c>
      <c r="Y352" s="47">
        <f t="shared" si="482"/>
        <v>0</v>
      </c>
      <c r="Z352" s="47">
        <f t="shared" si="482"/>
        <v>0</v>
      </c>
      <c r="AA352" s="47">
        <f t="shared" si="482"/>
        <v>0.33333333333333331</v>
      </c>
      <c r="AB352" s="47">
        <f t="shared" si="482"/>
        <v>0.33333333333333331</v>
      </c>
      <c r="AC352" s="47">
        <f t="shared" si="482"/>
        <v>0.33333333333333331</v>
      </c>
      <c r="AD352" s="47">
        <f t="shared" si="482"/>
        <v>0.33333333333333331</v>
      </c>
      <c r="AE352" s="47">
        <f t="shared" si="482"/>
        <v>0.33333333333333331</v>
      </c>
      <c r="AF352" s="47">
        <f t="shared" si="482"/>
        <v>0.33333333333333331</v>
      </c>
      <c r="AG352" s="47">
        <f t="shared" si="482"/>
        <v>0.33333333333333331</v>
      </c>
      <c r="AH352" s="47">
        <f t="shared" si="482"/>
        <v>0.33333333333333331</v>
      </c>
      <c r="AI352" s="47">
        <f t="shared" si="482"/>
        <v>0.33333333333333331</v>
      </c>
      <c r="AJ352" s="47">
        <f t="shared" si="482"/>
        <v>0.33333333333333331</v>
      </c>
      <c r="AK352" s="47">
        <f t="shared" si="482"/>
        <v>0.33333333333333331</v>
      </c>
      <c r="AL352" s="47">
        <f t="shared" si="482"/>
        <v>0.33333333333333331</v>
      </c>
      <c r="AM352" s="47">
        <f t="shared" si="482"/>
        <v>0.375</v>
      </c>
      <c r="AN352" s="47">
        <f t="shared" si="482"/>
        <v>0.375</v>
      </c>
      <c r="AO352" s="47">
        <f t="shared" si="482"/>
        <v>0.375</v>
      </c>
      <c r="AP352" s="47">
        <f t="shared" si="482"/>
        <v>0.375</v>
      </c>
      <c r="AQ352" s="47">
        <f t="shared" si="482"/>
        <v>0.375</v>
      </c>
      <c r="AR352" s="47">
        <f t="shared" si="482"/>
        <v>0.375</v>
      </c>
      <c r="AS352" s="47">
        <f t="shared" si="482"/>
        <v>0.375</v>
      </c>
      <c r="AT352" s="47">
        <f t="shared" si="482"/>
        <v>0.375</v>
      </c>
      <c r="AU352" s="47">
        <f t="shared" si="482"/>
        <v>0.375</v>
      </c>
      <c r="AV352" s="47">
        <f t="shared" si="482"/>
        <v>0.375</v>
      </c>
      <c r="AW352" s="47">
        <f t="shared" si="482"/>
        <v>0.375</v>
      </c>
      <c r="AX352" s="47">
        <f t="shared" ref="AX352:BJ352" si="483">AX327*$F$248</f>
        <v>0.375</v>
      </c>
      <c r="AY352" s="47">
        <f t="shared" si="483"/>
        <v>0.375</v>
      </c>
      <c r="AZ352" s="47">
        <f t="shared" si="483"/>
        <v>0.375</v>
      </c>
      <c r="BA352" s="47">
        <f t="shared" si="483"/>
        <v>0.375</v>
      </c>
      <c r="BB352" s="47">
        <f t="shared" si="483"/>
        <v>0.375</v>
      </c>
      <c r="BC352" s="47">
        <f t="shared" si="483"/>
        <v>0.375</v>
      </c>
      <c r="BD352" s="47">
        <f t="shared" si="483"/>
        <v>0.375</v>
      </c>
      <c r="BE352" s="47">
        <f t="shared" si="483"/>
        <v>0.375</v>
      </c>
      <c r="BF352" s="47">
        <f t="shared" si="483"/>
        <v>0.375</v>
      </c>
      <c r="BG352" s="47">
        <f t="shared" si="483"/>
        <v>0.375</v>
      </c>
      <c r="BH352" s="47">
        <f t="shared" si="483"/>
        <v>0.375</v>
      </c>
      <c r="BI352" s="47">
        <f t="shared" si="483"/>
        <v>0.375</v>
      </c>
      <c r="BJ352" s="47">
        <f t="shared" si="483"/>
        <v>0.375</v>
      </c>
    </row>
    <row r="353" spans="2:62" ht="13.5" hidden="1" customHeight="1" outlineLevel="1" x14ac:dyDescent="0.25"/>
    <row r="354" spans="2:62" ht="13.5" hidden="1" customHeight="1" outlineLevel="1" x14ac:dyDescent="0.25">
      <c r="B354" s="29" t="s">
        <v>124</v>
      </c>
      <c r="C354" s="37"/>
      <c r="D354" s="3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5"/>
    </row>
    <row r="355" spans="2:62" ht="5" hidden="1" customHeight="1" outlineLevel="1" x14ac:dyDescent="0.25"/>
    <row r="356" spans="2:62" ht="13.5" hidden="1" customHeight="1" outlineLevel="1" x14ac:dyDescent="0.25">
      <c r="B356" s="46" t="str">
        <f t="shared" ref="B356:B371" si="484">B254</f>
        <v>Chief Executive Officer (CEO)</v>
      </c>
      <c r="G356" s="48">
        <f>G306*$F$249</f>
        <v>1.6666666666666665</v>
      </c>
      <c r="H356" s="48">
        <f t="shared" ref="H356:AW356" si="485">H306*$F$249</f>
        <v>1.6666666666666665</v>
      </c>
      <c r="I356" s="48">
        <f t="shared" si="485"/>
        <v>1.6666666666666665</v>
      </c>
      <c r="J356" s="48">
        <f t="shared" si="485"/>
        <v>1.6666666666666665</v>
      </c>
      <c r="K356" s="48">
        <f t="shared" si="485"/>
        <v>1.6666666666666665</v>
      </c>
      <c r="L356" s="48">
        <f t="shared" si="485"/>
        <v>1.6666666666666665</v>
      </c>
      <c r="M356" s="48">
        <f t="shared" si="485"/>
        <v>1.6666666666666665</v>
      </c>
      <c r="N356" s="48">
        <f t="shared" si="485"/>
        <v>1.6666666666666665</v>
      </c>
      <c r="O356" s="48">
        <f t="shared" si="485"/>
        <v>1.875</v>
      </c>
      <c r="P356" s="48">
        <f t="shared" si="485"/>
        <v>1.875</v>
      </c>
      <c r="Q356" s="48">
        <f t="shared" si="485"/>
        <v>1.875</v>
      </c>
      <c r="R356" s="48">
        <f t="shared" si="485"/>
        <v>1.875</v>
      </c>
      <c r="S356" s="48">
        <f t="shared" si="485"/>
        <v>1.875</v>
      </c>
      <c r="T356" s="48">
        <f t="shared" si="485"/>
        <v>1.875</v>
      </c>
      <c r="U356" s="48">
        <f t="shared" si="485"/>
        <v>1.875</v>
      </c>
      <c r="V356" s="48">
        <f t="shared" si="485"/>
        <v>1.875</v>
      </c>
      <c r="W356" s="48">
        <f t="shared" si="485"/>
        <v>1.875</v>
      </c>
      <c r="X356" s="48">
        <f t="shared" si="485"/>
        <v>1.875</v>
      </c>
      <c r="Y356" s="48">
        <f t="shared" si="485"/>
        <v>1.875</v>
      </c>
      <c r="Z356" s="48">
        <f t="shared" si="485"/>
        <v>1.875</v>
      </c>
      <c r="AA356" s="48">
        <f t="shared" si="485"/>
        <v>2.0833333333333335</v>
      </c>
      <c r="AB356" s="48">
        <f t="shared" si="485"/>
        <v>2.0833333333333335</v>
      </c>
      <c r="AC356" s="48">
        <f t="shared" si="485"/>
        <v>2.0833333333333335</v>
      </c>
      <c r="AD356" s="48">
        <f t="shared" si="485"/>
        <v>2.0833333333333335</v>
      </c>
      <c r="AE356" s="48">
        <f t="shared" si="485"/>
        <v>2.0833333333333335</v>
      </c>
      <c r="AF356" s="48">
        <f t="shared" si="485"/>
        <v>2.0833333333333335</v>
      </c>
      <c r="AG356" s="48">
        <f t="shared" si="485"/>
        <v>2.0833333333333335</v>
      </c>
      <c r="AH356" s="48">
        <f t="shared" si="485"/>
        <v>2.0833333333333335</v>
      </c>
      <c r="AI356" s="48">
        <f t="shared" si="485"/>
        <v>2.0833333333333335</v>
      </c>
      <c r="AJ356" s="48">
        <f t="shared" si="485"/>
        <v>2.0833333333333335</v>
      </c>
      <c r="AK356" s="48">
        <f t="shared" si="485"/>
        <v>2.0833333333333335</v>
      </c>
      <c r="AL356" s="48">
        <f t="shared" si="485"/>
        <v>2.0833333333333335</v>
      </c>
      <c r="AM356" s="48">
        <f t="shared" si="485"/>
        <v>2.0833333333333335</v>
      </c>
      <c r="AN356" s="48">
        <f t="shared" si="485"/>
        <v>2.0833333333333335</v>
      </c>
      <c r="AO356" s="48">
        <f t="shared" si="485"/>
        <v>2.0833333333333335</v>
      </c>
      <c r="AP356" s="48">
        <f t="shared" si="485"/>
        <v>2.0833333333333335</v>
      </c>
      <c r="AQ356" s="48">
        <f t="shared" si="485"/>
        <v>2.0833333333333335</v>
      </c>
      <c r="AR356" s="48">
        <f t="shared" si="485"/>
        <v>2.0833333333333335</v>
      </c>
      <c r="AS356" s="48">
        <f t="shared" si="485"/>
        <v>2.0833333333333335</v>
      </c>
      <c r="AT356" s="48">
        <f t="shared" si="485"/>
        <v>2.0833333333333335</v>
      </c>
      <c r="AU356" s="48">
        <f t="shared" si="485"/>
        <v>2.0833333333333335</v>
      </c>
      <c r="AV356" s="48">
        <f t="shared" si="485"/>
        <v>2.0833333333333335</v>
      </c>
      <c r="AW356" s="48">
        <f t="shared" si="485"/>
        <v>2.0833333333333335</v>
      </c>
      <c r="AX356" s="48">
        <f t="shared" ref="AX356:BJ356" si="486">AX306*$F$249</f>
        <v>2.0833333333333335</v>
      </c>
      <c r="AY356" s="48">
        <f t="shared" si="486"/>
        <v>2.2916666666666665</v>
      </c>
      <c r="AZ356" s="48">
        <f t="shared" si="486"/>
        <v>2.2916666666666665</v>
      </c>
      <c r="BA356" s="48">
        <f t="shared" si="486"/>
        <v>2.2916666666666665</v>
      </c>
      <c r="BB356" s="48">
        <f t="shared" si="486"/>
        <v>2.2916666666666665</v>
      </c>
      <c r="BC356" s="48">
        <f t="shared" si="486"/>
        <v>2.2916666666666665</v>
      </c>
      <c r="BD356" s="48">
        <f t="shared" si="486"/>
        <v>2.2916666666666665</v>
      </c>
      <c r="BE356" s="48">
        <f t="shared" si="486"/>
        <v>2.2916666666666665</v>
      </c>
      <c r="BF356" s="48">
        <f t="shared" si="486"/>
        <v>2.2916666666666665</v>
      </c>
      <c r="BG356" s="48">
        <f t="shared" si="486"/>
        <v>2.2916666666666665</v>
      </c>
      <c r="BH356" s="48">
        <f t="shared" si="486"/>
        <v>2.2916666666666665</v>
      </c>
      <c r="BI356" s="48">
        <f t="shared" si="486"/>
        <v>2.2916666666666665</v>
      </c>
      <c r="BJ356" s="48">
        <f t="shared" si="486"/>
        <v>2.2916666666666665</v>
      </c>
    </row>
    <row r="357" spans="2:62" ht="13.5" hidden="1" customHeight="1" outlineLevel="1" x14ac:dyDescent="0.25">
      <c r="B357" s="46" t="str">
        <f t="shared" si="484"/>
        <v>EVP, Sales and Business Development (CMRO)</v>
      </c>
      <c r="G357" s="47">
        <f t="shared" ref="G357:AW357" si="487">G307*$F$249</f>
        <v>0</v>
      </c>
      <c r="H357" s="47">
        <f t="shared" si="487"/>
        <v>0</v>
      </c>
      <c r="I357" s="47">
        <f t="shared" si="487"/>
        <v>0</v>
      </c>
      <c r="J357" s="47">
        <f t="shared" si="487"/>
        <v>0</v>
      </c>
      <c r="K357" s="47">
        <f t="shared" si="487"/>
        <v>0</v>
      </c>
      <c r="L357" s="47">
        <f t="shared" si="487"/>
        <v>0</v>
      </c>
      <c r="M357" s="47">
        <f t="shared" si="487"/>
        <v>0</v>
      </c>
      <c r="N357" s="47">
        <f t="shared" si="487"/>
        <v>0</v>
      </c>
      <c r="O357" s="47">
        <f t="shared" si="487"/>
        <v>1.4583333333333333</v>
      </c>
      <c r="P357" s="47">
        <f t="shared" si="487"/>
        <v>1.4583333333333333</v>
      </c>
      <c r="Q357" s="47">
        <f t="shared" si="487"/>
        <v>1.4583333333333333</v>
      </c>
      <c r="R357" s="47">
        <f t="shared" si="487"/>
        <v>1.4583333333333333</v>
      </c>
      <c r="S357" s="47">
        <f t="shared" si="487"/>
        <v>1.4583333333333333</v>
      </c>
      <c r="T357" s="47">
        <f t="shared" si="487"/>
        <v>1.4583333333333333</v>
      </c>
      <c r="U357" s="47">
        <f t="shared" si="487"/>
        <v>1.4583333333333333</v>
      </c>
      <c r="V357" s="47">
        <f t="shared" si="487"/>
        <v>1.4583333333333333</v>
      </c>
      <c r="W357" s="47">
        <f t="shared" si="487"/>
        <v>1.4583333333333333</v>
      </c>
      <c r="X357" s="47">
        <f t="shared" si="487"/>
        <v>1.4583333333333333</v>
      </c>
      <c r="Y357" s="47">
        <f t="shared" si="487"/>
        <v>1.4583333333333333</v>
      </c>
      <c r="Z357" s="47">
        <f t="shared" si="487"/>
        <v>1.4583333333333333</v>
      </c>
      <c r="AA357" s="47">
        <f t="shared" si="487"/>
        <v>1.6666666666666665</v>
      </c>
      <c r="AB357" s="47">
        <f t="shared" si="487"/>
        <v>1.6666666666666665</v>
      </c>
      <c r="AC357" s="47">
        <f t="shared" si="487"/>
        <v>1.6666666666666665</v>
      </c>
      <c r="AD357" s="47">
        <f t="shared" si="487"/>
        <v>1.6666666666666665</v>
      </c>
      <c r="AE357" s="47">
        <f t="shared" si="487"/>
        <v>1.6666666666666665</v>
      </c>
      <c r="AF357" s="47">
        <f t="shared" si="487"/>
        <v>1.6666666666666665</v>
      </c>
      <c r="AG357" s="47">
        <f t="shared" si="487"/>
        <v>1.6666666666666665</v>
      </c>
      <c r="AH357" s="47">
        <f t="shared" si="487"/>
        <v>1.6666666666666665</v>
      </c>
      <c r="AI357" s="47">
        <f t="shared" si="487"/>
        <v>1.6666666666666665</v>
      </c>
      <c r="AJ357" s="47">
        <f t="shared" si="487"/>
        <v>1.6666666666666665</v>
      </c>
      <c r="AK357" s="47">
        <f t="shared" si="487"/>
        <v>1.6666666666666665</v>
      </c>
      <c r="AL357" s="47">
        <f t="shared" si="487"/>
        <v>1.6666666666666665</v>
      </c>
      <c r="AM357" s="47">
        <f t="shared" si="487"/>
        <v>1.875</v>
      </c>
      <c r="AN357" s="47">
        <f t="shared" si="487"/>
        <v>1.875</v>
      </c>
      <c r="AO357" s="47">
        <f t="shared" si="487"/>
        <v>1.875</v>
      </c>
      <c r="AP357" s="47">
        <f t="shared" si="487"/>
        <v>1.875</v>
      </c>
      <c r="AQ357" s="47">
        <f t="shared" si="487"/>
        <v>1.875</v>
      </c>
      <c r="AR357" s="47">
        <f t="shared" si="487"/>
        <v>1.875</v>
      </c>
      <c r="AS357" s="47">
        <f t="shared" si="487"/>
        <v>1.875</v>
      </c>
      <c r="AT357" s="47">
        <f t="shared" si="487"/>
        <v>1.875</v>
      </c>
      <c r="AU357" s="47">
        <f t="shared" si="487"/>
        <v>1.875</v>
      </c>
      <c r="AV357" s="47">
        <f t="shared" si="487"/>
        <v>1.875</v>
      </c>
      <c r="AW357" s="47">
        <f t="shared" si="487"/>
        <v>1.875</v>
      </c>
      <c r="AX357" s="47">
        <f t="shared" ref="AX357:BJ357" si="488">AX307*$F$249</f>
        <v>1.875</v>
      </c>
      <c r="AY357" s="47">
        <f t="shared" si="488"/>
        <v>2.0833333333333335</v>
      </c>
      <c r="AZ357" s="47">
        <f t="shared" si="488"/>
        <v>2.0833333333333335</v>
      </c>
      <c r="BA357" s="47">
        <f t="shared" si="488"/>
        <v>2.0833333333333335</v>
      </c>
      <c r="BB357" s="47">
        <f t="shared" si="488"/>
        <v>2.0833333333333335</v>
      </c>
      <c r="BC357" s="47">
        <f t="shared" si="488"/>
        <v>2.0833333333333335</v>
      </c>
      <c r="BD357" s="47">
        <f t="shared" si="488"/>
        <v>2.0833333333333335</v>
      </c>
      <c r="BE357" s="47">
        <f t="shared" si="488"/>
        <v>2.0833333333333335</v>
      </c>
      <c r="BF357" s="47">
        <f t="shared" si="488"/>
        <v>2.0833333333333335</v>
      </c>
      <c r="BG357" s="47">
        <f t="shared" si="488"/>
        <v>2.0833333333333335</v>
      </c>
      <c r="BH357" s="47">
        <f t="shared" si="488"/>
        <v>2.0833333333333335</v>
      </c>
      <c r="BI357" s="47">
        <f t="shared" si="488"/>
        <v>2.0833333333333335</v>
      </c>
      <c r="BJ357" s="47">
        <f t="shared" si="488"/>
        <v>2.0833333333333335</v>
      </c>
    </row>
    <row r="358" spans="2:62" ht="13.5" hidden="1" customHeight="1" outlineLevel="1" x14ac:dyDescent="0.25">
      <c r="B358" s="46" t="str">
        <f t="shared" si="484"/>
        <v>EVP, Finance (CFO)</v>
      </c>
      <c r="G358" s="47">
        <f t="shared" ref="G358:AW358" si="489">G308*$F$249</f>
        <v>0</v>
      </c>
      <c r="H358" s="47">
        <f t="shared" si="489"/>
        <v>0</v>
      </c>
      <c r="I358" s="47">
        <f t="shared" si="489"/>
        <v>0</v>
      </c>
      <c r="J358" s="47">
        <f t="shared" si="489"/>
        <v>0</v>
      </c>
      <c r="K358" s="47">
        <f t="shared" si="489"/>
        <v>0</v>
      </c>
      <c r="L358" s="47">
        <f t="shared" si="489"/>
        <v>0</v>
      </c>
      <c r="M358" s="47">
        <f t="shared" si="489"/>
        <v>0</v>
      </c>
      <c r="N358" s="47">
        <f t="shared" si="489"/>
        <v>0</v>
      </c>
      <c r="O358" s="47">
        <f t="shared" si="489"/>
        <v>0</v>
      </c>
      <c r="P358" s="47">
        <f t="shared" si="489"/>
        <v>0</v>
      </c>
      <c r="Q358" s="47">
        <f t="shared" si="489"/>
        <v>0</v>
      </c>
      <c r="R358" s="47">
        <f t="shared" si="489"/>
        <v>0</v>
      </c>
      <c r="S358" s="47">
        <f t="shared" si="489"/>
        <v>0</v>
      </c>
      <c r="T358" s="47">
        <f t="shared" si="489"/>
        <v>0</v>
      </c>
      <c r="U358" s="47">
        <f t="shared" si="489"/>
        <v>1.4583333333333333</v>
      </c>
      <c r="V358" s="47">
        <f t="shared" si="489"/>
        <v>1.4583333333333333</v>
      </c>
      <c r="W358" s="47">
        <f t="shared" si="489"/>
        <v>1.4583333333333333</v>
      </c>
      <c r="X358" s="47">
        <f t="shared" si="489"/>
        <v>1.4583333333333333</v>
      </c>
      <c r="Y358" s="47">
        <f t="shared" si="489"/>
        <v>1.4583333333333333</v>
      </c>
      <c r="Z358" s="47">
        <f t="shared" si="489"/>
        <v>1.4583333333333333</v>
      </c>
      <c r="AA358" s="47">
        <f t="shared" si="489"/>
        <v>1.6666666666666665</v>
      </c>
      <c r="AB358" s="47">
        <f t="shared" si="489"/>
        <v>1.6666666666666665</v>
      </c>
      <c r="AC358" s="47">
        <f t="shared" si="489"/>
        <v>1.6666666666666665</v>
      </c>
      <c r="AD358" s="47">
        <f t="shared" si="489"/>
        <v>1.6666666666666665</v>
      </c>
      <c r="AE358" s="47">
        <f t="shared" si="489"/>
        <v>1.6666666666666665</v>
      </c>
      <c r="AF358" s="47">
        <f t="shared" si="489"/>
        <v>1.6666666666666665</v>
      </c>
      <c r="AG358" s="47">
        <f t="shared" si="489"/>
        <v>1.6666666666666665</v>
      </c>
      <c r="AH358" s="47">
        <f t="shared" si="489"/>
        <v>1.6666666666666665</v>
      </c>
      <c r="AI358" s="47">
        <f t="shared" si="489"/>
        <v>1.6666666666666665</v>
      </c>
      <c r="AJ358" s="47">
        <f t="shared" si="489"/>
        <v>1.6666666666666665</v>
      </c>
      <c r="AK358" s="47">
        <f t="shared" si="489"/>
        <v>1.6666666666666665</v>
      </c>
      <c r="AL358" s="47">
        <f t="shared" si="489"/>
        <v>1.6666666666666665</v>
      </c>
      <c r="AM358" s="47">
        <f t="shared" si="489"/>
        <v>1.875</v>
      </c>
      <c r="AN358" s="47">
        <f t="shared" si="489"/>
        <v>1.875</v>
      </c>
      <c r="AO358" s="47">
        <f t="shared" si="489"/>
        <v>1.875</v>
      </c>
      <c r="AP358" s="47">
        <f t="shared" si="489"/>
        <v>1.875</v>
      </c>
      <c r="AQ358" s="47">
        <f t="shared" si="489"/>
        <v>1.875</v>
      </c>
      <c r="AR358" s="47">
        <f t="shared" si="489"/>
        <v>1.875</v>
      </c>
      <c r="AS358" s="47">
        <f t="shared" si="489"/>
        <v>1.875</v>
      </c>
      <c r="AT358" s="47">
        <f t="shared" si="489"/>
        <v>1.875</v>
      </c>
      <c r="AU358" s="47">
        <f t="shared" si="489"/>
        <v>1.875</v>
      </c>
      <c r="AV358" s="47">
        <f t="shared" si="489"/>
        <v>1.875</v>
      </c>
      <c r="AW358" s="47">
        <f t="shared" si="489"/>
        <v>1.875</v>
      </c>
      <c r="AX358" s="47">
        <f t="shared" ref="AX358:BJ358" si="490">AX308*$F$249</f>
        <v>1.875</v>
      </c>
      <c r="AY358" s="47">
        <f t="shared" si="490"/>
        <v>2.0833333333333335</v>
      </c>
      <c r="AZ358" s="47">
        <f t="shared" si="490"/>
        <v>2.0833333333333335</v>
      </c>
      <c r="BA358" s="47">
        <f t="shared" si="490"/>
        <v>2.0833333333333335</v>
      </c>
      <c r="BB358" s="47">
        <f t="shared" si="490"/>
        <v>2.0833333333333335</v>
      </c>
      <c r="BC358" s="47">
        <f t="shared" si="490"/>
        <v>2.0833333333333335</v>
      </c>
      <c r="BD358" s="47">
        <f t="shared" si="490"/>
        <v>2.0833333333333335</v>
      </c>
      <c r="BE358" s="47">
        <f t="shared" si="490"/>
        <v>2.0833333333333335</v>
      </c>
      <c r="BF358" s="47">
        <f t="shared" si="490"/>
        <v>2.0833333333333335</v>
      </c>
      <c r="BG358" s="47">
        <f t="shared" si="490"/>
        <v>2.0833333333333335</v>
      </c>
      <c r="BH358" s="47">
        <f t="shared" si="490"/>
        <v>2.0833333333333335</v>
      </c>
      <c r="BI358" s="47">
        <f t="shared" si="490"/>
        <v>2.0833333333333335</v>
      </c>
      <c r="BJ358" s="47">
        <f t="shared" si="490"/>
        <v>2.0833333333333335</v>
      </c>
    </row>
    <row r="359" spans="2:62" ht="13.5" hidden="1" customHeight="1" outlineLevel="1" x14ac:dyDescent="0.25">
      <c r="B359" s="46" t="str">
        <f t="shared" si="484"/>
        <v>EVP, Operations (COO)</v>
      </c>
      <c r="G359" s="47">
        <f t="shared" ref="G359:AW359" si="491">G309*$F$249</f>
        <v>0</v>
      </c>
      <c r="H359" s="47">
        <f t="shared" si="491"/>
        <v>0</v>
      </c>
      <c r="I359" s="47">
        <f t="shared" si="491"/>
        <v>0</v>
      </c>
      <c r="J359" s="47">
        <f t="shared" si="491"/>
        <v>0</v>
      </c>
      <c r="K359" s="47">
        <f t="shared" si="491"/>
        <v>0</v>
      </c>
      <c r="L359" s="47">
        <f t="shared" si="491"/>
        <v>0</v>
      </c>
      <c r="M359" s="47">
        <f t="shared" si="491"/>
        <v>0</v>
      </c>
      <c r="N359" s="47">
        <f t="shared" si="491"/>
        <v>0</v>
      </c>
      <c r="O359" s="47">
        <f t="shared" si="491"/>
        <v>0</v>
      </c>
      <c r="P359" s="47">
        <f t="shared" si="491"/>
        <v>0</v>
      </c>
      <c r="Q359" s="47">
        <f t="shared" si="491"/>
        <v>0</v>
      </c>
      <c r="R359" s="47">
        <f t="shared" si="491"/>
        <v>0</v>
      </c>
      <c r="S359" s="47">
        <f t="shared" si="491"/>
        <v>0</v>
      </c>
      <c r="T359" s="47">
        <f t="shared" si="491"/>
        <v>0</v>
      </c>
      <c r="U359" s="47">
        <f t="shared" si="491"/>
        <v>0</v>
      </c>
      <c r="V359" s="47">
        <f t="shared" si="491"/>
        <v>0</v>
      </c>
      <c r="W359" s="47">
        <f t="shared" si="491"/>
        <v>0</v>
      </c>
      <c r="X359" s="47">
        <f t="shared" si="491"/>
        <v>0</v>
      </c>
      <c r="Y359" s="47">
        <f t="shared" si="491"/>
        <v>0</v>
      </c>
      <c r="Z359" s="47">
        <f t="shared" si="491"/>
        <v>0</v>
      </c>
      <c r="AA359" s="47">
        <f t="shared" si="491"/>
        <v>1.6666666666666665</v>
      </c>
      <c r="AB359" s="47">
        <f t="shared" si="491"/>
        <v>1.6666666666666665</v>
      </c>
      <c r="AC359" s="47">
        <f t="shared" si="491"/>
        <v>1.6666666666666665</v>
      </c>
      <c r="AD359" s="47">
        <f t="shared" si="491"/>
        <v>1.6666666666666665</v>
      </c>
      <c r="AE359" s="47">
        <f t="shared" si="491"/>
        <v>1.6666666666666665</v>
      </c>
      <c r="AF359" s="47">
        <f t="shared" si="491"/>
        <v>1.6666666666666665</v>
      </c>
      <c r="AG359" s="47">
        <f t="shared" si="491"/>
        <v>1.6666666666666665</v>
      </c>
      <c r="AH359" s="47">
        <f t="shared" si="491"/>
        <v>1.6666666666666665</v>
      </c>
      <c r="AI359" s="47">
        <f t="shared" si="491"/>
        <v>1.6666666666666665</v>
      </c>
      <c r="AJ359" s="47">
        <f t="shared" si="491"/>
        <v>1.6666666666666665</v>
      </c>
      <c r="AK359" s="47">
        <f t="shared" si="491"/>
        <v>1.6666666666666665</v>
      </c>
      <c r="AL359" s="47">
        <f t="shared" si="491"/>
        <v>1.6666666666666665</v>
      </c>
      <c r="AM359" s="47">
        <f t="shared" si="491"/>
        <v>1.875</v>
      </c>
      <c r="AN359" s="47">
        <f t="shared" si="491"/>
        <v>1.875</v>
      </c>
      <c r="AO359" s="47">
        <f t="shared" si="491"/>
        <v>1.875</v>
      </c>
      <c r="AP359" s="47">
        <f t="shared" si="491"/>
        <v>1.875</v>
      </c>
      <c r="AQ359" s="47">
        <f t="shared" si="491"/>
        <v>1.875</v>
      </c>
      <c r="AR359" s="47">
        <f t="shared" si="491"/>
        <v>1.875</v>
      </c>
      <c r="AS359" s="47">
        <f t="shared" si="491"/>
        <v>1.875</v>
      </c>
      <c r="AT359" s="47">
        <f t="shared" si="491"/>
        <v>1.875</v>
      </c>
      <c r="AU359" s="47">
        <f t="shared" si="491"/>
        <v>1.875</v>
      </c>
      <c r="AV359" s="47">
        <f t="shared" si="491"/>
        <v>1.875</v>
      </c>
      <c r="AW359" s="47">
        <f t="shared" si="491"/>
        <v>1.875</v>
      </c>
      <c r="AX359" s="47">
        <f t="shared" ref="AX359:BJ359" si="492">AX309*$F$249</f>
        <v>1.875</v>
      </c>
      <c r="AY359" s="47">
        <f t="shared" si="492"/>
        <v>2.0833333333333335</v>
      </c>
      <c r="AZ359" s="47">
        <f t="shared" si="492"/>
        <v>2.0833333333333335</v>
      </c>
      <c r="BA359" s="47">
        <f t="shared" si="492"/>
        <v>2.0833333333333335</v>
      </c>
      <c r="BB359" s="47">
        <f t="shared" si="492"/>
        <v>2.0833333333333335</v>
      </c>
      <c r="BC359" s="47">
        <f t="shared" si="492"/>
        <v>2.0833333333333335</v>
      </c>
      <c r="BD359" s="47">
        <f t="shared" si="492"/>
        <v>2.0833333333333335</v>
      </c>
      <c r="BE359" s="47">
        <f t="shared" si="492"/>
        <v>2.0833333333333335</v>
      </c>
      <c r="BF359" s="47">
        <f t="shared" si="492"/>
        <v>2.0833333333333335</v>
      </c>
      <c r="BG359" s="47">
        <f t="shared" si="492"/>
        <v>2.0833333333333335</v>
      </c>
      <c r="BH359" s="47">
        <f t="shared" si="492"/>
        <v>2.0833333333333335</v>
      </c>
      <c r="BI359" s="47">
        <f t="shared" si="492"/>
        <v>2.0833333333333335</v>
      </c>
      <c r="BJ359" s="47">
        <f t="shared" si="492"/>
        <v>2.0833333333333335</v>
      </c>
    </row>
    <row r="360" spans="2:62" ht="13.5" hidden="1" customHeight="1" outlineLevel="1" x14ac:dyDescent="0.25">
      <c r="B360" s="46" t="str">
        <f t="shared" si="484"/>
        <v>EVP, Technology (CTO)</v>
      </c>
      <c r="G360" s="47">
        <f t="shared" ref="G360:AW360" si="493">G310*$F$249</f>
        <v>0</v>
      </c>
      <c r="H360" s="47">
        <f t="shared" si="493"/>
        <v>0</v>
      </c>
      <c r="I360" s="47">
        <f t="shared" si="493"/>
        <v>0</v>
      </c>
      <c r="J360" s="47">
        <f t="shared" si="493"/>
        <v>0</v>
      </c>
      <c r="K360" s="47">
        <f t="shared" si="493"/>
        <v>0</v>
      </c>
      <c r="L360" s="47">
        <f t="shared" si="493"/>
        <v>0</v>
      </c>
      <c r="M360" s="47">
        <f t="shared" si="493"/>
        <v>0</v>
      </c>
      <c r="N360" s="47">
        <f t="shared" si="493"/>
        <v>0</v>
      </c>
      <c r="O360" s="47">
        <f t="shared" si="493"/>
        <v>1.25</v>
      </c>
      <c r="P360" s="47">
        <f t="shared" si="493"/>
        <v>1.25</v>
      </c>
      <c r="Q360" s="47">
        <f t="shared" si="493"/>
        <v>1.25</v>
      </c>
      <c r="R360" s="47">
        <f t="shared" si="493"/>
        <v>1.25</v>
      </c>
      <c r="S360" s="47">
        <f t="shared" si="493"/>
        <v>1.25</v>
      </c>
      <c r="T360" s="47">
        <f t="shared" si="493"/>
        <v>1.25</v>
      </c>
      <c r="U360" s="47">
        <f t="shared" si="493"/>
        <v>1.25</v>
      </c>
      <c r="V360" s="47">
        <f t="shared" si="493"/>
        <v>1.25</v>
      </c>
      <c r="W360" s="47">
        <f t="shared" si="493"/>
        <v>1.25</v>
      </c>
      <c r="X360" s="47">
        <f t="shared" si="493"/>
        <v>1.25</v>
      </c>
      <c r="Y360" s="47">
        <f t="shared" si="493"/>
        <v>1.25</v>
      </c>
      <c r="Z360" s="47">
        <f t="shared" si="493"/>
        <v>1.25</v>
      </c>
      <c r="AA360" s="47">
        <f t="shared" si="493"/>
        <v>1.4583333333333333</v>
      </c>
      <c r="AB360" s="47">
        <f t="shared" si="493"/>
        <v>1.4583333333333333</v>
      </c>
      <c r="AC360" s="47">
        <f t="shared" si="493"/>
        <v>1.4583333333333333</v>
      </c>
      <c r="AD360" s="47">
        <f t="shared" si="493"/>
        <v>1.4583333333333333</v>
      </c>
      <c r="AE360" s="47">
        <f t="shared" si="493"/>
        <v>1.4583333333333333</v>
      </c>
      <c r="AF360" s="47">
        <f t="shared" si="493"/>
        <v>1.4583333333333333</v>
      </c>
      <c r="AG360" s="47">
        <f t="shared" si="493"/>
        <v>1.4583333333333333</v>
      </c>
      <c r="AH360" s="47">
        <f t="shared" si="493"/>
        <v>1.4583333333333333</v>
      </c>
      <c r="AI360" s="47">
        <f t="shared" si="493"/>
        <v>1.4583333333333333</v>
      </c>
      <c r="AJ360" s="47">
        <f t="shared" si="493"/>
        <v>1.4583333333333333</v>
      </c>
      <c r="AK360" s="47">
        <f t="shared" si="493"/>
        <v>1.4583333333333333</v>
      </c>
      <c r="AL360" s="47">
        <f t="shared" si="493"/>
        <v>1.4583333333333333</v>
      </c>
      <c r="AM360" s="47">
        <f t="shared" si="493"/>
        <v>1.5833333333333333</v>
      </c>
      <c r="AN360" s="47">
        <f t="shared" si="493"/>
        <v>1.5833333333333333</v>
      </c>
      <c r="AO360" s="47">
        <f t="shared" si="493"/>
        <v>1.5833333333333333</v>
      </c>
      <c r="AP360" s="47">
        <f t="shared" si="493"/>
        <v>1.5833333333333333</v>
      </c>
      <c r="AQ360" s="47">
        <f t="shared" si="493"/>
        <v>1.5833333333333333</v>
      </c>
      <c r="AR360" s="47">
        <f t="shared" si="493"/>
        <v>1.5833333333333333</v>
      </c>
      <c r="AS360" s="47">
        <f t="shared" si="493"/>
        <v>1.5833333333333333</v>
      </c>
      <c r="AT360" s="47">
        <f t="shared" si="493"/>
        <v>1.5833333333333333</v>
      </c>
      <c r="AU360" s="47">
        <f t="shared" si="493"/>
        <v>1.5833333333333333</v>
      </c>
      <c r="AV360" s="47">
        <f t="shared" si="493"/>
        <v>1.5833333333333333</v>
      </c>
      <c r="AW360" s="47">
        <f t="shared" si="493"/>
        <v>1.5833333333333333</v>
      </c>
      <c r="AX360" s="47">
        <f t="shared" ref="AX360:BJ360" si="494">AX310*$F$249</f>
        <v>1.5833333333333333</v>
      </c>
      <c r="AY360" s="47">
        <f t="shared" si="494"/>
        <v>1.5833333333333333</v>
      </c>
      <c r="AZ360" s="47">
        <f t="shared" si="494"/>
        <v>1.6666666666666665</v>
      </c>
      <c r="BA360" s="47">
        <f t="shared" si="494"/>
        <v>1.6666666666666665</v>
      </c>
      <c r="BB360" s="47">
        <f t="shared" si="494"/>
        <v>1.6666666666666665</v>
      </c>
      <c r="BC360" s="47">
        <f t="shared" si="494"/>
        <v>1.6666666666666665</v>
      </c>
      <c r="BD360" s="47">
        <f t="shared" si="494"/>
        <v>1.6666666666666665</v>
      </c>
      <c r="BE360" s="47">
        <f t="shared" si="494"/>
        <v>1.6666666666666665</v>
      </c>
      <c r="BF360" s="47">
        <f t="shared" si="494"/>
        <v>1.6666666666666665</v>
      </c>
      <c r="BG360" s="47">
        <f t="shared" si="494"/>
        <v>1.6666666666666665</v>
      </c>
      <c r="BH360" s="47">
        <f t="shared" si="494"/>
        <v>1.6666666666666665</v>
      </c>
      <c r="BI360" s="47">
        <f t="shared" si="494"/>
        <v>1.6666666666666665</v>
      </c>
      <c r="BJ360" s="47">
        <f t="shared" si="494"/>
        <v>1.6666666666666665</v>
      </c>
    </row>
    <row r="361" spans="2:62" ht="13.5" hidden="1" customHeight="1" outlineLevel="1" x14ac:dyDescent="0.25">
      <c r="B361" s="46" t="str">
        <f t="shared" si="484"/>
        <v>SVP, General Counsel and Secretary</v>
      </c>
      <c r="G361" s="47">
        <f t="shared" ref="G361:AW361" si="495">G311*$F$249</f>
        <v>0</v>
      </c>
      <c r="H361" s="47">
        <f t="shared" si="495"/>
        <v>0</v>
      </c>
      <c r="I361" s="47">
        <f t="shared" si="495"/>
        <v>0</v>
      </c>
      <c r="J361" s="47">
        <f t="shared" si="495"/>
        <v>0</v>
      </c>
      <c r="K361" s="47">
        <f t="shared" si="495"/>
        <v>0</v>
      </c>
      <c r="L361" s="47">
        <f t="shared" si="495"/>
        <v>0</v>
      </c>
      <c r="M361" s="47">
        <f t="shared" si="495"/>
        <v>0</v>
      </c>
      <c r="N361" s="47">
        <f t="shared" si="495"/>
        <v>0</v>
      </c>
      <c r="O361" s="47">
        <f t="shared" si="495"/>
        <v>0</v>
      </c>
      <c r="P361" s="47">
        <f t="shared" si="495"/>
        <v>0</v>
      </c>
      <c r="Q361" s="47">
        <f t="shared" si="495"/>
        <v>0</v>
      </c>
      <c r="R361" s="47">
        <f t="shared" si="495"/>
        <v>0</v>
      </c>
      <c r="S361" s="47">
        <f t="shared" si="495"/>
        <v>0</v>
      </c>
      <c r="T361" s="47">
        <f t="shared" si="495"/>
        <v>0</v>
      </c>
      <c r="U361" s="47">
        <f t="shared" si="495"/>
        <v>1.4583333333333333</v>
      </c>
      <c r="V361" s="47">
        <f t="shared" si="495"/>
        <v>1.4583333333333333</v>
      </c>
      <c r="W361" s="47">
        <f t="shared" si="495"/>
        <v>1.4583333333333333</v>
      </c>
      <c r="X361" s="47">
        <f t="shared" si="495"/>
        <v>1.4583333333333333</v>
      </c>
      <c r="Y361" s="47">
        <f t="shared" si="495"/>
        <v>1.4583333333333333</v>
      </c>
      <c r="Z361" s="47">
        <f t="shared" si="495"/>
        <v>1.4583333333333333</v>
      </c>
      <c r="AA361" s="47">
        <f t="shared" si="495"/>
        <v>1.6666666666666665</v>
      </c>
      <c r="AB361" s="47">
        <f t="shared" si="495"/>
        <v>1.6666666666666665</v>
      </c>
      <c r="AC361" s="47">
        <f t="shared" si="495"/>
        <v>1.6666666666666665</v>
      </c>
      <c r="AD361" s="47">
        <f t="shared" si="495"/>
        <v>1.6666666666666665</v>
      </c>
      <c r="AE361" s="47">
        <f t="shared" si="495"/>
        <v>1.6666666666666665</v>
      </c>
      <c r="AF361" s="47">
        <f t="shared" si="495"/>
        <v>1.6666666666666665</v>
      </c>
      <c r="AG361" s="47">
        <f t="shared" si="495"/>
        <v>1.6666666666666665</v>
      </c>
      <c r="AH361" s="47">
        <f t="shared" si="495"/>
        <v>1.6666666666666665</v>
      </c>
      <c r="AI361" s="47">
        <f t="shared" si="495"/>
        <v>1.6666666666666665</v>
      </c>
      <c r="AJ361" s="47">
        <f t="shared" si="495"/>
        <v>1.6666666666666665</v>
      </c>
      <c r="AK361" s="47">
        <f t="shared" si="495"/>
        <v>1.6666666666666665</v>
      </c>
      <c r="AL361" s="47">
        <f t="shared" si="495"/>
        <v>1.6666666666666665</v>
      </c>
      <c r="AM361" s="47">
        <f t="shared" si="495"/>
        <v>1.6666666666666665</v>
      </c>
      <c r="AN361" s="47">
        <f t="shared" si="495"/>
        <v>1.6666666666666665</v>
      </c>
      <c r="AO361" s="47">
        <f t="shared" si="495"/>
        <v>1.6666666666666665</v>
      </c>
      <c r="AP361" s="47">
        <f t="shared" si="495"/>
        <v>1.6666666666666665</v>
      </c>
      <c r="AQ361" s="47">
        <f t="shared" si="495"/>
        <v>1.6666666666666665</v>
      </c>
      <c r="AR361" s="47">
        <f t="shared" si="495"/>
        <v>1.6666666666666665</v>
      </c>
      <c r="AS361" s="47">
        <f t="shared" si="495"/>
        <v>1.6666666666666665</v>
      </c>
      <c r="AT361" s="47">
        <f t="shared" si="495"/>
        <v>1.6666666666666665</v>
      </c>
      <c r="AU361" s="47">
        <f t="shared" si="495"/>
        <v>1.6666666666666665</v>
      </c>
      <c r="AV361" s="47">
        <f t="shared" si="495"/>
        <v>1.6666666666666665</v>
      </c>
      <c r="AW361" s="47">
        <f t="shared" si="495"/>
        <v>1.6666666666666665</v>
      </c>
      <c r="AX361" s="47">
        <f t="shared" ref="AX361:BJ361" si="496">AX311*$F$249</f>
        <v>1.6666666666666665</v>
      </c>
      <c r="AY361" s="47">
        <f t="shared" si="496"/>
        <v>1.6666666666666665</v>
      </c>
      <c r="AZ361" s="47">
        <f t="shared" si="496"/>
        <v>1.7916666666666665</v>
      </c>
      <c r="BA361" s="47">
        <f t="shared" si="496"/>
        <v>1.7916666666666665</v>
      </c>
      <c r="BB361" s="47">
        <f t="shared" si="496"/>
        <v>1.7916666666666665</v>
      </c>
      <c r="BC361" s="47">
        <f t="shared" si="496"/>
        <v>1.7916666666666665</v>
      </c>
      <c r="BD361" s="47">
        <f t="shared" si="496"/>
        <v>1.7916666666666665</v>
      </c>
      <c r="BE361" s="47">
        <f t="shared" si="496"/>
        <v>1.7916666666666665</v>
      </c>
      <c r="BF361" s="47">
        <f t="shared" si="496"/>
        <v>1.7916666666666665</v>
      </c>
      <c r="BG361" s="47">
        <f t="shared" si="496"/>
        <v>1.7916666666666665</v>
      </c>
      <c r="BH361" s="47">
        <f t="shared" si="496"/>
        <v>1.7916666666666665</v>
      </c>
      <c r="BI361" s="47">
        <f t="shared" si="496"/>
        <v>1.7916666666666665</v>
      </c>
      <c r="BJ361" s="47">
        <f t="shared" si="496"/>
        <v>1.7916666666666665</v>
      </c>
    </row>
    <row r="362" spans="2:62" ht="13.5" hidden="1" customHeight="1" outlineLevel="1" x14ac:dyDescent="0.25">
      <c r="B362" s="46" t="str">
        <f t="shared" si="484"/>
        <v>VP, Products and User Experience</v>
      </c>
      <c r="G362" s="47">
        <f t="shared" ref="G362:AW362" si="497">G312*$F$249</f>
        <v>0</v>
      </c>
      <c r="H362" s="47">
        <f t="shared" si="497"/>
        <v>0</v>
      </c>
      <c r="I362" s="47">
        <f t="shared" si="497"/>
        <v>0</v>
      </c>
      <c r="J362" s="47">
        <f t="shared" si="497"/>
        <v>0</v>
      </c>
      <c r="K362" s="47">
        <f t="shared" si="497"/>
        <v>0</v>
      </c>
      <c r="L362" s="47">
        <f t="shared" si="497"/>
        <v>0</v>
      </c>
      <c r="M362" s="47">
        <f t="shared" si="497"/>
        <v>0</v>
      </c>
      <c r="N362" s="47">
        <f t="shared" si="497"/>
        <v>0</v>
      </c>
      <c r="O362" s="47">
        <f t="shared" si="497"/>
        <v>0.70833333333333337</v>
      </c>
      <c r="P362" s="47">
        <f t="shared" si="497"/>
        <v>0.70833333333333337</v>
      </c>
      <c r="Q362" s="47">
        <f t="shared" si="497"/>
        <v>0.70833333333333337</v>
      </c>
      <c r="R362" s="47">
        <f t="shared" si="497"/>
        <v>0.70833333333333337</v>
      </c>
      <c r="S362" s="47">
        <f t="shared" si="497"/>
        <v>0.70833333333333337</v>
      </c>
      <c r="T362" s="47">
        <f t="shared" si="497"/>
        <v>0.70833333333333337</v>
      </c>
      <c r="U362" s="47">
        <f t="shared" si="497"/>
        <v>0.70833333333333337</v>
      </c>
      <c r="V362" s="47">
        <f t="shared" si="497"/>
        <v>0.70833333333333337</v>
      </c>
      <c r="W362" s="47">
        <f t="shared" si="497"/>
        <v>0.70833333333333337</v>
      </c>
      <c r="X362" s="47">
        <f t="shared" si="497"/>
        <v>0.70833333333333337</v>
      </c>
      <c r="Y362" s="47">
        <f t="shared" si="497"/>
        <v>0.70833333333333337</v>
      </c>
      <c r="Z362" s="47">
        <f t="shared" si="497"/>
        <v>0.70833333333333337</v>
      </c>
      <c r="AA362" s="47">
        <f t="shared" si="497"/>
        <v>0.83333333333333326</v>
      </c>
      <c r="AB362" s="47">
        <f t="shared" si="497"/>
        <v>0.83333333333333326</v>
      </c>
      <c r="AC362" s="47">
        <f t="shared" si="497"/>
        <v>0.83333333333333326</v>
      </c>
      <c r="AD362" s="47">
        <f t="shared" si="497"/>
        <v>0.83333333333333326</v>
      </c>
      <c r="AE362" s="47">
        <f t="shared" si="497"/>
        <v>0.83333333333333326</v>
      </c>
      <c r="AF362" s="47">
        <f t="shared" si="497"/>
        <v>0.83333333333333326</v>
      </c>
      <c r="AG362" s="47">
        <f t="shared" si="497"/>
        <v>0.83333333333333326</v>
      </c>
      <c r="AH362" s="47">
        <f t="shared" si="497"/>
        <v>0.83333333333333326</v>
      </c>
      <c r="AI362" s="47">
        <f t="shared" si="497"/>
        <v>0.83333333333333326</v>
      </c>
      <c r="AJ362" s="47">
        <f t="shared" si="497"/>
        <v>0.83333333333333326</v>
      </c>
      <c r="AK362" s="47">
        <f t="shared" si="497"/>
        <v>0.83333333333333326</v>
      </c>
      <c r="AL362" s="47">
        <f t="shared" si="497"/>
        <v>0.83333333333333326</v>
      </c>
      <c r="AM362" s="47">
        <f t="shared" si="497"/>
        <v>1.0416666666666667</v>
      </c>
      <c r="AN362" s="47">
        <f t="shared" si="497"/>
        <v>1.0416666666666667</v>
      </c>
      <c r="AO362" s="47">
        <f t="shared" si="497"/>
        <v>1.0416666666666667</v>
      </c>
      <c r="AP362" s="47">
        <f t="shared" si="497"/>
        <v>1.0416666666666667</v>
      </c>
      <c r="AQ362" s="47">
        <f t="shared" si="497"/>
        <v>1.0416666666666667</v>
      </c>
      <c r="AR362" s="47">
        <f t="shared" si="497"/>
        <v>1.0416666666666667</v>
      </c>
      <c r="AS362" s="47">
        <f t="shared" si="497"/>
        <v>1.0416666666666667</v>
      </c>
      <c r="AT362" s="47">
        <f t="shared" si="497"/>
        <v>1.0416666666666667</v>
      </c>
      <c r="AU362" s="47">
        <f t="shared" si="497"/>
        <v>1.0416666666666667</v>
      </c>
      <c r="AV362" s="47">
        <f t="shared" si="497"/>
        <v>1.0416666666666667</v>
      </c>
      <c r="AW362" s="47">
        <f t="shared" si="497"/>
        <v>1.0416666666666667</v>
      </c>
      <c r="AX362" s="47">
        <f t="shared" ref="AX362:BJ362" si="498">AX312*$F$249</f>
        <v>1.0416666666666667</v>
      </c>
      <c r="AY362" s="47">
        <f t="shared" si="498"/>
        <v>1.0416666666666667</v>
      </c>
      <c r="AZ362" s="47">
        <f t="shared" si="498"/>
        <v>1.0416666666666667</v>
      </c>
      <c r="BA362" s="47">
        <f t="shared" si="498"/>
        <v>1.0416666666666667</v>
      </c>
      <c r="BB362" s="47">
        <f t="shared" si="498"/>
        <v>1.0416666666666667</v>
      </c>
      <c r="BC362" s="47">
        <f t="shared" si="498"/>
        <v>1.0416666666666667</v>
      </c>
      <c r="BD362" s="47">
        <f t="shared" si="498"/>
        <v>1.0416666666666667</v>
      </c>
      <c r="BE362" s="47">
        <f t="shared" si="498"/>
        <v>1.0416666666666667</v>
      </c>
      <c r="BF362" s="47">
        <f t="shared" si="498"/>
        <v>1.0416666666666667</v>
      </c>
      <c r="BG362" s="47">
        <f t="shared" si="498"/>
        <v>1.0416666666666667</v>
      </c>
      <c r="BH362" s="47">
        <f t="shared" si="498"/>
        <v>1.0416666666666667</v>
      </c>
      <c r="BI362" s="47">
        <f t="shared" si="498"/>
        <v>1.0416666666666667</v>
      </c>
      <c r="BJ362" s="47">
        <f t="shared" si="498"/>
        <v>1.0416666666666667</v>
      </c>
    </row>
    <row r="363" spans="2:62" ht="13.5" hidden="1" customHeight="1" outlineLevel="1" x14ac:dyDescent="0.25">
      <c r="B363" s="46" t="str">
        <f t="shared" si="484"/>
        <v>VP, Engineering</v>
      </c>
      <c r="G363" s="47">
        <f t="shared" ref="G363:AW363" si="499">G313*$F$249</f>
        <v>0.625</v>
      </c>
      <c r="H363" s="47">
        <f t="shared" si="499"/>
        <v>0.625</v>
      </c>
      <c r="I363" s="47">
        <f t="shared" si="499"/>
        <v>0.625</v>
      </c>
      <c r="J363" s="47">
        <f t="shared" si="499"/>
        <v>0.625</v>
      </c>
      <c r="K363" s="47">
        <f t="shared" si="499"/>
        <v>0.625</v>
      </c>
      <c r="L363" s="47">
        <f t="shared" si="499"/>
        <v>0.625</v>
      </c>
      <c r="M363" s="47">
        <f t="shared" si="499"/>
        <v>0.625</v>
      </c>
      <c r="N363" s="47">
        <f t="shared" si="499"/>
        <v>0.625</v>
      </c>
      <c r="O363" s="47">
        <f t="shared" si="499"/>
        <v>0.70833333333333337</v>
      </c>
      <c r="P363" s="47">
        <f t="shared" si="499"/>
        <v>0.70833333333333337</v>
      </c>
      <c r="Q363" s="47">
        <f t="shared" si="499"/>
        <v>0.70833333333333337</v>
      </c>
      <c r="R363" s="47">
        <f t="shared" si="499"/>
        <v>0.70833333333333337</v>
      </c>
      <c r="S363" s="47">
        <f t="shared" si="499"/>
        <v>0.70833333333333337</v>
      </c>
      <c r="T363" s="47">
        <f t="shared" si="499"/>
        <v>0.70833333333333337</v>
      </c>
      <c r="U363" s="47">
        <f t="shared" si="499"/>
        <v>0.70833333333333337</v>
      </c>
      <c r="V363" s="47">
        <f t="shared" si="499"/>
        <v>0.70833333333333337</v>
      </c>
      <c r="W363" s="47">
        <f t="shared" si="499"/>
        <v>0.70833333333333337</v>
      </c>
      <c r="X363" s="47">
        <f t="shared" si="499"/>
        <v>0.70833333333333337</v>
      </c>
      <c r="Y363" s="47">
        <f t="shared" si="499"/>
        <v>0.70833333333333337</v>
      </c>
      <c r="Z363" s="47">
        <f t="shared" si="499"/>
        <v>0.70833333333333337</v>
      </c>
      <c r="AA363" s="47">
        <f t="shared" si="499"/>
        <v>0.83333333333333326</v>
      </c>
      <c r="AB363" s="47">
        <f t="shared" si="499"/>
        <v>0.83333333333333326</v>
      </c>
      <c r="AC363" s="47">
        <f t="shared" si="499"/>
        <v>0.83333333333333326</v>
      </c>
      <c r="AD363" s="47">
        <f t="shared" si="499"/>
        <v>0.83333333333333326</v>
      </c>
      <c r="AE363" s="47">
        <f t="shared" si="499"/>
        <v>0.83333333333333326</v>
      </c>
      <c r="AF363" s="47">
        <f t="shared" si="499"/>
        <v>0.83333333333333326</v>
      </c>
      <c r="AG363" s="47">
        <f t="shared" si="499"/>
        <v>0.83333333333333326</v>
      </c>
      <c r="AH363" s="47">
        <f t="shared" si="499"/>
        <v>0.83333333333333326</v>
      </c>
      <c r="AI363" s="47">
        <f t="shared" si="499"/>
        <v>0.83333333333333326</v>
      </c>
      <c r="AJ363" s="47">
        <f t="shared" si="499"/>
        <v>0.83333333333333326</v>
      </c>
      <c r="AK363" s="47">
        <f t="shared" si="499"/>
        <v>0.83333333333333326</v>
      </c>
      <c r="AL363" s="47">
        <f t="shared" si="499"/>
        <v>0.83333333333333326</v>
      </c>
      <c r="AM363" s="47">
        <f t="shared" si="499"/>
        <v>1.0416666666666667</v>
      </c>
      <c r="AN363" s="47">
        <f t="shared" si="499"/>
        <v>1.0416666666666667</v>
      </c>
      <c r="AO363" s="47">
        <f t="shared" si="499"/>
        <v>1.0416666666666667</v>
      </c>
      <c r="AP363" s="47">
        <f t="shared" si="499"/>
        <v>1.0416666666666667</v>
      </c>
      <c r="AQ363" s="47">
        <f t="shared" si="499"/>
        <v>1.0416666666666667</v>
      </c>
      <c r="AR363" s="47">
        <f t="shared" si="499"/>
        <v>1.0416666666666667</v>
      </c>
      <c r="AS363" s="47">
        <f t="shared" si="499"/>
        <v>1.0416666666666667</v>
      </c>
      <c r="AT363" s="47">
        <f t="shared" si="499"/>
        <v>1.0416666666666667</v>
      </c>
      <c r="AU363" s="47">
        <f t="shared" si="499"/>
        <v>1.0416666666666667</v>
      </c>
      <c r="AV363" s="47">
        <f t="shared" si="499"/>
        <v>1.0416666666666667</v>
      </c>
      <c r="AW363" s="47">
        <f t="shared" si="499"/>
        <v>1.0416666666666667</v>
      </c>
      <c r="AX363" s="47">
        <f t="shared" ref="AX363:BJ363" si="500">AX313*$F$249</f>
        <v>1.0416666666666667</v>
      </c>
      <c r="AY363" s="47">
        <f t="shared" si="500"/>
        <v>1.0416666666666667</v>
      </c>
      <c r="AZ363" s="47">
        <f t="shared" si="500"/>
        <v>1.0416666666666667</v>
      </c>
      <c r="BA363" s="47">
        <f t="shared" si="500"/>
        <v>1.0416666666666667</v>
      </c>
      <c r="BB363" s="47">
        <f t="shared" si="500"/>
        <v>1.0416666666666667</v>
      </c>
      <c r="BC363" s="47">
        <f t="shared" si="500"/>
        <v>1.0416666666666667</v>
      </c>
      <c r="BD363" s="47">
        <f t="shared" si="500"/>
        <v>1.0416666666666667</v>
      </c>
      <c r="BE363" s="47">
        <f t="shared" si="500"/>
        <v>1.0416666666666667</v>
      </c>
      <c r="BF363" s="47">
        <f t="shared" si="500"/>
        <v>1.0416666666666667</v>
      </c>
      <c r="BG363" s="47">
        <f t="shared" si="500"/>
        <v>1.0416666666666667</v>
      </c>
      <c r="BH363" s="47">
        <f t="shared" si="500"/>
        <v>1.0416666666666667</v>
      </c>
      <c r="BI363" s="47">
        <f t="shared" si="500"/>
        <v>1.0416666666666667</v>
      </c>
      <c r="BJ363" s="47">
        <f t="shared" si="500"/>
        <v>1.0416666666666667</v>
      </c>
    </row>
    <row r="364" spans="2:62" ht="13.5" hidden="1" customHeight="1" outlineLevel="1" x14ac:dyDescent="0.25">
      <c r="B364" s="46" t="str">
        <f t="shared" si="484"/>
        <v>Project Manager 1</v>
      </c>
      <c r="G364" s="47">
        <f t="shared" ref="G364:AW364" si="501">G314*$F$249</f>
        <v>0</v>
      </c>
      <c r="H364" s="47">
        <f t="shared" si="501"/>
        <v>0</v>
      </c>
      <c r="I364" s="47">
        <f t="shared" si="501"/>
        <v>0</v>
      </c>
      <c r="J364" s="47">
        <f t="shared" si="501"/>
        <v>0</v>
      </c>
      <c r="K364" s="47">
        <f t="shared" si="501"/>
        <v>0</v>
      </c>
      <c r="L364" s="47">
        <f t="shared" si="501"/>
        <v>0</v>
      </c>
      <c r="M364" s="47">
        <f t="shared" si="501"/>
        <v>0</v>
      </c>
      <c r="N364" s="47">
        <f t="shared" si="501"/>
        <v>0</v>
      </c>
      <c r="O364" s="47">
        <f t="shared" si="501"/>
        <v>0</v>
      </c>
      <c r="P364" s="47">
        <f t="shared" si="501"/>
        <v>0</v>
      </c>
      <c r="Q364" s="47">
        <f t="shared" si="501"/>
        <v>0</v>
      </c>
      <c r="R364" s="47">
        <f t="shared" si="501"/>
        <v>0</v>
      </c>
      <c r="S364" s="47">
        <f t="shared" si="501"/>
        <v>0</v>
      </c>
      <c r="T364" s="47">
        <f t="shared" si="501"/>
        <v>0</v>
      </c>
      <c r="U364" s="47">
        <f t="shared" si="501"/>
        <v>0</v>
      </c>
      <c r="V364" s="47">
        <f t="shared" si="501"/>
        <v>0</v>
      </c>
      <c r="W364" s="47">
        <f t="shared" si="501"/>
        <v>0</v>
      </c>
      <c r="X364" s="47">
        <f t="shared" si="501"/>
        <v>0</v>
      </c>
      <c r="Y364" s="47">
        <f t="shared" si="501"/>
        <v>0</v>
      </c>
      <c r="Z364" s="47">
        <f t="shared" si="501"/>
        <v>0</v>
      </c>
      <c r="AA364" s="47">
        <f t="shared" si="501"/>
        <v>0</v>
      </c>
      <c r="AB364" s="47">
        <f t="shared" si="501"/>
        <v>0</v>
      </c>
      <c r="AC364" s="47">
        <f t="shared" si="501"/>
        <v>0</v>
      </c>
      <c r="AD364" s="47">
        <f t="shared" si="501"/>
        <v>0</v>
      </c>
      <c r="AE364" s="47">
        <f t="shared" si="501"/>
        <v>0</v>
      </c>
      <c r="AF364" s="47">
        <f t="shared" si="501"/>
        <v>0</v>
      </c>
      <c r="AG364" s="47">
        <f t="shared" si="501"/>
        <v>0</v>
      </c>
      <c r="AH364" s="47">
        <f t="shared" si="501"/>
        <v>0</v>
      </c>
      <c r="AI364" s="47">
        <f t="shared" si="501"/>
        <v>0</v>
      </c>
      <c r="AJ364" s="47">
        <f t="shared" si="501"/>
        <v>0</v>
      </c>
      <c r="AK364" s="47">
        <f t="shared" si="501"/>
        <v>0</v>
      </c>
      <c r="AL364" s="47">
        <f t="shared" si="501"/>
        <v>0</v>
      </c>
      <c r="AM364" s="47">
        <f t="shared" si="501"/>
        <v>0</v>
      </c>
      <c r="AN364" s="47">
        <f t="shared" si="501"/>
        <v>0</v>
      </c>
      <c r="AO364" s="47">
        <f t="shared" si="501"/>
        <v>0</v>
      </c>
      <c r="AP364" s="47">
        <f t="shared" si="501"/>
        <v>0</v>
      </c>
      <c r="AQ364" s="47">
        <f t="shared" si="501"/>
        <v>0</v>
      </c>
      <c r="AR364" s="47">
        <f t="shared" si="501"/>
        <v>0</v>
      </c>
      <c r="AS364" s="47">
        <f t="shared" si="501"/>
        <v>0</v>
      </c>
      <c r="AT364" s="47">
        <f t="shared" si="501"/>
        <v>0</v>
      </c>
      <c r="AU364" s="47">
        <f t="shared" si="501"/>
        <v>0</v>
      </c>
      <c r="AV364" s="47">
        <f t="shared" si="501"/>
        <v>0</v>
      </c>
      <c r="AW364" s="47">
        <f t="shared" si="501"/>
        <v>0</v>
      </c>
      <c r="AX364" s="47">
        <f t="shared" ref="AX364:BJ364" si="502">AX314*$F$249</f>
        <v>0</v>
      </c>
      <c r="AY364" s="47">
        <f t="shared" si="502"/>
        <v>0</v>
      </c>
      <c r="AZ364" s="47">
        <f t="shared" si="502"/>
        <v>0</v>
      </c>
      <c r="BA364" s="47">
        <f t="shared" si="502"/>
        <v>0</v>
      </c>
      <c r="BB364" s="47">
        <f t="shared" si="502"/>
        <v>0</v>
      </c>
      <c r="BC364" s="47">
        <f t="shared" si="502"/>
        <v>0</v>
      </c>
      <c r="BD364" s="47">
        <f t="shared" si="502"/>
        <v>0</v>
      </c>
      <c r="BE364" s="47">
        <f t="shared" si="502"/>
        <v>0</v>
      </c>
      <c r="BF364" s="47">
        <f t="shared" si="502"/>
        <v>0</v>
      </c>
      <c r="BG364" s="47">
        <f t="shared" si="502"/>
        <v>0</v>
      </c>
      <c r="BH364" s="47">
        <f t="shared" si="502"/>
        <v>0</v>
      </c>
      <c r="BI364" s="47">
        <f t="shared" si="502"/>
        <v>0</v>
      </c>
      <c r="BJ364" s="47">
        <f t="shared" si="502"/>
        <v>0</v>
      </c>
    </row>
    <row r="365" spans="2:62" ht="13.5" hidden="1" customHeight="1" outlineLevel="1" x14ac:dyDescent="0.25">
      <c r="B365" s="46" t="str">
        <f t="shared" si="484"/>
        <v>Project Manager 2</v>
      </c>
      <c r="G365" s="47">
        <f t="shared" ref="G365:AW365" si="503">G315*$F$249</f>
        <v>0</v>
      </c>
      <c r="H365" s="47">
        <f t="shared" si="503"/>
        <v>0</v>
      </c>
      <c r="I365" s="47">
        <f t="shared" si="503"/>
        <v>0</v>
      </c>
      <c r="J365" s="47">
        <f t="shared" si="503"/>
        <v>0</v>
      </c>
      <c r="K365" s="47">
        <f t="shared" si="503"/>
        <v>0</v>
      </c>
      <c r="L365" s="47">
        <f t="shared" si="503"/>
        <v>0</v>
      </c>
      <c r="M365" s="47">
        <f t="shared" si="503"/>
        <v>0</v>
      </c>
      <c r="N365" s="47">
        <f t="shared" si="503"/>
        <v>0</v>
      </c>
      <c r="O365" s="47">
        <f t="shared" si="503"/>
        <v>0</v>
      </c>
      <c r="P365" s="47">
        <f t="shared" si="503"/>
        <v>0</v>
      </c>
      <c r="Q365" s="47">
        <f t="shared" si="503"/>
        <v>0</v>
      </c>
      <c r="R365" s="47">
        <f t="shared" si="503"/>
        <v>0</v>
      </c>
      <c r="S365" s="47">
        <f t="shared" si="503"/>
        <v>0</v>
      </c>
      <c r="T365" s="47">
        <f t="shared" si="503"/>
        <v>0</v>
      </c>
      <c r="U365" s="47">
        <f t="shared" si="503"/>
        <v>0</v>
      </c>
      <c r="V365" s="47">
        <f t="shared" si="503"/>
        <v>0</v>
      </c>
      <c r="W365" s="47">
        <f t="shared" si="503"/>
        <v>0</v>
      </c>
      <c r="X365" s="47">
        <f t="shared" si="503"/>
        <v>0</v>
      </c>
      <c r="Y365" s="47">
        <f t="shared" si="503"/>
        <v>0</v>
      </c>
      <c r="Z365" s="47">
        <f t="shared" si="503"/>
        <v>0</v>
      </c>
      <c r="AA365" s="47">
        <f t="shared" si="503"/>
        <v>0</v>
      </c>
      <c r="AB365" s="47">
        <f t="shared" si="503"/>
        <v>0</v>
      </c>
      <c r="AC365" s="47">
        <f t="shared" si="503"/>
        <v>0</v>
      </c>
      <c r="AD365" s="47">
        <f t="shared" si="503"/>
        <v>0</v>
      </c>
      <c r="AE365" s="47">
        <f t="shared" si="503"/>
        <v>0</v>
      </c>
      <c r="AF365" s="47">
        <f t="shared" si="503"/>
        <v>0</v>
      </c>
      <c r="AG365" s="47">
        <f t="shared" si="503"/>
        <v>0</v>
      </c>
      <c r="AH365" s="47">
        <f t="shared" si="503"/>
        <v>0</v>
      </c>
      <c r="AI365" s="47">
        <f t="shared" si="503"/>
        <v>0</v>
      </c>
      <c r="AJ365" s="47">
        <f t="shared" si="503"/>
        <v>0</v>
      </c>
      <c r="AK365" s="47">
        <f t="shared" si="503"/>
        <v>0</v>
      </c>
      <c r="AL365" s="47">
        <f t="shared" si="503"/>
        <v>0</v>
      </c>
      <c r="AM365" s="47">
        <f t="shared" si="503"/>
        <v>0</v>
      </c>
      <c r="AN365" s="47">
        <f t="shared" si="503"/>
        <v>0</v>
      </c>
      <c r="AO365" s="47">
        <f t="shared" si="503"/>
        <v>0</v>
      </c>
      <c r="AP365" s="47">
        <f t="shared" si="503"/>
        <v>0</v>
      </c>
      <c r="AQ365" s="47">
        <f t="shared" si="503"/>
        <v>0</v>
      </c>
      <c r="AR365" s="47">
        <f t="shared" si="503"/>
        <v>0</v>
      </c>
      <c r="AS365" s="47">
        <f t="shared" si="503"/>
        <v>0</v>
      </c>
      <c r="AT365" s="47">
        <f t="shared" si="503"/>
        <v>0</v>
      </c>
      <c r="AU365" s="47">
        <f t="shared" si="503"/>
        <v>0</v>
      </c>
      <c r="AV365" s="47">
        <f t="shared" si="503"/>
        <v>0</v>
      </c>
      <c r="AW365" s="47">
        <f t="shared" si="503"/>
        <v>0</v>
      </c>
      <c r="AX365" s="47">
        <f t="shared" ref="AX365:BJ365" si="504">AX315*$F$249</f>
        <v>0</v>
      </c>
      <c r="AY365" s="47">
        <f t="shared" si="504"/>
        <v>0</v>
      </c>
      <c r="AZ365" s="47">
        <f t="shared" si="504"/>
        <v>0</v>
      </c>
      <c r="BA365" s="47">
        <f t="shared" si="504"/>
        <v>0</v>
      </c>
      <c r="BB365" s="47">
        <f t="shared" si="504"/>
        <v>0</v>
      </c>
      <c r="BC365" s="47">
        <f t="shared" si="504"/>
        <v>0</v>
      </c>
      <c r="BD365" s="47">
        <f t="shared" si="504"/>
        <v>0</v>
      </c>
      <c r="BE365" s="47">
        <f t="shared" si="504"/>
        <v>0</v>
      </c>
      <c r="BF365" s="47">
        <f t="shared" si="504"/>
        <v>0</v>
      </c>
      <c r="BG365" s="47">
        <f t="shared" si="504"/>
        <v>0</v>
      </c>
      <c r="BH365" s="47">
        <f t="shared" si="504"/>
        <v>0</v>
      </c>
      <c r="BI365" s="47">
        <f t="shared" si="504"/>
        <v>0</v>
      </c>
      <c r="BJ365" s="47">
        <f t="shared" si="504"/>
        <v>0</v>
      </c>
    </row>
    <row r="366" spans="2:62" ht="13.5" hidden="1" customHeight="1" outlineLevel="1" x14ac:dyDescent="0.25">
      <c r="B366" s="46" t="str">
        <f t="shared" si="484"/>
        <v>Front-end Developer 1</v>
      </c>
      <c r="G366" s="47">
        <f t="shared" ref="G366:AW366" si="505">G316*$F$249</f>
        <v>0</v>
      </c>
      <c r="H366" s="47">
        <f t="shared" si="505"/>
        <v>0.625</v>
      </c>
      <c r="I366" s="47">
        <f t="shared" si="505"/>
        <v>0.625</v>
      </c>
      <c r="J366" s="47">
        <f t="shared" si="505"/>
        <v>0.625</v>
      </c>
      <c r="K366" s="47">
        <f t="shared" si="505"/>
        <v>0.625</v>
      </c>
      <c r="L366" s="47">
        <f t="shared" si="505"/>
        <v>0.625</v>
      </c>
      <c r="M366" s="47">
        <f t="shared" si="505"/>
        <v>0.625</v>
      </c>
      <c r="N366" s="47">
        <f t="shared" si="505"/>
        <v>0.625</v>
      </c>
      <c r="O366" s="47">
        <f t="shared" si="505"/>
        <v>0.70833333333333337</v>
      </c>
      <c r="P366" s="47">
        <f t="shared" si="505"/>
        <v>0.70833333333333337</v>
      </c>
      <c r="Q366" s="47">
        <f t="shared" si="505"/>
        <v>0.70833333333333337</v>
      </c>
      <c r="R366" s="47">
        <f t="shared" si="505"/>
        <v>0.70833333333333337</v>
      </c>
      <c r="S366" s="47">
        <f t="shared" si="505"/>
        <v>0.70833333333333337</v>
      </c>
      <c r="T366" s="47">
        <f t="shared" si="505"/>
        <v>0.70833333333333337</v>
      </c>
      <c r="U366" s="47">
        <f t="shared" si="505"/>
        <v>0.70833333333333337</v>
      </c>
      <c r="V366" s="47">
        <f t="shared" si="505"/>
        <v>0.70833333333333337</v>
      </c>
      <c r="W366" s="47">
        <f t="shared" si="505"/>
        <v>0.70833333333333337</v>
      </c>
      <c r="X366" s="47">
        <f t="shared" si="505"/>
        <v>0.70833333333333337</v>
      </c>
      <c r="Y366" s="47">
        <f t="shared" si="505"/>
        <v>0.70833333333333337</v>
      </c>
      <c r="Z366" s="47">
        <f t="shared" si="505"/>
        <v>0.70833333333333337</v>
      </c>
      <c r="AA366" s="47">
        <f t="shared" si="505"/>
        <v>0.83333333333333326</v>
      </c>
      <c r="AB366" s="47">
        <f t="shared" si="505"/>
        <v>0.83333333333333326</v>
      </c>
      <c r="AC366" s="47">
        <f t="shared" si="505"/>
        <v>0.83333333333333326</v>
      </c>
      <c r="AD366" s="47">
        <f t="shared" si="505"/>
        <v>0.83333333333333326</v>
      </c>
      <c r="AE366" s="47">
        <f t="shared" si="505"/>
        <v>0.83333333333333326</v>
      </c>
      <c r="AF366" s="47">
        <f t="shared" si="505"/>
        <v>0.83333333333333326</v>
      </c>
      <c r="AG366" s="47">
        <f t="shared" si="505"/>
        <v>0.83333333333333326</v>
      </c>
      <c r="AH366" s="47">
        <f t="shared" si="505"/>
        <v>0.83333333333333326</v>
      </c>
      <c r="AI366" s="47">
        <f t="shared" si="505"/>
        <v>0.83333333333333326</v>
      </c>
      <c r="AJ366" s="47">
        <f t="shared" si="505"/>
        <v>0.83333333333333326</v>
      </c>
      <c r="AK366" s="47">
        <f t="shared" si="505"/>
        <v>0.83333333333333326</v>
      </c>
      <c r="AL366" s="47">
        <f t="shared" si="505"/>
        <v>0.83333333333333326</v>
      </c>
      <c r="AM366" s="47">
        <f t="shared" si="505"/>
        <v>1.0416666666666667</v>
      </c>
      <c r="AN366" s="47">
        <f t="shared" si="505"/>
        <v>1.0416666666666667</v>
      </c>
      <c r="AO366" s="47">
        <f t="shared" si="505"/>
        <v>1.0416666666666667</v>
      </c>
      <c r="AP366" s="47">
        <f t="shared" si="505"/>
        <v>1.0416666666666667</v>
      </c>
      <c r="AQ366" s="47">
        <f t="shared" si="505"/>
        <v>1.0416666666666667</v>
      </c>
      <c r="AR366" s="47">
        <f t="shared" si="505"/>
        <v>1.0416666666666667</v>
      </c>
      <c r="AS366" s="47">
        <f t="shared" si="505"/>
        <v>1.0416666666666667</v>
      </c>
      <c r="AT366" s="47">
        <f t="shared" si="505"/>
        <v>1.0416666666666667</v>
      </c>
      <c r="AU366" s="47">
        <f t="shared" si="505"/>
        <v>1.0416666666666667</v>
      </c>
      <c r="AV366" s="47">
        <f t="shared" si="505"/>
        <v>1.0416666666666667</v>
      </c>
      <c r="AW366" s="47">
        <f t="shared" si="505"/>
        <v>1.0416666666666667</v>
      </c>
      <c r="AX366" s="47">
        <f t="shared" ref="AX366:BJ366" si="506">AX316*$F$249</f>
        <v>1.0416666666666667</v>
      </c>
      <c r="AY366" s="47">
        <f t="shared" si="506"/>
        <v>1.0416666666666667</v>
      </c>
      <c r="AZ366" s="47">
        <f t="shared" si="506"/>
        <v>1.0416666666666667</v>
      </c>
      <c r="BA366" s="47">
        <f t="shared" si="506"/>
        <v>1.0416666666666667</v>
      </c>
      <c r="BB366" s="47">
        <f t="shared" si="506"/>
        <v>1.0416666666666667</v>
      </c>
      <c r="BC366" s="47">
        <f t="shared" si="506"/>
        <v>1.0416666666666667</v>
      </c>
      <c r="BD366" s="47">
        <f t="shared" si="506"/>
        <v>1.0416666666666667</v>
      </c>
      <c r="BE366" s="47">
        <f t="shared" si="506"/>
        <v>1.0416666666666667</v>
      </c>
      <c r="BF366" s="47">
        <f t="shared" si="506"/>
        <v>1.0416666666666667</v>
      </c>
      <c r="BG366" s="47">
        <f t="shared" si="506"/>
        <v>1.0416666666666667</v>
      </c>
      <c r="BH366" s="47">
        <f t="shared" si="506"/>
        <v>1.0416666666666667</v>
      </c>
      <c r="BI366" s="47">
        <f t="shared" si="506"/>
        <v>1.0416666666666667</v>
      </c>
      <c r="BJ366" s="47">
        <f t="shared" si="506"/>
        <v>1.0416666666666667</v>
      </c>
    </row>
    <row r="367" spans="2:62" ht="13.5" hidden="1" customHeight="1" outlineLevel="1" x14ac:dyDescent="0.25">
      <c r="B367" s="46" t="str">
        <f t="shared" si="484"/>
        <v>Front-end Developer 2</v>
      </c>
      <c r="G367" s="47">
        <f t="shared" ref="G367:AW367" si="507">G317*$F$249</f>
        <v>0</v>
      </c>
      <c r="H367" s="47">
        <f t="shared" si="507"/>
        <v>0</v>
      </c>
      <c r="I367" s="47">
        <f t="shared" si="507"/>
        <v>0</v>
      </c>
      <c r="J367" s="47">
        <f t="shared" si="507"/>
        <v>0</v>
      </c>
      <c r="K367" s="47">
        <f t="shared" si="507"/>
        <v>0</v>
      </c>
      <c r="L367" s="47">
        <f t="shared" si="507"/>
        <v>0</v>
      </c>
      <c r="M367" s="47">
        <f t="shared" si="507"/>
        <v>0</v>
      </c>
      <c r="N367" s="47">
        <f t="shared" si="507"/>
        <v>0</v>
      </c>
      <c r="O367" s="47">
        <f t="shared" si="507"/>
        <v>0</v>
      </c>
      <c r="P367" s="47">
        <f t="shared" si="507"/>
        <v>0</v>
      </c>
      <c r="Q367" s="47">
        <f t="shared" si="507"/>
        <v>0</v>
      </c>
      <c r="R367" s="47">
        <f t="shared" si="507"/>
        <v>0</v>
      </c>
      <c r="S367" s="47">
        <f t="shared" si="507"/>
        <v>0</v>
      </c>
      <c r="T367" s="47">
        <f t="shared" si="507"/>
        <v>0</v>
      </c>
      <c r="U367" s="47">
        <f t="shared" si="507"/>
        <v>0</v>
      </c>
      <c r="V367" s="47">
        <f t="shared" si="507"/>
        <v>0</v>
      </c>
      <c r="W367" s="47">
        <f t="shared" si="507"/>
        <v>0</v>
      </c>
      <c r="X367" s="47">
        <f t="shared" si="507"/>
        <v>0</v>
      </c>
      <c r="Y367" s="47">
        <f t="shared" si="507"/>
        <v>0</v>
      </c>
      <c r="Z367" s="47">
        <f t="shared" si="507"/>
        <v>0</v>
      </c>
      <c r="AA367" s="47">
        <f t="shared" si="507"/>
        <v>0</v>
      </c>
      <c r="AB367" s="47">
        <f t="shared" si="507"/>
        <v>0</v>
      </c>
      <c r="AC367" s="47">
        <f t="shared" si="507"/>
        <v>0</v>
      </c>
      <c r="AD367" s="47">
        <f t="shared" si="507"/>
        <v>0</v>
      </c>
      <c r="AE367" s="47">
        <f t="shared" si="507"/>
        <v>0</v>
      </c>
      <c r="AF367" s="47">
        <f t="shared" si="507"/>
        <v>0</v>
      </c>
      <c r="AG367" s="47">
        <f t="shared" si="507"/>
        <v>0</v>
      </c>
      <c r="AH367" s="47">
        <f t="shared" si="507"/>
        <v>0</v>
      </c>
      <c r="AI367" s="47">
        <f t="shared" si="507"/>
        <v>0</v>
      </c>
      <c r="AJ367" s="47">
        <f t="shared" si="507"/>
        <v>0</v>
      </c>
      <c r="AK367" s="47">
        <f t="shared" si="507"/>
        <v>0</v>
      </c>
      <c r="AL367" s="47">
        <f t="shared" si="507"/>
        <v>0</v>
      </c>
      <c r="AM367" s="47">
        <f t="shared" si="507"/>
        <v>0</v>
      </c>
      <c r="AN367" s="47">
        <f t="shared" si="507"/>
        <v>0</v>
      </c>
      <c r="AO367" s="47">
        <f t="shared" si="507"/>
        <v>0</v>
      </c>
      <c r="AP367" s="47">
        <f t="shared" si="507"/>
        <v>0</v>
      </c>
      <c r="AQ367" s="47">
        <f t="shared" si="507"/>
        <v>0</v>
      </c>
      <c r="AR367" s="47">
        <f t="shared" si="507"/>
        <v>0</v>
      </c>
      <c r="AS367" s="47">
        <f t="shared" si="507"/>
        <v>0</v>
      </c>
      <c r="AT367" s="47">
        <f t="shared" si="507"/>
        <v>0</v>
      </c>
      <c r="AU367" s="47">
        <f t="shared" si="507"/>
        <v>0</v>
      </c>
      <c r="AV367" s="47">
        <f t="shared" si="507"/>
        <v>0</v>
      </c>
      <c r="AW367" s="47">
        <f t="shared" si="507"/>
        <v>0</v>
      </c>
      <c r="AX367" s="47">
        <f t="shared" ref="AX367:BJ367" si="508">AX317*$F$249</f>
        <v>0</v>
      </c>
      <c r="AY367" s="47">
        <f t="shared" si="508"/>
        <v>0</v>
      </c>
      <c r="AZ367" s="47">
        <f t="shared" si="508"/>
        <v>0</v>
      </c>
      <c r="BA367" s="47">
        <f t="shared" si="508"/>
        <v>0</v>
      </c>
      <c r="BB367" s="47">
        <f t="shared" si="508"/>
        <v>0</v>
      </c>
      <c r="BC367" s="47">
        <f t="shared" si="508"/>
        <v>0</v>
      </c>
      <c r="BD367" s="47">
        <f t="shared" si="508"/>
        <v>0</v>
      </c>
      <c r="BE367" s="47">
        <f t="shared" si="508"/>
        <v>0</v>
      </c>
      <c r="BF367" s="47">
        <f t="shared" si="508"/>
        <v>0</v>
      </c>
      <c r="BG367" s="47">
        <f t="shared" si="508"/>
        <v>0</v>
      </c>
      <c r="BH367" s="47">
        <f t="shared" si="508"/>
        <v>0</v>
      </c>
      <c r="BI367" s="47">
        <f t="shared" si="508"/>
        <v>0</v>
      </c>
      <c r="BJ367" s="47">
        <f t="shared" si="508"/>
        <v>0</v>
      </c>
    </row>
    <row r="368" spans="2:62" ht="13.5" hidden="1" customHeight="1" outlineLevel="1" x14ac:dyDescent="0.25">
      <c r="B368" s="46" t="str">
        <f t="shared" si="484"/>
        <v>Back-end Developer 1</v>
      </c>
      <c r="G368" s="47">
        <f t="shared" ref="G368:AW368" si="509">G318*$F$249</f>
        <v>0</v>
      </c>
      <c r="H368" s="47">
        <f t="shared" si="509"/>
        <v>0</v>
      </c>
      <c r="I368" s="47">
        <f t="shared" si="509"/>
        <v>0</v>
      </c>
      <c r="J368" s="47">
        <f t="shared" si="509"/>
        <v>0</v>
      </c>
      <c r="K368" s="47">
        <f t="shared" si="509"/>
        <v>0</v>
      </c>
      <c r="L368" s="47">
        <f t="shared" si="509"/>
        <v>0</v>
      </c>
      <c r="M368" s="47">
        <f t="shared" si="509"/>
        <v>0</v>
      </c>
      <c r="N368" s="47">
        <f t="shared" si="509"/>
        <v>0</v>
      </c>
      <c r="O368" s="47">
        <f t="shared" si="509"/>
        <v>0</v>
      </c>
      <c r="P368" s="47">
        <f t="shared" si="509"/>
        <v>0</v>
      </c>
      <c r="Q368" s="47">
        <f t="shared" si="509"/>
        <v>0</v>
      </c>
      <c r="R368" s="47">
        <f t="shared" si="509"/>
        <v>0.70833333333333337</v>
      </c>
      <c r="S368" s="47">
        <f t="shared" si="509"/>
        <v>0.70833333333333337</v>
      </c>
      <c r="T368" s="47">
        <f t="shared" si="509"/>
        <v>0.70833333333333337</v>
      </c>
      <c r="U368" s="47">
        <f t="shared" si="509"/>
        <v>0.70833333333333337</v>
      </c>
      <c r="V368" s="47">
        <f t="shared" si="509"/>
        <v>0.70833333333333337</v>
      </c>
      <c r="W368" s="47">
        <f t="shared" si="509"/>
        <v>0.70833333333333337</v>
      </c>
      <c r="X368" s="47">
        <f t="shared" si="509"/>
        <v>0.70833333333333337</v>
      </c>
      <c r="Y368" s="47">
        <f t="shared" si="509"/>
        <v>0.70833333333333337</v>
      </c>
      <c r="Z368" s="47">
        <f t="shared" si="509"/>
        <v>0.70833333333333337</v>
      </c>
      <c r="AA368" s="47">
        <f t="shared" si="509"/>
        <v>0.83333333333333326</v>
      </c>
      <c r="AB368" s="47">
        <f t="shared" si="509"/>
        <v>0.83333333333333326</v>
      </c>
      <c r="AC368" s="47">
        <f t="shared" si="509"/>
        <v>0.83333333333333326</v>
      </c>
      <c r="AD368" s="47">
        <f t="shared" si="509"/>
        <v>0.83333333333333326</v>
      </c>
      <c r="AE368" s="47">
        <f t="shared" si="509"/>
        <v>0.83333333333333326</v>
      </c>
      <c r="AF368" s="47">
        <f t="shared" si="509"/>
        <v>0.83333333333333326</v>
      </c>
      <c r="AG368" s="47">
        <f t="shared" si="509"/>
        <v>0.83333333333333326</v>
      </c>
      <c r="AH368" s="47">
        <f t="shared" si="509"/>
        <v>0.83333333333333326</v>
      </c>
      <c r="AI368" s="47">
        <f t="shared" si="509"/>
        <v>0.83333333333333326</v>
      </c>
      <c r="AJ368" s="47">
        <f t="shared" si="509"/>
        <v>0.83333333333333326</v>
      </c>
      <c r="AK368" s="47">
        <f t="shared" si="509"/>
        <v>0.83333333333333326</v>
      </c>
      <c r="AL368" s="47">
        <f t="shared" si="509"/>
        <v>0.83333333333333326</v>
      </c>
      <c r="AM368" s="47">
        <f t="shared" si="509"/>
        <v>1.0416666666666667</v>
      </c>
      <c r="AN368" s="47">
        <f t="shared" si="509"/>
        <v>1.0416666666666667</v>
      </c>
      <c r="AO368" s="47">
        <f t="shared" si="509"/>
        <v>1.0416666666666667</v>
      </c>
      <c r="AP368" s="47">
        <f t="shared" si="509"/>
        <v>1.0416666666666667</v>
      </c>
      <c r="AQ368" s="47">
        <f t="shared" si="509"/>
        <v>1.0416666666666667</v>
      </c>
      <c r="AR368" s="47">
        <f t="shared" si="509"/>
        <v>1.0416666666666667</v>
      </c>
      <c r="AS368" s="47">
        <f t="shared" si="509"/>
        <v>1.0416666666666667</v>
      </c>
      <c r="AT368" s="47">
        <f t="shared" si="509"/>
        <v>1.0416666666666667</v>
      </c>
      <c r="AU368" s="47">
        <f t="shared" si="509"/>
        <v>1.0416666666666667</v>
      </c>
      <c r="AV368" s="47">
        <f t="shared" si="509"/>
        <v>1.0416666666666667</v>
      </c>
      <c r="AW368" s="47">
        <f t="shared" si="509"/>
        <v>1.0416666666666667</v>
      </c>
      <c r="AX368" s="47">
        <f t="shared" ref="AX368:BJ368" si="510">AX318*$F$249</f>
        <v>1.0416666666666667</v>
      </c>
      <c r="AY368" s="47">
        <f t="shared" si="510"/>
        <v>1.0416666666666667</v>
      </c>
      <c r="AZ368" s="47">
        <f t="shared" si="510"/>
        <v>1.0416666666666667</v>
      </c>
      <c r="BA368" s="47">
        <f t="shared" si="510"/>
        <v>1.0416666666666667</v>
      </c>
      <c r="BB368" s="47">
        <f t="shared" si="510"/>
        <v>1.0416666666666667</v>
      </c>
      <c r="BC368" s="47">
        <f t="shared" si="510"/>
        <v>1.0416666666666667</v>
      </c>
      <c r="BD368" s="47">
        <f t="shared" si="510"/>
        <v>1.0416666666666667</v>
      </c>
      <c r="BE368" s="47">
        <f t="shared" si="510"/>
        <v>1.0416666666666667</v>
      </c>
      <c r="BF368" s="47">
        <f t="shared" si="510"/>
        <v>1.0416666666666667</v>
      </c>
      <c r="BG368" s="47">
        <f t="shared" si="510"/>
        <v>1.0416666666666667</v>
      </c>
      <c r="BH368" s="47">
        <f t="shared" si="510"/>
        <v>1.0416666666666667</v>
      </c>
      <c r="BI368" s="47">
        <f t="shared" si="510"/>
        <v>1.0416666666666667</v>
      </c>
      <c r="BJ368" s="47">
        <f t="shared" si="510"/>
        <v>1.0416666666666667</v>
      </c>
    </row>
    <row r="369" spans="2:62" ht="13.5" hidden="1" customHeight="1" outlineLevel="1" x14ac:dyDescent="0.25">
      <c r="B369" s="46" t="str">
        <f t="shared" si="484"/>
        <v>Back-end Developer 2</v>
      </c>
      <c r="G369" s="47">
        <f t="shared" ref="G369:AW369" si="511">G319*$F$249</f>
        <v>0</v>
      </c>
      <c r="H369" s="47">
        <f t="shared" si="511"/>
        <v>0</v>
      </c>
      <c r="I369" s="47">
        <f t="shared" si="511"/>
        <v>0</v>
      </c>
      <c r="J369" s="47">
        <f t="shared" si="511"/>
        <v>0</v>
      </c>
      <c r="K369" s="47">
        <f t="shared" si="511"/>
        <v>0</v>
      </c>
      <c r="L369" s="47">
        <f t="shared" si="511"/>
        <v>0</v>
      </c>
      <c r="M369" s="47">
        <f t="shared" si="511"/>
        <v>0</v>
      </c>
      <c r="N369" s="47">
        <f t="shared" si="511"/>
        <v>0</v>
      </c>
      <c r="O369" s="47">
        <f t="shared" si="511"/>
        <v>0</v>
      </c>
      <c r="P369" s="47">
        <f t="shared" si="511"/>
        <v>0</v>
      </c>
      <c r="Q369" s="47">
        <f t="shared" si="511"/>
        <v>0</v>
      </c>
      <c r="R369" s="47">
        <f t="shared" si="511"/>
        <v>0</v>
      </c>
      <c r="S369" s="47">
        <f t="shared" si="511"/>
        <v>0</v>
      </c>
      <c r="T369" s="47">
        <f t="shared" si="511"/>
        <v>0</v>
      </c>
      <c r="U369" s="47">
        <f t="shared" si="511"/>
        <v>0</v>
      </c>
      <c r="V369" s="47">
        <f t="shared" si="511"/>
        <v>0</v>
      </c>
      <c r="W369" s="47">
        <f t="shared" si="511"/>
        <v>0</v>
      </c>
      <c r="X369" s="47">
        <f t="shared" si="511"/>
        <v>0</v>
      </c>
      <c r="Y369" s="47">
        <f t="shared" si="511"/>
        <v>0</v>
      </c>
      <c r="Z369" s="47">
        <f t="shared" si="511"/>
        <v>0</v>
      </c>
      <c r="AA369" s="47">
        <f t="shared" si="511"/>
        <v>0</v>
      </c>
      <c r="AB369" s="47">
        <f t="shared" si="511"/>
        <v>0</v>
      </c>
      <c r="AC369" s="47">
        <f t="shared" si="511"/>
        <v>0</v>
      </c>
      <c r="AD369" s="47">
        <f t="shared" si="511"/>
        <v>0</v>
      </c>
      <c r="AE369" s="47">
        <f t="shared" si="511"/>
        <v>0</v>
      </c>
      <c r="AF369" s="47">
        <f t="shared" si="511"/>
        <v>0</v>
      </c>
      <c r="AG369" s="47">
        <f t="shared" si="511"/>
        <v>0</v>
      </c>
      <c r="AH369" s="47">
        <f t="shared" si="511"/>
        <v>0</v>
      </c>
      <c r="AI369" s="47">
        <f t="shared" si="511"/>
        <v>0</v>
      </c>
      <c r="AJ369" s="47">
        <f t="shared" si="511"/>
        <v>0</v>
      </c>
      <c r="AK369" s="47">
        <f t="shared" si="511"/>
        <v>0</v>
      </c>
      <c r="AL369" s="47">
        <f t="shared" si="511"/>
        <v>0</v>
      </c>
      <c r="AM369" s="47">
        <f t="shared" si="511"/>
        <v>0</v>
      </c>
      <c r="AN369" s="47">
        <f t="shared" si="511"/>
        <v>0</v>
      </c>
      <c r="AO369" s="47">
        <f t="shared" si="511"/>
        <v>0</v>
      </c>
      <c r="AP369" s="47">
        <f t="shared" si="511"/>
        <v>0</v>
      </c>
      <c r="AQ369" s="47">
        <f t="shared" si="511"/>
        <v>0</v>
      </c>
      <c r="AR369" s="47">
        <f t="shared" si="511"/>
        <v>0</v>
      </c>
      <c r="AS369" s="47">
        <f t="shared" si="511"/>
        <v>0</v>
      </c>
      <c r="AT369" s="47">
        <f t="shared" si="511"/>
        <v>0</v>
      </c>
      <c r="AU369" s="47">
        <f t="shared" si="511"/>
        <v>0</v>
      </c>
      <c r="AV369" s="47">
        <f t="shared" si="511"/>
        <v>0</v>
      </c>
      <c r="AW369" s="47">
        <f t="shared" si="511"/>
        <v>0</v>
      </c>
      <c r="AX369" s="47">
        <f t="shared" ref="AX369:BJ369" si="512">AX319*$F$249</f>
        <v>0</v>
      </c>
      <c r="AY369" s="47">
        <f t="shared" si="512"/>
        <v>0</v>
      </c>
      <c r="AZ369" s="47">
        <f t="shared" si="512"/>
        <v>0</v>
      </c>
      <c r="BA369" s="47">
        <f t="shared" si="512"/>
        <v>0</v>
      </c>
      <c r="BB369" s="47">
        <f t="shared" si="512"/>
        <v>0</v>
      </c>
      <c r="BC369" s="47">
        <f t="shared" si="512"/>
        <v>0</v>
      </c>
      <c r="BD369" s="47">
        <f t="shared" si="512"/>
        <v>0</v>
      </c>
      <c r="BE369" s="47">
        <f t="shared" si="512"/>
        <v>0</v>
      </c>
      <c r="BF369" s="47">
        <f t="shared" si="512"/>
        <v>0</v>
      </c>
      <c r="BG369" s="47">
        <f t="shared" si="512"/>
        <v>0</v>
      </c>
      <c r="BH369" s="47">
        <f t="shared" si="512"/>
        <v>0</v>
      </c>
      <c r="BI369" s="47">
        <f t="shared" si="512"/>
        <v>0</v>
      </c>
      <c r="BJ369" s="47">
        <f t="shared" si="512"/>
        <v>0</v>
      </c>
    </row>
    <row r="370" spans="2:62" ht="13.5" hidden="1" customHeight="1" outlineLevel="1" x14ac:dyDescent="0.25">
      <c r="B370" s="46" t="str">
        <f t="shared" si="484"/>
        <v>Mobile Web Developer 1</v>
      </c>
      <c r="G370" s="47">
        <f t="shared" ref="G370:AW370" si="513">G320*$F$249</f>
        <v>0</v>
      </c>
      <c r="H370" s="47">
        <f t="shared" si="513"/>
        <v>0</v>
      </c>
      <c r="I370" s="47">
        <f t="shared" si="513"/>
        <v>0</v>
      </c>
      <c r="J370" s="47">
        <f t="shared" si="513"/>
        <v>0</v>
      </c>
      <c r="K370" s="47">
        <f t="shared" si="513"/>
        <v>0</v>
      </c>
      <c r="L370" s="47">
        <f t="shared" si="513"/>
        <v>0</v>
      </c>
      <c r="M370" s="47">
        <f t="shared" si="513"/>
        <v>0</v>
      </c>
      <c r="N370" s="47">
        <f t="shared" si="513"/>
        <v>0</v>
      </c>
      <c r="O370" s="47">
        <f t="shared" si="513"/>
        <v>0</v>
      </c>
      <c r="P370" s="47">
        <f t="shared" si="513"/>
        <v>0</v>
      </c>
      <c r="Q370" s="47">
        <f t="shared" si="513"/>
        <v>0</v>
      </c>
      <c r="R370" s="47">
        <f t="shared" si="513"/>
        <v>0</v>
      </c>
      <c r="S370" s="47">
        <f t="shared" si="513"/>
        <v>0</v>
      </c>
      <c r="T370" s="47">
        <f t="shared" si="513"/>
        <v>0</v>
      </c>
      <c r="U370" s="47">
        <f t="shared" si="513"/>
        <v>0</v>
      </c>
      <c r="V370" s="47">
        <f t="shared" si="513"/>
        <v>0</v>
      </c>
      <c r="W370" s="47">
        <f t="shared" si="513"/>
        <v>0</v>
      </c>
      <c r="X370" s="47">
        <f t="shared" si="513"/>
        <v>0</v>
      </c>
      <c r="Y370" s="47">
        <f t="shared" si="513"/>
        <v>0</v>
      </c>
      <c r="Z370" s="47">
        <f t="shared" si="513"/>
        <v>0</v>
      </c>
      <c r="AA370" s="47">
        <f t="shared" si="513"/>
        <v>0.83333333333333326</v>
      </c>
      <c r="AB370" s="47">
        <f t="shared" si="513"/>
        <v>0.83333333333333326</v>
      </c>
      <c r="AC370" s="47">
        <f t="shared" si="513"/>
        <v>0.83333333333333326</v>
      </c>
      <c r="AD370" s="47">
        <f t="shared" si="513"/>
        <v>0.83333333333333326</v>
      </c>
      <c r="AE370" s="47">
        <f t="shared" si="513"/>
        <v>0.83333333333333326</v>
      </c>
      <c r="AF370" s="47">
        <f t="shared" si="513"/>
        <v>0.83333333333333326</v>
      </c>
      <c r="AG370" s="47">
        <f t="shared" si="513"/>
        <v>0.83333333333333326</v>
      </c>
      <c r="AH370" s="47">
        <f t="shared" si="513"/>
        <v>0.83333333333333326</v>
      </c>
      <c r="AI370" s="47">
        <f t="shared" si="513"/>
        <v>0.83333333333333326</v>
      </c>
      <c r="AJ370" s="47">
        <f t="shared" si="513"/>
        <v>0.83333333333333326</v>
      </c>
      <c r="AK370" s="47">
        <f t="shared" si="513"/>
        <v>0.83333333333333326</v>
      </c>
      <c r="AL370" s="47">
        <f t="shared" si="513"/>
        <v>0.83333333333333326</v>
      </c>
      <c r="AM370" s="47">
        <f t="shared" si="513"/>
        <v>1.0416666666666667</v>
      </c>
      <c r="AN370" s="47">
        <f t="shared" si="513"/>
        <v>1.0416666666666667</v>
      </c>
      <c r="AO370" s="47">
        <f t="shared" si="513"/>
        <v>1.0416666666666667</v>
      </c>
      <c r="AP370" s="47">
        <f t="shared" si="513"/>
        <v>1.0416666666666667</v>
      </c>
      <c r="AQ370" s="47">
        <f t="shared" si="513"/>
        <v>1.0416666666666667</v>
      </c>
      <c r="AR370" s="47">
        <f t="shared" si="513"/>
        <v>1.0416666666666667</v>
      </c>
      <c r="AS370" s="47">
        <f t="shared" si="513"/>
        <v>1.0416666666666667</v>
      </c>
      <c r="AT370" s="47">
        <f t="shared" si="513"/>
        <v>1.0416666666666667</v>
      </c>
      <c r="AU370" s="47">
        <f t="shared" si="513"/>
        <v>1.0416666666666667</v>
      </c>
      <c r="AV370" s="47">
        <f t="shared" si="513"/>
        <v>1.0416666666666667</v>
      </c>
      <c r="AW370" s="47">
        <f t="shared" si="513"/>
        <v>1.0416666666666667</v>
      </c>
      <c r="AX370" s="47">
        <f t="shared" ref="AX370:BJ370" si="514">AX320*$F$249</f>
        <v>1.0416666666666667</v>
      </c>
      <c r="AY370" s="47">
        <f t="shared" si="514"/>
        <v>1.0416666666666667</v>
      </c>
      <c r="AZ370" s="47">
        <f t="shared" si="514"/>
        <v>1.0416666666666667</v>
      </c>
      <c r="BA370" s="47">
        <f t="shared" si="514"/>
        <v>1.0416666666666667</v>
      </c>
      <c r="BB370" s="47">
        <f t="shared" si="514"/>
        <v>1.0416666666666667</v>
      </c>
      <c r="BC370" s="47">
        <f t="shared" si="514"/>
        <v>1.0416666666666667</v>
      </c>
      <c r="BD370" s="47">
        <f t="shared" si="514"/>
        <v>1.0416666666666667</v>
      </c>
      <c r="BE370" s="47">
        <f t="shared" si="514"/>
        <v>1.0416666666666667</v>
      </c>
      <c r="BF370" s="47">
        <f t="shared" si="514"/>
        <v>1.0416666666666667</v>
      </c>
      <c r="BG370" s="47">
        <f t="shared" si="514"/>
        <v>1.0416666666666667</v>
      </c>
      <c r="BH370" s="47">
        <f t="shared" si="514"/>
        <v>1.0416666666666667</v>
      </c>
      <c r="BI370" s="47">
        <f t="shared" si="514"/>
        <v>1.0416666666666667</v>
      </c>
      <c r="BJ370" s="47">
        <f t="shared" si="514"/>
        <v>1.0416666666666667</v>
      </c>
    </row>
    <row r="371" spans="2:62" ht="13.5" hidden="1" customHeight="1" outlineLevel="1" x14ac:dyDescent="0.25">
      <c r="B371" s="46" t="str">
        <f t="shared" si="484"/>
        <v>Finance Associate</v>
      </c>
      <c r="G371" s="47">
        <f t="shared" ref="G371:AW371" si="515">G321*$F$249</f>
        <v>0</v>
      </c>
      <c r="H371" s="47">
        <f t="shared" si="515"/>
        <v>0</v>
      </c>
      <c r="I371" s="47">
        <f t="shared" si="515"/>
        <v>0</v>
      </c>
      <c r="J371" s="47">
        <f t="shared" si="515"/>
        <v>0</v>
      </c>
      <c r="K371" s="47">
        <f t="shared" si="515"/>
        <v>0</v>
      </c>
      <c r="L371" s="47">
        <f t="shared" si="515"/>
        <v>0</v>
      </c>
      <c r="M371" s="47">
        <f t="shared" si="515"/>
        <v>0</v>
      </c>
      <c r="N371" s="47">
        <f t="shared" si="515"/>
        <v>0</v>
      </c>
      <c r="O371" s="47">
        <f t="shared" si="515"/>
        <v>0</v>
      </c>
      <c r="P371" s="47">
        <f t="shared" si="515"/>
        <v>0</v>
      </c>
      <c r="Q371" s="47">
        <f t="shared" si="515"/>
        <v>0</v>
      </c>
      <c r="R371" s="47">
        <f t="shared" si="515"/>
        <v>0</v>
      </c>
      <c r="S371" s="47">
        <f t="shared" si="515"/>
        <v>0</v>
      </c>
      <c r="T371" s="47">
        <f t="shared" si="515"/>
        <v>0</v>
      </c>
      <c r="U371" s="47">
        <f t="shared" si="515"/>
        <v>0</v>
      </c>
      <c r="V371" s="47">
        <f t="shared" si="515"/>
        <v>0</v>
      </c>
      <c r="W371" s="47">
        <f t="shared" si="515"/>
        <v>0</v>
      </c>
      <c r="X371" s="47">
        <f t="shared" si="515"/>
        <v>0</v>
      </c>
      <c r="Y371" s="47">
        <f t="shared" si="515"/>
        <v>0</v>
      </c>
      <c r="Z371" s="47">
        <f t="shared" si="515"/>
        <v>0</v>
      </c>
      <c r="AA371" s="47">
        <f t="shared" si="515"/>
        <v>0</v>
      </c>
      <c r="AB371" s="47">
        <f t="shared" si="515"/>
        <v>0</v>
      </c>
      <c r="AC371" s="47">
        <f t="shared" si="515"/>
        <v>0</v>
      </c>
      <c r="AD371" s="47">
        <f t="shared" si="515"/>
        <v>0</v>
      </c>
      <c r="AE371" s="47">
        <f t="shared" si="515"/>
        <v>0</v>
      </c>
      <c r="AF371" s="47">
        <f t="shared" si="515"/>
        <v>0</v>
      </c>
      <c r="AG371" s="47">
        <f t="shared" si="515"/>
        <v>0</v>
      </c>
      <c r="AH371" s="47">
        <f t="shared" si="515"/>
        <v>0</v>
      </c>
      <c r="AI371" s="47">
        <f t="shared" si="515"/>
        <v>0</v>
      </c>
      <c r="AJ371" s="47">
        <f t="shared" si="515"/>
        <v>0</v>
      </c>
      <c r="AK371" s="47">
        <f t="shared" si="515"/>
        <v>0</v>
      </c>
      <c r="AL371" s="47">
        <f t="shared" si="515"/>
        <v>0</v>
      </c>
      <c r="AM371" s="47">
        <f t="shared" si="515"/>
        <v>0</v>
      </c>
      <c r="AN371" s="47">
        <f t="shared" si="515"/>
        <v>0</v>
      </c>
      <c r="AO371" s="47">
        <f t="shared" si="515"/>
        <v>0</v>
      </c>
      <c r="AP371" s="47">
        <f t="shared" si="515"/>
        <v>0</v>
      </c>
      <c r="AQ371" s="47">
        <f t="shared" si="515"/>
        <v>0</v>
      </c>
      <c r="AR371" s="47">
        <f t="shared" si="515"/>
        <v>0</v>
      </c>
      <c r="AS371" s="47">
        <f t="shared" si="515"/>
        <v>0</v>
      </c>
      <c r="AT371" s="47">
        <f t="shared" si="515"/>
        <v>0</v>
      </c>
      <c r="AU371" s="47">
        <f t="shared" si="515"/>
        <v>0</v>
      </c>
      <c r="AV371" s="47">
        <f t="shared" si="515"/>
        <v>0</v>
      </c>
      <c r="AW371" s="47">
        <f t="shared" si="515"/>
        <v>0</v>
      </c>
      <c r="AX371" s="47">
        <f t="shared" ref="AX371:BJ371" si="516">AX321*$F$249</f>
        <v>0</v>
      </c>
      <c r="AY371" s="47">
        <f t="shared" si="516"/>
        <v>0</v>
      </c>
      <c r="AZ371" s="47">
        <f t="shared" si="516"/>
        <v>0</v>
      </c>
      <c r="BA371" s="47">
        <f t="shared" si="516"/>
        <v>0</v>
      </c>
      <c r="BB371" s="47">
        <f t="shared" si="516"/>
        <v>0</v>
      </c>
      <c r="BC371" s="47">
        <f t="shared" si="516"/>
        <v>0</v>
      </c>
      <c r="BD371" s="47">
        <f t="shared" si="516"/>
        <v>0</v>
      </c>
      <c r="BE371" s="47">
        <f t="shared" si="516"/>
        <v>0</v>
      </c>
      <c r="BF371" s="47">
        <f t="shared" si="516"/>
        <v>0</v>
      </c>
      <c r="BG371" s="47">
        <f t="shared" si="516"/>
        <v>0</v>
      </c>
      <c r="BH371" s="47">
        <f t="shared" si="516"/>
        <v>0</v>
      </c>
      <c r="BI371" s="47">
        <f t="shared" si="516"/>
        <v>0</v>
      </c>
      <c r="BJ371" s="47">
        <f t="shared" si="516"/>
        <v>0</v>
      </c>
    </row>
    <row r="372" spans="2:62" ht="13.5" hidden="1" customHeight="1" outlineLevel="1" x14ac:dyDescent="0.25">
      <c r="B372" s="46" t="str">
        <f t="shared" ref="B372:B373" si="517">B270</f>
        <v>Marketing Associate</v>
      </c>
      <c r="G372" s="47">
        <f t="shared" ref="G372:AW372" si="518">G322*$F$249</f>
        <v>0</v>
      </c>
      <c r="H372" s="47">
        <f t="shared" si="518"/>
        <v>0</v>
      </c>
      <c r="I372" s="47">
        <f t="shared" si="518"/>
        <v>0</v>
      </c>
      <c r="J372" s="47">
        <f t="shared" si="518"/>
        <v>0</v>
      </c>
      <c r="K372" s="47">
        <f t="shared" si="518"/>
        <v>0</v>
      </c>
      <c r="L372" s="47">
        <f t="shared" si="518"/>
        <v>0</v>
      </c>
      <c r="M372" s="47">
        <f t="shared" si="518"/>
        <v>0</v>
      </c>
      <c r="N372" s="47">
        <f t="shared" si="518"/>
        <v>0</v>
      </c>
      <c r="O372" s="47">
        <f t="shared" si="518"/>
        <v>0</v>
      </c>
      <c r="P372" s="47">
        <f t="shared" si="518"/>
        <v>0</v>
      </c>
      <c r="Q372" s="47">
        <f t="shared" si="518"/>
        <v>0</v>
      </c>
      <c r="R372" s="47">
        <f t="shared" si="518"/>
        <v>0</v>
      </c>
      <c r="S372" s="47">
        <f t="shared" si="518"/>
        <v>0</v>
      </c>
      <c r="T372" s="47">
        <f t="shared" si="518"/>
        <v>0</v>
      </c>
      <c r="U372" s="47">
        <f t="shared" si="518"/>
        <v>0</v>
      </c>
      <c r="V372" s="47">
        <f t="shared" si="518"/>
        <v>0</v>
      </c>
      <c r="W372" s="47">
        <f t="shared" si="518"/>
        <v>0</v>
      </c>
      <c r="X372" s="47">
        <f t="shared" si="518"/>
        <v>0</v>
      </c>
      <c r="Y372" s="47">
        <f t="shared" si="518"/>
        <v>0</v>
      </c>
      <c r="Z372" s="47">
        <f t="shared" si="518"/>
        <v>0</v>
      </c>
      <c r="AA372" s="47">
        <f t="shared" si="518"/>
        <v>0</v>
      </c>
      <c r="AB372" s="47">
        <f t="shared" si="518"/>
        <v>0</v>
      </c>
      <c r="AC372" s="47">
        <f t="shared" si="518"/>
        <v>0</v>
      </c>
      <c r="AD372" s="47">
        <f t="shared" si="518"/>
        <v>0</v>
      </c>
      <c r="AE372" s="47">
        <f t="shared" si="518"/>
        <v>0</v>
      </c>
      <c r="AF372" s="47">
        <f t="shared" si="518"/>
        <v>0</v>
      </c>
      <c r="AG372" s="47">
        <f t="shared" si="518"/>
        <v>0</v>
      </c>
      <c r="AH372" s="47">
        <f t="shared" si="518"/>
        <v>0</v>
      </c>
      <c r="AI372" s="47">
        <f t="shared" si="518"/>
        <v>0</v>
      </c>
      <c r="AJ372" s="47">
        <f t="shared" si="518"/>
        <v>0</v>
      </c>
      <c r="AK372" s="47">
        <f t="shared" si="518"/>
        <v>0</v>
      </c>
      <c r="AL372" s="47">
        <f t="shared" si="518"/>
        <v>0</v>
      </c>
      <c r="AM372" s="47">
        <f t="shared" si="518"/>
        <v>0</v>
      </c>
      <c r="AN372" s="47">
        <f t="shared" si="518"/>
        <v>0</v>
      </c>
      <c r="AO372" s="47">
        <f t="shared" si="518"/>
        <v>0</v>
      </c>
      <c r="AP372" s="47">
        <f t="shared" si="518"/>
        <v>0</v>
      </c>
      <c r="AQ372" s="47">
        <f t="shared" si="518"/>
        <v>0</v>
      </c>
      <c r="AR372" s="47">
        <f t="shared" si="518"/>
        <v>0</v>
      </c>
      <c r="AS372" s="47">
        <f t="shared" si="518"/>
        <v>0</v>
      </c>
      <c r="AT372" s="47">
        <f t="shared" si="518"/>
        <v>0</v>
      </c>
      <c r="AU372" s="47">
        <f t="shared" si="518"/>
        <v>0</v>
      </c>
      <c r="AV372" s="47">
        <f t="shared" si="518"/>
        <v>0</v>
      </c>
      <c r="AW372" s="47">
        <f t="shared" si="518"/>
        <v>0</v>
      </c>
      <c r="AX372" s="47">
        <f t="shared" ref="AX372:BJ372" si="519">AX322*$F$249</f>
        <v>0</v>
      </c>
      <c r="AY372" s="47">
        <f t="shared" si="519"/>
        <v>0</v>
      </c>
      <c r="AZ372" s="47">
        <f t="shared" si="519"/>
        <v>0</v>
      </c>
      <c r="BA372" s="47">
        <f t="shared" si="519"/>
        <v>0</v>
      </c>
      <c r="BB372" s="47">
        <f t="shared" si="519"/>
        <v>0</v>
      </c>
      <c r="BC372" s="47">
        <f t="shared" si="519"/>
        <v>0</v>
      </c>
      <c r="BD372" s="47">
        <f t="shared" si="519"/>
        <v>0</v>
      </c>
      <c r="BE372" s="47">
        <f t="shared" si="519"/>
        <v>0</v>
      </c>
      <c r="BF372" s="47">
        <f t="shared" si="519"/>
        <v>0</v>
      </c>
      <c r="BG372" s="47">
        <f t="shared" si="519"/>
        <v>0</v>
      </c>
      <c r="BH372" s="47">
        <f t="shared" si="519"/>
        <v>0</v>
      </c>
      <c r="BI372" s="47">
        <f t="shared" si="519"/>
        <v>0</v>
      </c>
      <c r="BJ372" s="47">
        <f t="shared" si="519"/>
        <v>0</v>
      </c>
    </row>
    <row r="373" spans="2:62" ht="13.5" hidden="1" customHeight="1" outlineLevel="1" x14ac:dyDescent="0.25">
      <c r="B373" s="46" t="str">
        <f t="shared" si="517"/>
        <v>Sales and Business Development Associate</v>
      </c>
      <c r="G373" s="47">
        <f t="shared" ref="G373:AW373" si="520">G323*$F$249</f>
        <v>0</v>
      </c>
      <c r="H373" s="47">
        <f t="shared" si="520"/>
        <v>0</v>
      </c>
      <c r="I373" s="47">
        <f t="shared" si="520"/>
        <v>0</v>
      </c>
      <c r="J373" s="47">
        <f t="shared" si="520"/>
        <v>0</v>
      </c>
      <c r="K373" s="47">
        <f t="shared" si="520"/>
        <v>0</v>
      </c>
      <c r="L373" s="47">
        <f t="shared" si="520"/>
        <v>0.83333333333333326</v>
      </c>
      <c r="M373" s="47">
        <f t="shared" si="520"/>
        <v>0.83333333333333326</v>
      </c>
      <c r="N373" s="47">
        <f t="shared" si="520"/>
        <v>0.83333333333333326</v>
      </c>
      <c r="O373" s="47">
        <f t="shared" si="520"/>
        <v>0.83333333333333326</v>
      </c>
      <c r="P373" s="47">
        <f t="shared" si="520"/>
        <v>0.83333333333333326</v>
      </c>
      <c r="Q373" s="47">
        <f t="shared" si="520"/>
        <v>0.83333333333333326</v>
      </c>
      <c r="R373" s="47">
        <f t="shared" si="520"/>
        <v>0.83333333333333326</v>
      </c>
      <c r="S373" s="47">
        <f t="shared" si="520"/>
        <v>0.83333333333333326</v>
      </c>
      <c r="T373" s="47">
        <f t="shared" si="520"/>
        <v>0.83333333333333326</v>
      </c>
      <c r="U373" s="47">
        <f t="shared" si="520"/>
        <v>0.83333333333333326</v>
      </c>
      <c r="V373" s="47">
        <f t="shared" si="520"/>
        <v>0.83333333333333326</v>
      </c>
      <c r="W373" s="47">
        <f t="shared" si="520"/>
        <v>0.83333333333333326</v>
      </c>
      <c r="X373" s="47">
        <f t="shared" si="520"/>
        <v>0.83333333333333326</v>
      </c>
      <c r="Y373" s="47">
        <f t="shared" si="520"/>
        <v>0.83333333333333326</v>
      </c>
      <c r="Z373" s="47">
        <f t="shared" si="520"/>
        <v>1.0416666666666667</v>
      </c>
      <c r="AA373" s="47">
        <f t="shared" si="520"/>
        <v>1.0416666666666667</v>
      </c>
      <c r="AB373" s="47">
        <f t="shared" si="520"/>
        <v>1.0416666666666667</v>
      </c>
      <c r="AC373" s="47">
        <f t="shared" si="520"/>
        <v>1.0416666666666667</v>
      </c>
      <c r="AD373" s="47">
        <f t="shared" si="520"/>
        <v>1.0416666666666667</v>
      </c>
      <c r="AE373" s="47">
        <f t="shared" si="520"/>
        <v>1.0416666666666667</v>
      </c>
      <c r="AF373" s="47">
        <f t="shared" si="520"/>
        <v>1.0416666666666667</v>
      </c>
      <c r="AG373" s="47">
        <f t="shared" si="520"/>
        <v>1.0416666666666667</v>
      </c>
      <c r="AH373" s="47">
        <f t="shared" si="520"/>
        <v>1.0416666666666667</v>
      </c>
      <c r="AI373" s="47">
        <f t="shared" si="520"/>
        <v>1.0416666666666667</v>
      </c>
      <c r="AJ373" s="47">
        <f t="shared" si="520"/>
        <v>1.0416666666666667</v>
      </c>
      <c r="AK373" s="47">
        <f t="shared" si="520"/>
        <v>1.0416666666666667</v>
      </c>
      <c r="AL373" s="47">
        <f t="shared" si="520"/>
        <v>1.0416666666666667</v>
      </c>
      <c r="AM373" s="47">
        <f t="shared" si="520"/>
        <v>1.25</v>
      </c>
      <c r="AN373" s="47">
        <f t="shared" si="520"/>
        <v>1.25</v>
      </c>
      <c r="AO373" s="47">
        <f t="shared" si="520"/>
        <v>1.25</v>
      </c>
      <c r="AP373" s="47">
        <f t="shared" si="520"/>
        <v>1.25</v>
      </c>
      <c r="AQ373" s="47">
        <f t="shared" si="520"/>
        <v>1.25</v>
      </c>
      <c r="AR373" s="47">
        <f t="shared" si="520"/>
        <v>1.25</v>
      </c>
      <c r="AS373" s="47">
        <f t="shared" si="520"/>
        <v>1.25</v>
      </c>
      <c r="AT373" s="47">
        <f t="shared" si="520"/>
        <v>1.25</v>
      </c>
      <c r="AU373" s="47">
        <f t="shared" si="520"/>
        <v>1.25</v>
      </c>
      <c r="AV373" s="47">
        <f t="shared" si="520"/>
        <v>1.25</v>
      </c>
      <c r="AW373" s="47">
        <f t="shared" si="520"/>
        <v>1.25</v>
      </c>
      <c r="AX373" s="47">
        <f t="shared" ref="AX373:BJ373" si="521">AX323*$F$249</f>
        <v>1.25</v>
      </c>
      <c r="AY373" s="47">
        <f t="shared" si="521"/>
        <v>1.25</v>
      </c>
      <c r="AZ373" s="47">
        <f t="shared" si="521"/>
        <v>1.25</v>
      </c>
      <c r="BA373" s="47">
        <f t="shared" si="521"/>
        <v>1.25</v>
      </c>
      <c r="BB373" s="47">
        <f t="shared" si="521"/>
        <v>1.25</v>
      </c>
      <c r="BC373" s="47">
        <f t="shared" si="521"/>
        <v>1.25</v>
      </c>
      <c r="BD373" s="47">
        <f t="shared" si="521"/>
        <v>1.25</v>
      </c>
      <c r="BE373" s="47">
        <f t="shared" si="521"/>
        <v>1.25</v>
      </c>
      <c r="BF373" s="47">
        <f t="shared" si="521"/>
        <v>1.25</v>
      </c>
      <c r="BG373" s="47">
        <f t="shared" si="521"/>
        <v>1.25</v>
      </c>
      <c r="BH373" s="47">
        <f t="shared" si="521"/>
        <v>1.25</v>
      </c>
      <c r="BI373" s="47">
        <f t="shared" si="521"/>
        <v>1.25</v>
      </c>
      <c r="BJ373" s="47">
        <f t="shared" si="521"/>
        <v>1.25</v>
      </c>
    </row>
    <row r="374" spans="2:62" ht="13.5" hidden="1" customHeight="1" outlineLevel="1" x14ac:dyDescent="0.25">
      <c r="B374" s="46" t="str">
        <f>B272</f>
        <v>User Acquisition Professional</v>
      </c>
      <c r="G374" s="47">
        <f t="shared" ref="G374:AW374" si="522">G324*$F$249</f>
        <v>0</v>
      </c>
      <c r="H374" s="47">
        <f t="shared" si="522"/>
        <v>0.625</v>
      </c>
      <c r="I374" s="47">
        <f t="shared" si="522"/>
        <v>0.625</v>
      </c>
      <c r="J374" s="47">
        <f t="shared" si="522"/>
        <v>0.625</v>
      </c>
      <c r="K374" s="47">
        <f t="shared" si="522"/>
        <v>0.625</v>
      </c>
      <c r="L374" s="47">
        <f t="shared" si="522"/>
        <v>0.625</v>
      </c>
      <c r="M374" s="47">
        <f t="shared" si="522"/>
        <v>0.625</v>
      </c>
      <c r="N374" s="47">
        <f t="shared" si="522"/>
        <v>0.625</v>
      </c>
      <c r="O374" s="47">
        <f t="shared" si="522"/>
        <v>0.66666666666666663</v>
      </c>
      <c r="P374" s="47">
        <f t="shared" si="522"/>
        <v>0.66666666666666663</v>
      </c>
      <c r="Q374" s="47">
        <f t="shared" si="522"/>
        <v>0.66666666666666663</v>
      </c>
      <c r="R374" s="47">
        <f t="shared" si="522"/>
        <v>0.66666666666666663</v>
      </c>
      <c r="S374" s="47">
        <f t="shared" si="522"/>
        <v>0.66666666666666663</v>
      </c>
      <c r="T374" s="47">
        <f t="shared" si="522"/>
        <v>0.66666666666666663</v>
      </c>
      <c r="U374" s="47">
        <f t="shared" si="522"/>
        <v>0.66666666666666663</v>
      </c>
      <c r="V374" s="47">
        <f t="shared" si="522"/>
        <v>0.66666666666666663</v>
      </c>
      <c r="W374" s="47">
        <f t="shared" si="522"/>
        <v>0.66666666666666663</v>
      </c>
      <c r="X374" s="47">
        <f t="shared" si="522"/>
        <v>0.66666666666666663</v>
      </c>
      <c r="Y374" s="47">
        <f t="shared" si="522"/>
        <v>0.66666666666666663</v>
      </c>
      <c r="Z374" s="47">
        <f t="shared" si="522"/>
        <v>0.66666666666666663</v>
      </c>
      <c r="AA374" s="47">
        <f t="shared" si="522"/>
        <v>0.75</v>
      </c>
      <c r="AB374" s="47">
        <f t="shared" si="522"/>
        <v>0.75</v>
      </c>
      <c r="AC374" s="47">
        <f t="shared" si="522"/>
        <v>0.75</v>
      </c>
      <c r="AD374" s="47">
        <f t="shared" si="522"/>
        <v>0.75</v>
      </c>
      <c r="AE374" s="47">
        <f t="shared" si="522"/>
        <v>0.75</v>
      </c>
      <c r="AF374" s="47">
        <f t="shared" si="522"/>
        <v>0.75</v>
      </c>
      <c r="AG374" s="47">
        <f t="shared" si="522"/>
        <v>0.75</v>
      </c>
      <c r="AH374" s="47">
        <f t="shared" si="522"/>
        <v>0.75</v>
      </c>
      <c r="AI374" s="47">
        <f t="shared" si="522"/>
        <v>0.75</v>
      </c>
      <c r="AJ374" s="47">
        <f t="shared" si="522"/>
        <v>0.75</v>
      </c>
      <c r="AK374" s="47">
        <f t="shared" si="522"/>
        <v>0.75</v>
      </c>
      <c r="AL374" s="47">
        <f t="shared" si="522"/>
        <v>0.75</v>
      </c>
      <c r="AM374" s="47">
        <f t="shared" si="522"/>
        <v>0.875</v>
      </c>
      <c r="AN374" s="47">
        <f t="shared" si="522"/>
        <v>0.875</v>
      </c>
      <c r="AO374" s="47">
        <f t="shared" si="522"/>
        <v>0.875</v>
      </c>
      <c r="AP374" s="47">
        <f t="shared" si="522"/>
        <v>0.875</v>
      </c>
      <c r="AQ374" s="47">
        <f t="shared" si="522"/>
        <v>0.875</v>
      </c>
      <c r="AR374" s="47">
        <f t="shared" si="522"/>
        <v>0.875</v>
      </c>
      <c r="AS374" s="47">
        <f t="shared" si="522"/>
        <v>0.875</v>
      </c>
      <c r="AT374" s="47">
        <f t="shared" si="522"/>
        <v>0.875</v>
      </c>
      <c r="AU374" s="47">
        <f t="shared" si="522"/>
        <v>0.875</v>
      </c>
      <c r="AV374" s="47">
        <f t="shared" si="522"/>
        <v>0.875</v>
      </c>
      <c r="AW374" s="47">
        <f t="shared" si="522"/>
        <v>0.875</v>
      </c>
      <c r="AX374" s="47">
        <f t="shared" ref="AX374:BJ374" si="523">AX324*$F$249</f>
        <v>0.875</v>
      </c>
      <c r="AY374" s="47">
        <f t="shared" si="523"/>
        <v>0.875</v>
      </c>
      <c r="AZ374" s="47">
        <f t="shared" si="523"/>
        <v>0.875</v>
      </c>
      <c r="BA374" s="47">
        <f t="shared" si="523"/>
        <v>0.875</v>
      </c>
      <c r="BB374" s="47">
        <f t="shared" si="523"/>
        <v>0.875</v>
      </c>
      <c r="BC374" s="47">
        <f t="shared" si="523"/>
        <v>0.875</v>
      </c>
      <c r="BD374" s="47">
        <f t="shared" si="523"/>
        <v>0.875</v>
      </c>
      <c r="BE374" s="47">
        <f t="shared" si="523"/>
        <v>0.875</v>
      </c>
      <c r="BF374" s="47">
        <f t="shared" si="523"/>
        <v>0.875</v>
      </c>
      <c r="BG374" s="47">
        <f t="shared" si="523"/>
        <v>0.875</v>
      </c>
      <c r="BH374" s="47">
        <f t="shared" si="523"/>
        <v>0.875</v>
      </c>
      <c r="BI374" s="47">
        <f t="shared" si="523"/>
        <v>0.875</v>
      </c>
      <c r="BJ374" s="47">
        <f t="shared" si="523"/>
        <v>0.875</v>
      </c>
    </row>
    <row r="375" spans="2:62" ht="13.5" hidden="1" customHeight="1" outlineLevel="1" x14ac:dyDescent="0.25">
      <c r="B375" s="46" t="str">
        <f>B273</f>
        <v>Graphic Designer 1</v>
      </c>
      <c r="G375" s="47">
        <f t="shared" ref="G375:AW375" si="524">G325*$F$249</f>
        <v>0</v>
      </c>
      <c r="H375" s="47">
        <f t="shared" si="524"/>
        <v>0</v>
      </c>
      <c r="I375" s="47">
        <f t="shared" si="524"/>
        <v>0</v>
      </c>
      <c r="J375" s="47">
        <f t="shared" si="524"/>
        <v>0</v>
      </c>
      <c r="K375" s="47">
        <f t="shared" si="524"/>
        <v>0</v>
      </c>
      <c r="L375" s="47">
        <f t="shared" si="524"/>
        <v>0</v>
      </c>
      <c r="M375" s="47">
        <f t="shared" si="524"/>
        <v>0</v>
      </c>
      <c r="N375" s="47">
        <f t="shared" si="524"/>
        <v>0</v>
      </c>
      <c r="O375" s="47">
        <f t="shared" si="524"/>
        <v>0.5</v>
      </c>
      <c r="P375" s="47">
        <f t="shared" si="524"/>
        <v>0.5</v>
      </c>
      <c r="Q375" s="47">
        <f t="shared" si="524"/>
        <v>0.5</v>
      </c>
      <c r="R375" s="47">
        <f t="shared" si="524"/>
        <v>0.5</v>
      </c>
      <c r="S375" s="47">
        <f t="shared" si="524"/>
        <v>0.5</v>
      </c>
      <c r="T375" s="47">
        <f t="shared" si="524"/>
        <v>0.5</v>
      </c>
      <c r="U375" s="47">
        <f t="shared" si="524"/>
        <v>0.5</v>
      </c>
      <c r="V375" s="47">
        <f t="shared" si="524"/>
        <v>0.5</v>
      </c>
      <c r="W375" s="47">
        <f t="shared" si="524"/>
        <v>0.5</v>
      </c>
      <c r="X375" s="47">
        <f t="shared" si="524"/>
        <v>0.5</v>
      </c>
      <c r="Y375" s="47">
        <f t="shared" si="524"/>
        <v>0.5</v>
      </c>
      <c r="Z375" s="47">
        <f t="shared" si="524"/>
        <v>0.5</v>
      </c>
      <c r="AA375" s="47">
        <f t="shared" si="524"/>
        <v>0.54166666666666663</v>
      </c>
      <c r="AB375" s="47">
        <f t="shared" si="524"/>
        <v>0.54166666666666663</v>
      </c>
      <c r="AC375" s="47">
        <f t="shared" si="524"/>
        <v>0.54166666666666663</v>
      </c>
      <c r="AD375" s="47">
        <f t="shared" si="524"/>
        <v>0.54166666666666663</v>
      </c>
      <c r="AE375" s="47">
        <f t="shared" si="524"/>
        <v>0.54166666666666663</v>
      </c>
      <c r="AF375" s="47">
        <f t="shared" si="524"/>
        <v>0.54166666666666663</v>
      </c>
      <c r="AG375" s="47">
        <f t="shared" si="524"/>
        <v>0.54166666666666663</v>
      </c>
      <c r="AH375" s="47">
        <f t="shared" si="524"/>
        <v>0.54166666666666663</v>
      </c>
      <c r="AI375" s="47">
        <f t="shared" si="524"/>
        <v>0.54166666666666663</v>
      </c>
      <c r="AJ375" s="47">
        <f t="shared" si="524"/>
        <v>0.54166666666666663</v>
      </c>
      <c r="AK375" s="47">
        <f t="shared" si="524"/>
        <v>0.54166666666666663</v>
      </c>
      <c r="AL375" s="47">
        <f t="shared" si="524"/>
        <v>0.54166666666666663</v>
      </c>
      <c r="AM375" s="47">
        <f t="shared" si="524"/>
        <v>0.58333333333333337</v>
      </c>
      <c r="AN375" s="47">
        <f t="shared" si="524"/>
        <v>0.58333333333333337</v>
      </c>
      <c r="AO375" s="47">
        <f t="shared" si="524"/>
        <v>0.58333333333333337</v>
      </c>
      <c r="AP375" s="47">
        <f t="shared" si="524"/>
        <v>0.58333333333333337</v>
      </c>
      <c r="AQ375" s="47">
        <f t="shared" si="524"/>
        <v>0.58333333333333337</v>
      </c>
      <c r="AR375" s="47">
        <f t="shared" si="524"/>
        <v>0.58333333333333337</v>
      </c>
      <c r="AS375" s="47">
        <f t="shared" si="524"/>
        <v>0.58333333333333337</v>
      </c>
      <c r="AT375" s="47">
        <f t="shared" si="524"/>
        <v>0.58333333333333337</v>
      </c>
      <c r="AU375" s="47">
        <f t="shared" si="524"/>
        <v>0.58333333333333337</v>
      </c>
      <c r="AV375" s="47">
        <f t="shared" si="524"/>
        <v>0.58333333333333337</v>
      </c>
      <c r="AW375" s="47">
        <f t="shared" si="524"/>
        <v>0.58333333333333337</v>
      </c>
      <c r="AX375" s="47">
        <f t="shared" ref="AX375:BJ375" si="525">AX325*$F$249</f>
        <v>0.58333333333333337</v>
      </c>
      <c r="AY375" s="47">
        <f t="shared" si="525"/>
        <v>0.58333333333333337</v>
      </c>
      <c r="AZ375" s="47">
        <f t="shared" si="525"/>
        <v>0.58333333333333337</v>
      </c>
      <c r="BA375" s="47">
        <f t="shared" si="525"/>
        <v>0.58333333333333337</v>
      </c>
      <c r="BB375" s="47">
        <f t="shared" si="525"/>
        <v>0.58333333333333337</v>
      </c>
      <c r="BC375" s="47">
        <f t="shared" si="525"/>
        <v>0.58333333333333337</v>
      </c>
      <c r="BD375" s="47">
        <f t="shared" si="525"/>
        <v>0.58333333333333337</v>
      </c>
      <c r="BE375" s="47">
        <f t="shared" si="525"/>
        <v>0.58333333333333337</v>
      </c>
      <c r="BF375" s="47">
        <f t="shared" si="525"/>
        <v>0.58333333333333337</v>
      </c>
      <c r="BG375" s="47">
        <f t="shared" si="525"/>
        <v>0.58333333333333337</v>
      </c>
      <c r="BH375" s="47">
        <f t="shared" si="525"/>
        <v>0.58333333333333337</v>
      </c>
      <c r="BI375" s="47">
        <f t="shared" si="525"/>
        <v>0.58333333333333337</v>
      </c>
      <c r="BJ375" s="47">
        <f t="shared" si="525"/>
        <v>0.58333333333333337</v>
      </c>
    </row>
    <row r="376" spans="2:62" ht="13.5" hidden="1" customHeight="1" outlineLevel="1" x14ac:dyDescent="0.25">
      <c r="B376" s="46" t="str">
        <f>B274</f>
        <v>Office Manager</v>
      </c>
      <c r="G376" s="47">
        <f t="shared" ref="G376:AW376" si="526">G326*$F$249</f>
        <v>0</v>
      </c>
      <c r="H376" s="47">
        <f t="shared" si="526"/>
        <v>0</v>
      </c>
      <c r="I376" s="47">
        <f t="shared" si="526"/>
        <v>0</v>
      </c>
      <c r="J376" s="47">
        <f t="shared" si="526"/>
        <v>0</v>
      </c>
      <c r="K376" s="47">
        <f t="shared" si="526"/>
        <v>0</v>
      </c>
      <c r="L376" s="47">
        <f t="shared" si="526"/>
        <v>0</v>
      </c>
      <c r="M376" s="47">
        <f t="shared" si="526"/>
        <v>0</v>
      </c>
      <c r="N376" s="47">
        <f t="shared" si="526"/>
        <v>0</v>
      </c>
      <c r="O376" s="47">
        <f t="shared" si="526"/>
        <v>0</v>
      </c>
      <c r="P376" s="47">
        <f t="shared" si="526"/>
        <v>0</v>
      </c>
      <c r="Q376" s="47">
        <f t="shared" si="526"/>
        <v>0</v>
      </c>
      <c r="R376" s="47">
        <f t="shared" si="526"/>
        <v>0</v>
      </c>
      <c r="S376" s="47">
        <f t="shared" si="526"/>
        <v>0</v>
      </c>
      <c r="T376" s="47">
        <f t="shared" si="526"/>
        <v>0</v>
      </c>
      <c r="U376" s="47">
        <f t="shared" si="526"/>
        <v>0</v>
      </c>
      <c r="V376" s="47">
        <f t="shared" si="526"/>
        <v>0</v>
      </c>
      <c r="W376" s="47">
        <f t="shared" si="526"/>
        <v>0</v>
      </c>
      <c r="X376" s="47">
        <f t="shared" si="526"/>
        <v>0</v>
      </c>
      <c r="Y376" s="47">
        <f t="shared" si="526"/>
        <v>0</v>
      </c>
      <c r="Z376" s="47">
        <f t="shared" si="526"/>
        <v>0</v>
      </c>
      <c r="AA376" s="47">
        <f t="shared" si="526"/>
        <v>0</v>
      </c>
      <c r="AB376" s="47">
        <f t="shared" si="526"/>
        <v>0</v>
      </c>
      <c r="AC376" s="47">
        <f t="shared" si="526"/>
        <v>0</v>
      </c>
      <c r="AD376" s="47">
        <f t="shared" si="526"/>
        <v>0</v>
      </c>
      <c r="AE376" s="47">
        <f t="shared" si="526"/>
        <v>0</v>
      </c>
      <c r="AF376" s="47">
        <f t="shared" si="526"/>
        <v>0</v>
      </c>
      <c r="AG376" s="47">
        <f t="shared" si="526"/>
        <v>0</v>
      </c>
      <c r="AH376" s="47">
        <f t="shared" si="526"/>
        <v>0</v>
      </c>
      <c r="AI376" s="47">
        <f t="shared" si="526"/>
        <v>0</v>
      </c>
      <c r="AJ376" s="47">
        <f t="shared" si="526"/>
        <v>0</v>
      </c>
      <c r="AK376" s="47">
        <f t="shared" si="526"/>
        <v>0</v>
      </c>
      <c r="AL376" s="47">
        <f t="shared" si="526"/>
        <v>0</v>
      </c>
      <c r="AM376" s="47">
        <f t="shared" si="526"/>
        <v>0</v>
      </c>
      <c r="AN376" s="47">
        <f t="shared" si="526"/>
        <v>0</v>
      </c>
      <c r="AO376" s="47">
        <f t="shared" si="526"/>
        <v>0</v>
      </c>
      <c r="AP376" s="47">
        <f t="shared" si="526"/>
        <v>0</v>
      </c>
      <c r="AQ376" s="47">
        <f t="shared" si="526"/>
        <v>0</v>
      </c>
      <c r="AR376" s="47">
        <f t="shared" si="526"/>
        <v>0</v>
      </c>
      <c r="AS376" s="47">
        <f t="shared" si="526"/>
        <v>0</v>
      </c>
      <c r="AT376" s="47">
        <f t="shared" si="526"/>
        <v>0</v>
      </c>
      <c r="AU376" s="47">
        <f t="shared" si="526"/>
        <v>0</v>
      </c>
      <c r="AV376" s="47">
        <f t="shared" si="526"/>
        <v>0</v>
      </c>
      <c r="AW376" s="47">
        <f t="shared" si="526"/>
        <v>0</v>
      </c>
      <c r="AX376" s="47">
        <f t="shared" ref="AX376:BJ376" si="527">AX326*$F$249</f>
        <v>0</v>
      </c>
      <c r="AY376" s="47">
        <f t="shared" si="527"/>
        <v>0</v>
      </c>
      <c r="AZ376" s="47">
        <f t="shared" si="527"/>
        <v>0</v>
      </c>
      <c r="BA376" s="47">
        <f t="shared" si="527"/>
        <v>0</v>
      </c>
      <c r="BB376" s="47">
        <f t="shared" si="527"/>
        <v>0</v>
      </c>
      <c r="BC376" s="47">
        <f t="shared" si="527"/>
        <v>0</v>
      </c>
      <c r="BD376" s="47">
        <f t="shared" si="527"/>
        <v>0</v>
      </c>
      <c r="BE376" s="47">
        <f t="shared" si="527"/>
        <v>0</v>
      </c>
      <c r="BF376" s="47">
        <f t="shared" si="527"/>
        <v>0</v>
      </c>
      <c r="BG376" s="47">
        <f t="shared" si="527"/>
        <v>0</v>
      </c>
      <c r="BH376" s="47">
        <f t="shared" si="527"/>
        <v>0</v>
      </c>
      <c r="BI376" s="47">
        <f t="shared" si="527"/>
        <v>0</v>
      </c>
      <c r="BJ376" s="47">
        <f t="shared" si="527"/>
        <v>0</v>
      </c>
    </row>
    <row r="377" spans="2:62" ht="13.5" hidden="1" customHeight="1" outlineLevel="1" x14ac:dyDescent="0.25">
      <c r="B377" s="46" t="str">
        <f>B275</f>
        <v>Administrative Assistant</v>
      </c>
      <c r="G377" s="47">
        <f t="shared" ref="G377:AW377" si="528">G327*$F$249</f>
        <v>0</v>
      </c>
      <c r="H377" s="47">
        <f t="shared" si="528"/>
        <v>0</v>
      </c>
      <c r="I377" s="47">
        <f t="shared" si="528"/>
        <v>0</v>
      </c>
      <c r="J377" s="47">
        <f t="shared" si="528"/>
        <v>0</v>
      </c>
      <c r="K377" s="47">
        <f t="shared" si="528"/>
        <v>0</v>
      </c>
      <c r="L377" s="47">
        <f t="shared" si="528"/>
        <v>0</v>
      </c>
      <c r="M377" s="47">
        <f t="shared" si="528"/>
        <v>0</v>
      </c>
      <c r="N377" s="47">
        <f t="shared" si="528"/>
        <v>0</v>
      </c>
      <c r="O377" s="47">
        <f t="shared" si="528"/>
        <v>0</v>
      </c>
      <c r="P377" s="47">
        <f t="shared" si="528"/>
        <v>0</v>
      </c>
      <c r="Q377" s="47">
        <f t="shared" si="528"/>
        <v>0</v>
      </c>
      <c r="R377" s="47">
        <f t="shared" si="528"/>
        <v>0</v>
      </c>
      <c r="S377" s="47">
        <f t="shared" si="528"/>
        <v>0</v>
      </c>
      <c r="T377" s="47">
        <f t="shared" si="528"/>
        <v>0</v>
      </c>
      <c r="U377" s="47">
        <f t="shared" si="528"/>
        <v>0</v>
      </c>
      <c r="V377" s="47">
        <f t="shared" si="528"/>
        <v>0</v>
      </c>
      <c r="W377" s="47">
        <f t="shared" si="528"/>
        <v>0</v>
      </c>
      <c r="X377" s="47">
        <f t="shared" si="528"/>
        <v>0</v>
      </c>
      <c r="Y377" s="47">
        <f t="shared" si="528"/>
        <v>0</v>
      </c>
      <c r="Z377" s="47">
        <f t="shared" si="528"/>
        <v>0</v>
      </c>
      <c r="AA377" s="47">
        <f t="shared" si="528"/>
        <v>0.33333333333333331</v>
      </c>
      <c r="AB377" s="47">
        <f t="shared" si="528"/>
        <v>0.33333333333333331</v>
      </c>
      <c r="AC377" s="47">
        <f t="shared" si="528"/>
        <v>0.33333333333333331</v>
      </c>
      <c r="AD377" s="47">
        <f t="shared" si="528"/>
        <v>0.33333333333333331</v>
      </c>
      <c r="AE377" s="47">
        <f t="shared" si="528"/>
        <v>0.33333333333333331</v>
      </c>
      <c r="AF377" s="47">
        <f t="shared" si="528"/>
        <v>0.33333333333333331</v>
      </c>
      <c r="AG377" s="47">
        <f t="shared" si="528"/>
        <v>0.33333333333333331</v>
      </c>
      <c r="AH377" s="47">
        <f t="shared" si="528"/>
        <v>0.33333333333333331</v>
      </c>
      <c r="AI377" s="47">
        <f t="shared" si="528"/>
        <v>0.33333333333333331</v>
      </c>
      <c r="AJ377" s="47">
        <f t="shared" si="528"/>
        <v>0.33333333333333331</v>
      </c>
      <c r="AK377" s="47">
        <f t="shared" si="528"/>
        <v>0.33333333333333331</v>
      </c>
      <c r="AL377" s="47">
        <f t="shared" si="528"/>
        <v>0.33333333333333331</v>
      </c>
      <c r="AM377" s="47">
        <f t="shared" si="528"/>
        <v>0.375</v>
      </c>
      <c r="AN377" s="47">
        <f t="shared" si="528"/>
        <v>0.375</v>
      </c>
      <c r="AO377" s="47">
        <f t="shared" si="528"/>
        <v>0.375</v>
      </c>
      <c r="AP377" s="47">
        <f t="shared" si="528"/>
        <v>0.375</v>
      </c>
      <c r="AQ377" s="47">
        <f t="shared" si="528"/>
        <v>0.375</v>
      </c>
      <c r="AR377" s="47">
        <f t="shared" si="528"/>
        <v>0.375</v>
      </c>
      <c r="AS377" s="47">
        <f t="shared" si="528"/>
        <v>0.375</v>
      </c>
      <c r="AT377" s="47">
        <f t="shared" si="528"/>
        <v>0.375</v>
      </c>
      <c r="AU377" s="47">
        <f t="shared" si="528"/>
        <v>0.375</v>
      </c>
      <c r="AV377" s="47">
        <f t="shared" si="528"/>
        <v>0.375</v>
      </c>
      <c r="AW377" s="47">
        <f t="shared" si="528"/>
        <v>0.375</v>
      </c>
      <c r="AX377" s="47">
        <f t="shared" ref="AX377:BJ377" si="529">AX327*$F$249</f>
        <v>0.375</v>
      </c>
      <c r="AY377" s="47">
        <f t="shared" si="529"/>
        <v>0.375</v>
      </c>
      <c r="AZ377" s="47">
        <f t="shared" si="529"/>
        <v>0.375</v>
      </c>
      <c r="BA377" s="47">
        <f t="shared" si="529"/>
        <v>0.375</v>
      </c>
      <c r="BB377" s="47">
        <f t="shared" si="529"/>
        <v>0.375</v>
      </c>
      <c r="BC377" s="47">
        <f t="shared" si="529"/>
        <v>0.375</v>
      </c>
      <c r="BD377" s="47">
        <f t="shared" si="529"/>
        <v>0.375</v>
      </c>
      <c r="BE377" s="47">
        <f t="shared" si="529"/>
        <v>0.375</v>
      </c>
      <c r="BF377" s="47">
        <f t="shared" si="529"/>
        <v>0.375</v>
      </c>
      <c r="BG377" s="47">
        <f t="shared" si="529"/>
        <v>0.375</v>
      </c>
      <c r="BH377" s="47">
        <f t="shared" si="529"/>
        <v>0.375</v>
      </c>
      <c r="BI377" s="47">
        <f t="shared" si="529"/>
        <v>0.375</v>
      </c>
      <c r="BJ377" s="47">
        <f t="shared" si="529"/>
        <v>0.375</v>
      </c>
    </row>
    <row r="378" spans="2:62" ht="13.5" hidden="1" customHeight="1" outlineLevel="1" x14ac:dyDescent="0.25"/>
    <row r="379" spans="2:62" ht="13.5" hidden="1" customHeight="1" outlineLevel="1" x14ac:dyDescent="0.25">
      <c r="B379" s="29" t="s">
        <v>95</v>
      </c>
      <c r="C379" s="37"/>
      <c r="D379" s="3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5"/>
    </row>
    <row r="380" spans="2:62" ht="5" hidden="1" customHeight="1" outlineLevel="1" x14ac:dyDescent="0.25"/>
    <row r="381" spans="2:62" ht="13.5" hidden="1" customHeight="1" outlineLevel="1" x14ac:dyDescent="0.25">
      <c r="B381" s="6" t="s">
        <v>57</v>
      </c>
      <c r="G381" s="59">
        <v>1</v>
      </c>
    </row>
    <row r="382" spans="2:62" ht="13.5" hidden="1" customHeight="1" outlineLevel="1" x14ac:dyDescent="0.25">
      <c r="B382" s="6" t="s">
        <v>77</v>
      </c>
      <c r="G382" s="59">
        <v>2</v>
      </c>
    </row>
    <row r="383" spans="2:62" ht="13.5" hidden="1" customHeight="1" outlineLevel="1" x14ac:dyDescent="0.25">
      <c r="B383" s="6" t="s">
        <v>58</v>
      </c>
      <c r="G383" s="59">
        <v>3</v>
      </c>
    </row>
    <row r="384" spans="2:62" ht="13.5" hidden="1" customHeight="1" outlineLevel="1" x14ac:dyDescent="0.25">
      <c r="B384" s="6" t="s">
        <v>60</v>
      </c>
      <c r="G384" s="59">
        <v>4</v>
      </c>
    </row>
    <row r="385" spans="2:62" ht="13.5" hidden="1" customHeight="1" outlineLevel="1" x14ac:dyDescent="0.25"/>
    <row r="386" spans="2:62" ht="13.5" hidden="1" customHeight="1" outlineLevel="1" x14ac:dyDescent="0.25">
      <c r="B386" s="46" t="str">
        <f t="shared" ref="B386:B401" si="530">B254</f>
        <v>Chief Executive Officer (CEO)</v>
      </c>
      <c r="G386" s="59">
        <v>4</v>
      </c>
      <c r="H386" s="59">
        <v>4</v>
      </c>
      <c r="I386" s="59">
        <v>4</v>
      </c>
      <c r="J386" s="59">
        <v>4</v>
      </c>
      <c r="K386" s="59">
        <v>4</v>
      </c>
      <c r="L386" s="59">
        <v>4</v>
      </c>
      <c r="M386" s="59">
        <v>4</v>
      </c>
      <c r="N386" s="59">
        <v>4</v>
      </c>
      <c r="O386" s="59">
        <v>4</v>
      </c>
      <c r="P386" s="59">
        <v>4</v>
      </c>
      <c r="Q386" s="59">
        <v>4</v>
      </c>
      <c r="R386" s="59">
        <v>4</v>
      </c>
      <c r="S386" s="59">
        <v>4</v>
      </c>
      <c r="T386" s="59">
        <v>4</v>
      </c>
      <c r="U386" s="59">
        <v>4</v>
      </c>
      <c r="V386" s="59">
        <v>4</v>
      </c>
      <c r="W386" s="59">
        <v>4</v>
      </c>
      <c r="X386" s="59">
        <v>4</v>
      </c>
      <c r="Y386" s="59">
        <v>4</v>
      </c>
      <c r="Z386" s="59">
        <v>4</v>
      </c>
      <c r="AA386" s="59">
        <v>4</v>
      </c>
      <c r="AB386" s="59">
        <v>4</v>
      </c>
      <c r="AC386" s="59">
        <v>4</v>
      </c>
      <c r="AD386" s="59">
        <v>4</v>
      </c>
      <c r="AE386" s="59">
        <v>4</v>
      </c>
      <c r="AF386" s="59">
        <v>4</v>
      </c>
      <c r="AG386" s="59">
        <v>4</v>
      </c>
      <c r="AH386" s="59">
        <v>4</v>
      </c>
      <c r="AI386" s="59">
        <v>4</v>
      </c>
      <c r="AJ386" s="59">
        <v>4</v>
      </c>
      <c r="AK386" s="59">
        <v>4</v>
      </c>
      <c r="AL386" s="59">
        <v>4</v>
      </c>
      <c r="AM386" s="59">
        <v>4</v>
      </c>
      <c r="AN386" s="59">
        <v>4</v>
      </c>
      <c r="AO386" s="59">
        <v>4</v>
      </c>
      <c r="AP386" s="59">
        <v>4</v>
      </c>
      <c r="AQ386" s="59">
        <v>4</v>
      </c>
      <c r="AR386" s="59">
        <v>4</v>
      </c>
      <c r="AS386" s="59">
        <v>4</v>
      </c>
      <c r="AT386" s="59">
        <v>4</v>
      </c>
      <c r="AU386" s="59">
        <v>4</v>
      </c>
      <c r="AV386" s="59">
        <v>4</v>
      </c>
      <c r="AW386" s="59">
        <v>4</v>
      </c>
      <c r="AX386" s="59">
        <v>4</v>
      </c>
      <c r="AY386" s="59">
        <v>4</v>
      </c>
      <c r="AZ386" s="59">
        <v>4</v>
      </c>
      <c r="BA386" s="59">
        <v>4</v>
      </c>
      <c r="BB386" s="59">
        <v>4</v>
      </c>
      <c r="BC386" s="59">
        <v>4</v>
      </c>
      <c r="BD386" s="59">
        <v>4</v>
      </c>
      <c r="BE386" s="59">
        <v>4</v>
      </c>
      <c r="BF386" s="59">
        <v>4</v>
      </c>
      <c r="BG386" s="59">
        <v>4</v>
      </c>
      <c r="BH386" s="59">
        <v>4</v>
      </c>
      <c r="BI386" s="59">
        <v>4</v>
      </c>
      <c r="BJ386" s="59">
        <v>4</v>
      </c>
    </row>
    <row r="387" spans="2:62" ht="13.5" hidden="1" customHeight="1" outlineLevel="1" x14ac:dyDescent="0.25">
      <c r="B387" s="46" t="str">
        <f t="shared" si="530"/>
        <v>EVP, Sales and Business Development (CMRO)</v>
      </c>
      <c r="G387" s="59">
        <v>4</v>
      </c>
      <c r="H387" s="59">
        <v>4</v>
      </c>
      <c r="I387" s="59">
        <v>4</v>
      </c>
      <c r="J387" s="59">
        <v>4</v>
      </c>
      <c r="K387" s="59">
        <v>4</v>
      </c>
      <c r="L387" s="59">
        <v>4</v>
      </c>
      <c r="M387" s="59">
        <v>4</v>
      </c>
      <c r="N387" s="59">
        <v>4</v>
      </c>
      <c r="O387" s="59">
        <v>4</v>
      </c>
      <c r="P387" s="59">
        <v>4</v>
      </c>
      <c r="Q387" s="59">
        <v>4</v>
      </c>
      <c r="R387" s="59">
        <v>4</v>
      </c>
      <c r="S387" s="59">
        <v>4</v>
      </c>
      <c r="T387" s="59">
        <v>4</v>
      </c>
      <c r="U387" s="59">
        <v>4</v>
      </c>
      <c r="V387" s="59">
        <v>4</v>
      </c>
      <c r="W387" s="59">
        <v>4</v>
      </c>
      <c r="X387" s="59">
        <v>4</v>
      </c>
      <c r="Y387" s="59">
        <v>4</v>
      </c>
      <c r="Z387" s="59">
        <v>4</v>
      </c>
      <c r="AA387" s="59">
        <v>4</v>
      </c>
      <c r="AB387" s="59">
        <v>4</v>
      </c>
      <c r="AC387" s="59">
        <v>4</v>
      </c>
      <c r="AD387" s="59">
        <v>4</v>
      </c>
      <c r="AE387" s="59">
        <v>4</v>
      </c>
      <c r="AF387" s="59">
        <v>4</v>
      </c>
      <c r="AG387" s="59">
        <v>4</v>
      </c>
      <c r="AH387" s="59">
        <v>4</v>
      </c>
      <c r="AI387" s="59">
        <v>4</v>
      </c>
      <c r="AJ387" s="59">
        <v>4</v>
      </c>
      <c r="AK387" s="59">
        <v>4</v>
      </c>
      <c r="AL387" s="59">
        <v>4</v>
      </c>
      <c r="AM387" s="59">
        <v>4</v>
      </c>
      <c r="AN387" s="59">
        <v>4</v>
      </c>
      <c r="AO387" s="59">
        <v>4</v>
      </c>
      <c r="AP387" s="59">
        <v>4</v>
      </c>
      <c r="AQ387" s="59">
        <v>4</v>
      </c>
      <c r="AR387" s="59">
        <v>4</v>
      </c>
      <c r="AS387" s="59">
        <v>4</v>
      </c>
      <c r="AT387" s="59">
        <v>4</v>
      </c>
      <c r="AU387" s="59">
        <v>4</v>
      </c>
      <c r="AV387" s="59">
        <v>4</v>
      </c>
      <c r="AW387" s="59">
        <v>4</v>
      </c>
      <c r="AX387" s="59">
        <v>4</v>
      </c>
      <c r="AY387" s="59">
        <v>4</v>
      </c>
      <c r="AZ387" s="59">
        <v>4</v>
      </c>
      <c r="BA387" s="59">
        <v>4</v>
      </c>
      <c r="BB387" s="59">
        <v>4</v>
      </c>
      <c r="BC387" s="59">
        <v>4</v>
      </c>
      <c r="BD387" s="59">
        <v>4</v>
      </c>
      <c r="BE387" s="59">
        <v>4</v>
      </c>
      <c r="BF387" s="59">
        <v>4</v>
      </c>
      <c r="BG387" s="59">
        <v>4</v>
      </c>
      <c r="BH387" s="59">
        <v>4</v>
      </c>
      <c r="BI387" s="59">
        <v>4</v>
      </c>
      <c r="BJ387" s="59">
        <v>4</v>
      </c>
    </row>
    <row r="388" spans="2:62" ht="13.5" hidden="1" customHeight="1" outlineLevel="1" x14ac:dyDescent="0.25">
      <c r="B388" s="46" t="str">
        <f t="shared" si="530"/>
        <v>EVP, Finance (CFO)</v>
      </c>
      <c r="G388" s="59">
        <v>4</v>
      </c>
      <c r="H388" s="59">
        <v>4</v>
      </c>
      <c r="I388" s="59">
        <v>4</v>
      </c>
      <c r="J388" s="59">
        <v>4</v>
      </c>
      <c r="K388" s="59">
        <v>4</v>
      </c>
      <c r="L388" s="59">
        <v>4</v>
      </c>
      <c r="M388" s="59">
        <v>4</v>
      </c>
      <c r="N388" s="59">
        <v>4</v>
      </c>
      <c r="O388" s="59">
        <v>4</v>
      </c>
      <c r="P388" s="59">
        <v>4</v>
      </c>
      <c r="Q388" s="59">
        <v>4</v>
      </c>
      <c r="R388" s="59">
        <v>4</v>
      </c>
      <c r="S388" s="59">
        <v>4</v>
      </c>
      <c r="T388" s="59">
        <v>4</v>
      </c>
      <c r="U388" s="59">
        <v>4</v>
      </c>
      <c r="V388" s="59">
        <v>4</v>
      </c>
      <c r="W388" s="59">
        <v>4</v>
      </c>
      <c r="X388" s="59">
        <v>4</v>
      </c>
      <c r="Y388" s="59">
        <v>4</v>
      </c>
      <c r="Z388" s="59">
        <v>4</v>
      </c>
      <c r="AA388" s="59">
        <v>4</v>
      </c>
      <c r="AB388" s="59">
        <v>4</v>
      </c>
      <c r="AC388" s="59">
        <v>4</v>
      </c>
      <c r="AD388" s="59">
        <v>4</v>
      </c>
      <c r="AE388" s="59">
        <v>4</v>
      </c>
      <c r="AF388" s="59">
        <v>4</v>
      </c>
      <c r="AG388" s="59">
        <v>4</v>
      </c>
      <c r="AH388" s="59">
        <v>4</v>
      </c>
      <c r="AI388" s="59">
        <v>4</v>
      </c>
      <c r="AJ388" s="59">
        <v>4</v>
      </c>
      <c r="AK388" s="59">
        <v>4</v>
      </c>
      <c r="AL388" s="59">
        <v>4</v>
      </c>
      <c r="AM388" s="59">
        <v>4</v>
      </c>
      <c r="AN388" s="59">
        <v>4</v>
      </c>
      <c r="AO388" s="59">
        <v>4</v>
      </c>
      <c r="AP388" s="59">
        <v>4</v>
      </c>
      <c r="AQ388" s="59">
        <v>4</v>
      </c>
      <c r="AR388" s="59">
        <v>4</v>
      </c>
      <c r="AS388" s="59">
        <v>4</v>
      </c>
      <c r="AT388" s="59">
        <v>4</v>
      </c>
      <c r="AU388" s="59">
        <v>4</v>
      </c>
      <c r="AV388" s="59">
        <v>4</v>
      </c>
      <c r="AW388" s="59">
        <v>4</v>
      </c>
      <c r="AX388" s="59">
        <v>4</v>
      </c>
      <c r="AY388" s="59">
        <v>4</v>
      </c>
      <c r="AZ388" s="59">
        <v>4</v>
      </c>
      <c r="BA388" s="59">
        <v>4</v>
      </c>
      <c r="BB388" s="59">
        <v>4</v>
      </c>
      <c r="BC388" s="59">
        <v>4</v>
      </c>
      <c r="BD388" s="59">
        <v>4</v>
      </c>
      <c r="BE388" s="59">
        <v>4</v>
      </c>
      <c r="BF388" s="59">
        <v>4</v>
      </c>
      <c r="BG388" s="59">
        <v>4</v>
      </c>
      <c r="BH388" s="59">
        <v>4</v>
      </c>
      <c r="BI388" s="59">
        <v>4</v>
      </c>
      <c r="BJ388" s="59">
        <v>4</v>
      </c>
    </row>
    <row r="389" spans="2:62" ht="13.5" hidden="1" customHeight="1" outlineLevel="1" x14ac:dyDescent="0.25">
      <c r="B389" s="46" t="str">
        <f t="shared" si="530"/>
        <v>EVP, Operations (COO)</v>
      </c>
      <c r="G389" s="59">
        <v>4</v>
      </c>
      <c r="H389" s="59">
        <v>4</v>
      </c>
      <c r="I389" s="59">
        <v>4</v>
      </c>
      <c r="J389" s="59">
        <v>4</v>
      </c>
      <c r="K389" s="59">
        <v>4</v>
      </c>
      <c r="L389" s="59">
        <v>4</v>
      </c>
      <c r="M389" s="59">
        <v>4</v>
      </c>
      <c r="N389" s="59">
        <v>4</v>
      </c>
      <c r="O389" s="59">
        <v>4</v>
      </c>
      <c r="P389" s="59">
        <v>4</v>
      </c>
      <c r="Q389" s="59">
        <v>4</v>
      </c>
      <c r="R389" s="59">
        <v>4</v>
      </c>
      <c r="S389" s="59">
        <v>4</v>
      </c>
      <c r="T389" s="59">
        <v>4</v>
      </c>
      <c r="U389" s="59">
        <v>4</v>
      </c>
      <c r="V389" s="59">
        <v>4</v>
      </c>
      <c r="W389" s="59">
        <v>4</v>
      </c>
      <c r="X389" s="59">
        <v>4</v>
      </c>
      <c r="Y389" s="59">
        <v>4</v>
      </c>
      <c r="Z389" s="59">
        <v>4</v>
      </c>
      <c r="AA389" s="59">
        <v>4</v>
      </c>
      <c r="AB389" s="59">
        <v>4</v>
      </c>
      <c r="AC389" s="59">
        <v>4</v>
      </c>
      <c r="AD389" s="59">
        <v>4</v>
      </c>
      <c r="AE389" s="59">
        <v>4</v>
      </c>
      <c r="AF389" s="59">
        <v>4</v>
      </c>
      <c r="AG389" s="59">
        <v>4</v>
      </c>
      <c r="AH389" s="59">
        <v>4</v>
      </c>
      <c r="AI389" s="59">
        <v>4</v>
      </c>
      <c r="AJ389" s="59">
        <v>4</v>
      </c>
      <c r="AK389" s="59">
        <v>4</v>
      </c>
      <c r="AL389" s="59">
        <v>4</v>
      </c>
      <c r="AM389" s="59">
        <v>4</v>
      </c>
      <c r="AN389" s="59">
        <v>4</v>
      </c>
      <c r="AO389" s="59">
        <v>4</v>
      </c>
      <c r="AP389" s="59">
        <v>4</v>
      </c>
      <c r="AQ389" s="59">
        <v>4</v>
      </c>
      <c r="AR389" s="59">
        <v>4</v>
      </c>
      <c r="AS389" s="59">
        <v>4</v>
      </c>
      <c r="AT389" s="59">
        <v>4</v>
      </c>
      <c r="AU389" s="59">
        <v>4</v>
      </c>
      <c r="AV389" s="59">
        <v>4</v>
      </c>
      <c r="AW389" s="59">
        <v>4</v>
      </c>
      <c r="AX389" s="59">
        <v>4</v>
      </c>
      <c r="AY389" s="59">
        <v>4</v>
      </c>
      <c r="AZ389" s="59">
        <v>4</v>
      </c>
      <c r="BA389" s="59">
        <v>4</v>
      </c>
      <c r="BB389" s="59">
        <v>4</v>
      </c>
      <c r="BC389" s="59">
        <v>4</v>
      </c>
      <c r="BD389" s="59">
        <v>4</v>
      </c>
      <c r="BE389" s="59">
        <v>4</v>
      </c>
      <c r="BF389" s="59">
        <v>4</v>
      </c>
      <c r="BG389" s="59">
        <v>4</v>
      </c>
      <c r="BH389" s="59">
        <v>4</v>
      </c>
      <c r="BI389" s="59">
        <v>4</v>
      </c>
      <c r="BJ389" s="59">
        <v>4</v>
      </c>
    </row>
    <row r="390" spans="2:62" ht="13.5" hidden="1" customHeight="1" outlineLevel="1" x14ac:dyDescent="0.25">
      <c r="B390" s="46" t="str">
        <f t="shared" si="530"/>
        <v>EVP, Technology (CTO)</v>
      </c>
      <c r="G390" s="59">
        <v>4</v>
      </c>
      <c r="H390" s="59">
        <v>4</v>
      </c>
      <c r="I390" s="59">
        <v>4</v>
      </c>
      <c r="J390" s="59">
        <v>4</v>
      </c>
      <c r="K390" s="59">
        <v>4</v>
      </c>
      <c r="L390" s="59">
        <v>4</v>
      </c>
      <c r="M390" s="59">
        <v>4</v>
      </c>
      <c r="N390" s="59">
        <v>4</v>
      </c>
      <c r="O390" s="59">
        <v>4</v>
      </c>
      <c r="P390" s="59">
        <v>4</v>
      </c>
      <c r="Q390" s="59">
        <v>4</v>
      </c>
      <c r="R390" s="59">
        <v>4</v>
      </c>
      <c r="S390" s="59">
        <v>4</v>
      </c>
      <c r="T390" s="59">
        <v>4</v>
      </c>
      <c r="U390" s="59">
        <v>4</v>
      </c>
      <c r="V390" s="59">
        <v>4</v>
      </c>
      <c r="W390" s="59">
        <v>4</v>
      </c>
      <c r="X390" s="59">
        <v>4</v>
      </c>
      <c r="Y390" s="59">
        <v>4</v>
      </c>
      <c r="Z390" s="59">
        <v>4</v>
      </c>
      <c r="AA390" s="59">
        <v>4</v>
      </c>
      <c r="AB390" s="59">
        <v>4</v>
      </c>
      <c r="AC390" s="59">
        <v>4</v>
      </c>
      <c r="AD390" s="59">
        <v>4</v>
      </c>
      <c r="AE390" s="59">
        <v>4</v>
      </c>
      <c r="AF390" s="59">
        <v>4</v>
      </c>
      <c r="AG390" s="59">
        <v>4</v>
      </c>
      <c r="AH390" s="59">
        <v>4</v>
      </c>
      <c r="AI390" s="59">
        <v>4</v>
      </c>
      <c r="AJ390" s="59">
        <v>4</v>
      </c>
      <c r="AK390" s="59">
        <v>4</v>
      </c>
      <c r="AL390" s="59">
        <v>4</v>
      </c>
      <c r="AM390" s="59">
        <v>4</v>
      </c>
      <c r="AN390" s="59">
        <v>4</v>
      </c>
      <c r="AO390" s="59">
        <v>4</v>
      </c>
      <c r="AP390" s="59">
        <v>4</v>
      </c>
      <c r="AQ390" s="59">
        <v>4</v>
      </c>
      <c r="AR390" s="59">
        <v>4</v>
      </c>
      <c r="AS390" s="59">
        <v>4</v>
      </c>
      <c r="AT390" s="59">
        <v>4</v>
      </c>
      <c r="AU390" s="59">
        <v>4</v>
      </c>
      <c r="AV390" s="59">
        <v>4</v>
      </c>
      <c r="AW390" s="59">
        <v>4</v>
      </c>
      <c r="AX390" s="59">
        <v>4</v>
      </c>
      <c r="AY390" s="59">
        <v>4</v>
      </c>
      <c r="AZ390" s="59">
        <v>4</v>
      </c>
      <c r="BA390" s="59">
        <v>4</v>
      </c>
      <c r="BB390" s="59">
        <v>4</v>
      </c>
      <c r="BC390" s="59">
        <v>4</v>
      </c>
      <c r="BD390" s="59">
        <v>4</v>
      </c>
      <c r="BE390" s="59">
        <v>4</v>
      </c>
      <c r="BF390" s="59">
        <v>4</v>
      </c>
      <c r="BG390" s="59">
        <v>4</v>
      </c>
      <c r="BH390" s="59">
        <v>4</v>
      </c>
      <c r="BI390" s="59">
        <v>4</v>
      </c>
      <c r="BJ390" s="59">
        <v>4</v>
      </c>
    </row>
    <row r="391" spans="2:62" ht="13.5" hidden="1" customHeight="1" outlineLevel="1" x14ac:dyDescent="0.25">
      <c r="B391" s="46" t="str">
        <f t="shared" si="530"/>
        <v>SVP, General Counsel and Secretary</v>
      </c>
      <c r="G391" s="59">
        <v>4</v>
      </c>
      <c r="H391" s="59">
        <v>4</v>
      </c>
      <c r="I391" s="59">
        <v>4</v>
      </c>
      <c r="J391" s="59">
        <v>4</v>
      </c>
      <c r="K391" s="59">
        <v>4</v>
      </c>
      <c r="L391" s="59">
        <v>4</v>
      </c>
      <c r="M391" s="59">
        <v>4</v>
      </c>
      <c r="N391" s="59">
        <v>4</v>
      </c>
      <c r="O391" s="59">
        <v>4</v>
      </c>
      <c r="P391" s="59">
        <v>4</v>
      </c>
      <c r="Q391" s="59">
        <v>4</v>
      </c>
      <c r="R391" s="59">
        <v>4</v>
      </c>
      <c r="S391" s="59">
        <v>4</v>
      </c>
      <c r="T391" s="59">
        <v>4</v>
      </c>
      <c r="U391" s="59">
        <v>4</v>
      </c>
      <c r="V391" s="59">
        <v>4</v>
      </c>
      <c r="W391" s="59">
        <v>4</v>
      </c>
      <c r="X391" s="59">
        <v>4</v>
      </c>
      <c r="Y391" s="59">
        <v>4</v>
      </c>
      <c r="Z391" s="59">
        <v>4</v>
      </c>
      <c r="AA391" s="59">
        <v>4</v>
      </c>
      <c r="AB391" s="59">
        <v>4</v>
      </c>
      <c r="AC391" s="59">
        <v>4</v>
      </c>
      <c r="AD391" s="59">
        <v>4</v>
      </c>
      <c r="AE391" s="59">
        <v>4</v>
      </c>
      <c r="AF391" s="59">
        <v>4</v>
      </c>
      <c r="AG391" s="59">
        <v>4</v>
      </c>
      <c r="AH391" s="59">
        <v>4</v>
      </c>
      <c r="AI391" s="59">
        <v>4</v>
      </c>
      <c r="AJ391" s="59">
        <v>4</v>
      </c>
      <c r="AK391" s="59">
        <v>4</v>
      </c>
      <c r="AL391" s="59">
        <v>4</v>
      </c>
      <c r="AM391" s="59">
        <v>4</v>
      </c>
      <c r="AN391" s="59">
        <v>4</v>
      </c>
      <c r="AO391" s="59">
        <v>4</v>
      </c>
      <c r="AP391" s="59">
        <v>4</v>
      </c>
      <c r="AQ391" s="59">
        <v>4</v>
      </c>
      <c r="AR391" s="59">
        <v>4</v>
      </c>
      <c r="AS391" s="59">
        <v>4</v>
      </c>
      <c r="AT391" s="59">
        <v>4</v>
      </c>
      <c r="AU391" s="59">
        <v>4</v>
      </c>
      <c r="AV391" s="59">
        <v>4</v>
      </c>
      <c r="AW391" s="59">
        <v>4</v>
      </c>
      <c r="AX391" s="59">
        <v>4</v>
      </c>
      <c r="AY391" s="59">
        <v>4</v>
      </c>
      <c r="AZ391" s="59">
        <v>4</v>
      </c>
      <c r="BA391" s="59">
        <v>4</v>
      </c>
      <c r="BB391" s="59">
        <v>4</v>
      </c>
      <c r="BC391" s="59">
        <v>4</v>
      </c>
      <c r="BD391" s="59">
        <v>4</v>
      </c>
      <c r="BE391" s="59">
        <v>4</v>
      </c>
      <c r="BF391" s="59">
        <v>4</v>
      </c>
      <c r="BG391" s="59">
        <v>4</v>
      </c>
      <c r="BH391" s="59">
        <v>4</v>
      </c>
      <c r="BI391" s="59">
        <v>4</v>
      </c>
      <c r="BJ391" s="59">
        <v>4</v>
      </c>
    </row>
    <row r="392" spans="2:62" ht="13.5" hidden="1" customHeight="1" outlineLevel="1" x14ac:dyDescent="0.25">
      <c r="B392" s="46" t="str">
        <f t="shared" si="530"/>
        <v>VP, Products and User Experience</v>
      </c>
      <c r="G392" s="59">
        <v>2</v>
      </c>
      <c r="H392" s="59">
        <v>2</v>
      </c>
      <c r="I392" s="59">
        <v>2</v>
      </c>
      <c r="J392" s="59">
        <v>2</v>
      </c>
      <c r="K392" s="59">
        <v>2</v>
      </c>
      <c r="L392" s="59">
        <v>2</v>
      </c>
      <c r="M392" s="59">
        <v>2</v>
      </c>
      <c r="N392" s="59">
        <v>2</v>
      </c>
      <c r="O392" s="59">
        <v>2</v>
      </c>
      <c r="P392" s="59">
        <v>2</v>
      </c>
      <c r="Q392" s="59">
        <v>2</v>
      </c>
      <c r="R392" s="59">
        <v>2</v>
      </c>
      <c r="S392" s="59">
        <v>2</v>
      </c>
      <c r="T392" s="59">
        <v>2</v>
      </c>
      <c r="U392" s="59">
        <v>2</v>
      </c>
      <c r="V392" s="59">
        <v>2</v>
      </c>
      <c r="W392" s="59">
        <v>2</v>
      </c>
      <c r="X392" s="59">
        <v>2</v>
      </c>
      <c r="Y392" s="59">
        <v>2</v>
      </c>
      <c r="Z392" s="59">
        <v>2</v>
      </c>
      <c r="AA392" s="59">
        <v>2</v>
      </c>
      <c r="AB392" s="59">
        <v>2</v>
      </c>
      <c r="AC392" s="59">
        <v>2</v>
      </c>
      <c r="AD392" s="59">
        <v>2</v>
      </c>
      <c r="AE392" s="59">
        <v>2</v>
      </c>
      <c r="AF392" s="59">
        <v>2</v>
      </c>
      <c r="AG392" s="59">
        <v>2</v>
      </c>
      <c r="AH392" s="59">
        <v>2</v>
      </c>
      <c r="AI392" s="59">
        <v>2</v>
      </c>
      <c r="AJ392" s="59">
        <v>2</v>
      </c>
      <c r="AK392" s="59">
        <v>2</v>
      </c>
      <c r="AL392" s="59">
        <v>2</v>
      </c>
      <c r="AM392" s="59">
        <v>2</v>
      </c>
      <c r="AN392" s="59">
        <v>2</v>
      </c>
      <c r="AO392" s="59">
        <v>2</v>
      </c>
      <c r="AP392" s="59">
        <v>2</v>
      </c>
      <c r="AQ392" s="59">
        <v>2</v>
      </c>
      <c r="AR392" s="59">
        <v>2</v>
      </c>
      <c r="AS392" s="59">
        <v>2</v>
      </c>
      <c r="AT392" s="59">
        <v>2</v>
      </c>
      <c r="AU392" s="59">
        <v>2</v>
      </c>
      <c r="AV392" s="59">
        <v>2</v>
      </c>
      <c r="AW392" s="59">
        <v>2</v>
      </c>
      <c r="AX392" s="59">
        <v>2</v>
      </c>
      <c r="AY392" s="59">
        <v>2</v>
      </c>
      <c r="AZ392" s="59">
        <v>2</v>
      </c>
      <c r="BA392" s="59">
        <v>2</v>
      </c>
      <c r="BB392" s="59">
        <v>2</v>
      </c>
      <c r="BC392" s="59">
        <v>2</v>
      </c>
      <c r="BD392" s="59">
        <v>2</v>
      </c>
      <c r="BE392" s="59">
        <v>2</v>
      </c>
      <c r="BF392" s="59">
        <v>2</v>
      </c>
      <c r="BG392" s="59">
        <v>2</v>
      </c>
      <c r="BH392" s="59">
        <v>2</v>
      </c>
      <c r="BI392" s="59">
        <v>2</v>
      </c>
      <c r="BJ392" s="59">
        <v>2</v>
      </c>
    </row>
    <row r="393" spans="2:62" ht="13.5" hidden="1" customHeight="1" outlineLevel="1" x14ac:dyDescent="0.25">
      <c r="B393" s="46" t="str">
        <f t="shared" si="530"/>
        <v>VP, Engineering</v>
      </c>
      <c r="G393" s="59">
        <v>2</v>
      </c>
      <c r="H393" s="59">
        <v>2</v>
      </c>
      <c r="I393" s="59">
        <v>2</v>
      </c>
      <c r="J393" s="59">
        <v>2</v>
      </c>
      <c r="K393" s="59">
        <v>2</v>
      </c>
      <c r="L393" s="59">
        <v>2</v>
      </c>
      <c r="M393" s="59">
        <v>2</v>
      </c>
      <c r="N393" s="59">
        <v>2</v>
      </c>
      <c r="O393" s="59">
        <v>2</v>
      </c>
      <c r="P393" s="59">
        <v>2</v>
      </c>
      <c r="Q393" s="59">
        <v>2</v>
      </c>
      <c r="R393" s="59">
        <v>2</v>
      </c>
      <c r="S393" s="59">
        <v>2</v>
      </c>
      <c r="T393" s="59">
        <v>2</v>
      </c>
      <c r="U393" s="59">
        <v>2</v>
      </c>
      <c r="V393" s="59">
        <v>2</v>
      </c>
      <c r="W393" s="59">
        <v>2</v>
      </c>
      <c r="X393" s="59">
        <v>2</v>
      </c>
      <c r="Y393" s="59">
        <v>2</v>
      </c>
      <c r="Z393" s="59">
        <v>2</v>
      </c>
      <c r="AA393" s="59">
        <v>2</v>
      </c>
      <c r="AB393" s="59">
        <v>2</v>
      </c>
      <c r="AC393" s="59">
        <v>2</v>
      </c>
      <c r="AD393" s="59">
        <v>2</v>
      </c>
      <c r="AE393" s="59">
        <v>2</v>
      </c>
      <c r="AF393" s="59">
        <v>2</v>
      </c>
      <c r="AG393" s="59">
        <v>2</v>
      </c>
      <c r="AH393" s="59">
        <v>2</v>
      </c>
      <c r="AI393" s="59">
        <v>2</v>
      </c>
      <c r="AJ393" s="59">
        <v>2</v>
      </c>
      <c r="AK393" s="59">
        <v>2</v>
      </c>
      <c r="AL393" s="59">
        <v>2</v>
      </c>
      <c r="AM393" s="59">
        <v>2</v>
      </c>
      <c r="AN393" s="59">
        <v>2</v>
      </c>
      <c r="AO393" s="59">
        <v>2</v>
      </c>
      <c r="AP393" s="59">
        <v>2</v>
      </c>
      <c r="AQ393" s="59">
        <v>2</v>
      </c>
      <c r="AR393" s="59">
        <v>2</v>
      </c>
      <c r="AS393" s="59">
        <v>2</v>
      </c>
      <c r="AT393" s="59">
        <v>2</v>
      </c>
      <c r="AU393" s="59">
        <v>2</v>
      </c>
      <c r="AV393" s="59">
        <v>2</v>
      </c>
      <c r="AW393" s="59">
        <v>2</v>
      </c>
      <c r="AX393" s="59">
        <v>2</v>
      </c>
      <c r="AY393" s="59">
        <v>2</v>
      </c>
      <c r="AZ393" s="59">
        <v>2</v>
      </c>
      <c r="BA393" s="59">
        <v>2</v>
      </c>
      <c r="BB393" s="59">
        <v>2</v>
      </c>
      <c r="BC393" s="59">
        <v>2</v>
      </c>
      <c r="BD393" s="59">
        <v>2</v>
      </c>
      <c r="BE393" s="59">
        <v>2</v>
      </c>
      <c r="BF393" s="59">
        <v>2</v>
      </c>
      <c r="BG393" s="59">
        <v>2</v>
      </c>
      <c r="BH393" s="59">
        <v>2</v>
      </c>
      <c r="BI393" s="59">
        <v>2</v>
      </c>
      <c r="BJ393" s="59">
        <v>2</v>
      </c>
    </row>
    <row r="394" spans="2:62" ht="13.5" hidden="1" customHeight="1" outlineLevel="1" x14ac:dyDescent="0.25">
      <c r="B394" s="46" t="str">
        <f t="shared" si="530"/>
        <v>Project Manager 1</v>
      </c>
      <c r="G394" s="59">
        <v>2</v>
      </c>
      <c r="H394" s="59">
        <v>2</v>
      </c>
      <c r="I394" s="59">
        <v>2</v>
      </c>
      <c r="J394" s="59">
        <v>2</v>
      </c>
      <c r="K394" s="59">
        <v>2</v>
      </c>
      <c r="L394" s="59">
        <v>2</v>
      </c>
      <c r="M394" s="59">
        <v>2</v>
      </c>
      <c r="N394" s="59">
        <v>2</v>
      </c>
      <c r="O394" s="59">
        <v>2</v>
      </c>
      <c r="P394" s="59">
        <v>2</v>
      </c>
      <c r="Q394" s="59">
        <v>2</v>
      </c>
      <c r="R394" s="59">
        <v>2</v>
      </c>
      <c r="S394" s="59">
        <v>2</v>
      </c>
      <c r="T394" s="59">
        <v>2</v>
      </c>
      <c r="U394" s="59">
        <v>2</v>
      </c>
      <c r="V394" s="59">
        <v>2</v>
      </c>
      <c r="W394" s="59">
        <v>2</v>
      </c>
      <c r="X394" s="59">
        <v>2</v>
      </c>
      <c r="Y394" s="59">
        <v>2</v>
      </c>
      <c r="Z394" s="59">
        <v>2</v>
      </c>
      <c r="AA394" s="59">
        <v>2</v>
      </c>
      <c r="AB394" s="59">
        <v>2</v>
      </c>
      <c r="AC394" s="59">
        <v>2</v>
      </c>
      <c r="AD394" s="59">
        <v>2</v>
      </c>
      <c r="AE394" s="59">
        <v>2</v>
      </c>
      <c r="AF394" s="59">
        <v>2</v>
      </c>
      <c r="AG394" s="59">
        <v>2</v>
      </c>
      <c r="AH394" s="59">
        <v>2</v>
      </c>
      <c r="AI394" s="59">
        <v>2</v>
      </c>
      <c r="AJ394" s="59">
        <v>2</v>
      </c>
      <c r="AK394" s="59">
        <v>2</v>
      </c>
      <c r="AL394" s="59">
        <v>2</v>
      </c>
      <c r="AM394" s="59">
        <v>2</v>
      </c>
      <c r="AN394" s="59">
        <v>2</v>
      </c>
      <c r="AO394" s="59">
        <v>2</v>
      </c>
      <c r="AP394" s="59">
        <v>2</v>
      </c>
      <c r="AQ394" s="59">
        <v>2</v>
      </c>
      <c r="AR394" s="59">
        <v>2</v>
      </c>
      <c r="AS394" s="59">
        <v>2</v>
      </c>
      <c r="AT394" s="59">
        <v>2</v>
      </c>
      <c r="AU394" s="59">
        <v>2</v>
      </c>
      <c r="AV394" s="59">
        <v>2</v>
      </c>
      <c r="AW394" s="59">
        <v>2</v>
      </c>
      <c r="AX394" s="59">
        <v>2</v>
      </c>
      <c r="AY394" s="59">
        <v>2</v>
      </c>
      <c r="AZ394" s="59">
        <v>2</v>
      </c>
      <c r="BA394" s="59">
        <v>2</v>
      </c>
      <c r="BB394" s="59">
        <v>2</v>
      </c>
      <c r="BC394" s="59">
        <v>2</v>
      </c>
      <c r="BD394" s="59">
        <v>2</v>
      </c>
      <c r="BE394" s="59">
        <v>2</v>
      </c>
      <c r="BF394" s="59">
        <v>2</v>
      </c>
      <c r="BG394" s="59">
        <v>2</v>
      </c>
      <c r="BH394" s="59">
        <v>2</v>
      </c>
      <c r="BI394" s="59">
        <v>2</v>
      </c>
      <c r="BJ394" s="59">
        <v>2</v>
      </c>
    </row>
    <row r="395" spans="2:62" ht="13.5" hidden="1" customHeight="1" outlineLevel="1" x14ac:dyDescent="0.25">
      <c r="B395" s="46" t="str">
        <f t="shared" si="530"/>
        <v>Project Manager 2</v>
      </c>
      <c r="G395" s="59">
        <v>2</v>
      </c>
      <c r="H395" s="59">
        <v>2</v>
      </c>
      <c r="I395" s="59">
        <v>2</v>
      </c>
      <c r="J395" s="59">
        <v>2</v>
      </c>
      <c r="K395" s="59">
        <v>2</v>
      </c>
      <c r="L395" s="59">
        <v>2</v>
      </c>
      <c r="M395" s="59">
        <v>2</v>
      </c>
      <c r="N395" s="59">
        <v>2</v>
      </c>
      <c r="O395" s="59">
        <v>2</v>
      </c>
      <c r="P395" s="59">
        <v>2</v>
      </c>
      <c r="Q395" s="59">
        <v>2</v>
      </c>
      <c r="R395" s="59">
        <v>2</v>
      </c>
      <c r="S395" s="59">
        <v>2</v>
      </c>
      <c r="T395" s="59">
        <v>2</v>
      </c>
      <c r="U395" s="59">
        <v>2</v>
      </c>
      <c r="V395" s="59">
        <v>2</v>
      </c>
      <c r="W395" s="59">
        <v>2</v>
      </c>
      <c r="X395" s="59">
        <v>2</v>
      </c>
      <c r="Y395" s="59">
        <v>2</v>
      </c>
      <c r="Z395" s="59">
        <v>2</v>
      </c>
      <c r="AA395" s="59">
        <v>2</v>
      </c>
      <c r="AB395" s="59">
        <v>2</v>
      </c>
      <c r="AC395" s="59">
        <v>2</v>
      </c>
      <c r="AD395" s="59">
        <v>2</v>
      </c>
      <c r="AE395" s="59">
        <v>2</v>
      </c>
      <c r="AF395" s="59">
        <v>2</v>
      </c>
      <c r="AG395" s="59">
        <v>2</v>
      </c>
      <c r="AH395" s="59">
        <v>2</v>
      </c>
      <c r="AI395" s="59">
        <v>2</v>
      </c>
      <c r="AJ395" s="59">
        <v>2</v>
      </c>
      <c r="AK395" s="59">
        <v>2</v>
      </c>
      <c r="AL395" s="59">
        <v>2</v>
      </c>
      <c r="AM395" s="59">
        <v>2</v>
      </c>
      <c r="AN395" s="59">
        <v>2</v>
      </c>
      <c r="AO395" s="59">
        <v>2</v>
      </c>
      <c r="AP395" s="59">
        <v>2</v>
      </c>
      <c r="AQ395" s="59">
        <v>2</v>
      </c>
      <c r="AR395" s="59">
        <v>2</v>
      </c>
      <c r="AS395" s="59">
        <v>2</v>
      </c>
      <c r="AT395" s="59">
        <v>2</v>
      </c>
      <c r="AU395" s="59">
        <v>2</v>
      </c>
      <c r="AV395" s="59">
        <v>2</v>
      </c>
      <c r="AW395" s="59">
        <v>2</v>
      </c>
      <c r="AX395" s="59">
        <v>2</v>
      </c>
      <c r="AY395" s="59">
        <v>2</v>
      </c>
      <c r="AZ395" s="59">
        <v>2</v>
      </c>
      <c r="BA395" s="59">
        <v>2</v>
      </c>
      <c r="BB395" s="59">
        <v>2</v>
      </c>
      <c r="BC395" s="59">
        <v>2</v>
      </c>
      <c r="BD395" s="59">
        <v>2</v>
      </c>
      <c r="BE395" s="59">
        <v>2</v>
      </c>
      <c r="BF395" s="59">
        <v>2</v>
      </c>
      <c r="BG395" s="59">
        <v>2</v>
      </c>
      <c r="BH395" s="59">
        <v>2</v>
      </c>
      <c r="BI395" s="59">
        <v>2</v>
      </c>
      <c r="BJ395" s="59">
        <v>2</v>
      </c>
    </row>
    <row r="396" spans="2:62" ht="13.5" hidden="1" customHeight="1" outlineLevel="1" x14ac:dyDescent="0.25">
      <c r="B396" s="46" t="str">
        <f t="shared" si="530"/>
        <v>Front-end Developer 1</v>
      </c>
      <c r="G396" s="59">
        <v>2</v>
      </c>
      <c r="H396" s="59">
        <v>2</v>
      </c>
      <c r="I396" s="59">
        <v>2</v>
      </c>
      <c r="J396" s="59">
        <v>2</v>
      </c>
      <c r="K396" s="59">
        <v>2</v>
      </c>
      <c r="L396" s="59">
        <v>2</v>
      </c>
      <c r="M396" s="59">
        <v>2</v>
      </c>
      <c r="N396" s="59">
        <v>2</v>
      </c>
      <c r="O396" s="59">
        <v>2</v>
      </c>
      <c r="P396" s="59">
        <v>2</v>
      </c>
      <c r="Q396" s="59">
        <v>2</v>
      </c>
      <c r="R396" s="59">
        <v>2</v>
      </c>
      <c r="S396" s="59">
        <v>2</v>
      </c>
      <c r="T396" s="59">
        <v>2</v>
      </c>
      <c r="U396" s="59">
        <v>2</v>
      </c>
      <c r="V396" s="59">
        <v>2</v>
      </c>
      <c r="W396" s="59">
        <v>2</v>
      </c>
      <c r="X396" s="59">
        <v>2</v>
      </c>
      <c r="Y396" s="59">
        <v>2</v>
      </c>
      <c r="Z396" s="59">
        <v>2</v>
      </c>
      <c r="AA396" s="59">
        <v>2</v>
      </c>
      <c r="AB396" s="59">
        <v>2</v>
      </c>
      <c r="AC396" s="59">
        <v>2</v>
      </c>
      <c r="AD396" s="59">
        <v>2</v>
      </c>
      <c r="AE396" s="59">
        <v>2</v>
      </c>
      <c r="AF396" s="59">
        <v>2</v>
      </c>
      <c r="AG396" s="59">
        <v>2</v>
      </c>
      <c r="AH396" s="59">
        <v>2</v>
      </c>
      <c r="AI396" s="59">
        <v>2</v>
      </c>
      <c r="AJ396" s="59">
        <v>2</v>
      </c>
      <c r="AK396" s="59">
        <v>2</v>
      </c>
      <c r="AL396" s="59">
        <v>2</v>
      </c>
      <c r="AM396" s="59">
        <v>2</v>
      </c>
      <c r="AN396" s="59">
        <v>2</v>
      </c>
      <c r="AO396" s="59">
        <v>2</v>
      </c>
      <c r="AP396" s="59">
        <v>2</v>
      </c>
      <c r="AQ396" s="59">
        <v>2</v>
      </c>
      <c r="AR396" s="59">
        <v>2</v>
      </c>
      <c r="AS396" s="59">
        <v>2</v>
      </c>
      <c r="AT396" s="59">
        <v>2</v>
      </c>
      <c r="AU396" s="59">
        <v>2</v>
      </c>
      <c r="AV396" s="59">
        <v>2</v>
      </c>
      <c r="AW396" s="59">
        <v>2</v>
      </c>
      <c r="AX396" s="59">
        <v>2</v>
      </c>
      <c r="AY396" s="59">
        <v>2</v>
      </c>
      <c r="AZ396" s="59">
        <v>2</v>
      </c>
      <c r="BA396" s="59">
        <v>2</v>
      </c>
      <c r="BB396" s="59">
        <v>2</v>
      </c>
      <c r="BC396" s="59">
        <v>2</v>
      </c>
      <c r="BD396" s="59">
        <v>2</v>
      </c>
      <c r="BE396" s="59">
        <v>2</v>
      </c>
      <c r="BF396" s="59">
        <v>2</v>
      </c>
      <c r="BG396" s="59">
        <v>2</v>
      </c>
      <c r="BH396" s="59">
        <v>2</v>
      </c>
      <c r="BI396" s="59">
        <v>2</v>
      </c>
      <c r="BJ396" s="59">
        <v>2</v>
      </c>
    </row>
    <row r="397" spans="2:62" ht="13.5" hidden="1" customHeight="1" outlineLevel="1" x14ac:dyDescent="0.25">
      <c r="B397" s="46" t="str">
        <f t="shared" si="530"/>
        <v>Front-end Developer 2</v>
      </c>
      <c r="G397" s="59">
        <v>2</v>
      </c>
      <c r="H397" s="59">
        <v>2</v>
      </c>
      <c r="I397" s="59">
        <v>2</v>
      </c>
      <c r="J397" s="59">
        <v>2</v>
      </c>
      <c r="K397" s="59">
        <v>2</v>
      </c>
      <c r="L397" s="59">
        <v>2</v>
      </c>
      <c r="M397" s="59">
        <v>2</v>
      </c>
      <c r="N397" s="59">
        <v>2</v>
      </c>
      <c r="O397" s="59">
        <v>2</v>
      </c>
      <c r="P397" s="59">
        <v>2</v>
      </c>
      <c r="Q397" s="59">
        <v>2</v>
      </c>
      <c r="R397" s="59">
        <v>2</v>
      </c>
      <c r="S397" s="59">
        <v>2</v>
      </c>
      <c r="T397" s="59">
        <v>2</v>
      </c>
      <c r="U397" s="59">
        <v>2</v>
      </c>
      <c r="V397" s="59">
        <v>2</v>
      </c>
      <c r="W397" s="59">
        <v>2</v>
      </c>
      <c r="X397" s="59">
        <v>2</v>
      </c>
      <c r="Y397" s="59">
        <v>2</v>
      </c>
      <c r="Z397" s="59">
        <v>2</v>
      </c>
      <c r="AA397" s="59">
        <v>2</v>
      </c>
      <c r="AB397" s="59">
        <v>2</v>
      </c>
      <c r="AC397" s="59">
        <v>2</v>
      </c>
      <c r="AD397" s="59">
        <v>2</v>
      </c>
      <c r="AE397" s="59">
        <v>2</v>
      </c>
      <c r="AF397" s="59">
        <v>2</v>
      </c>
      <c r="AG397" s="59">
        <v>2</v>
      </c>
      <c r="AH397" s="59">
        <v>2</v>
      </c>
      <c r="AI397" s="59">
        <v>2</v>
      </c>
      <c r="AJ397" s="59">
        <v>2</v>
      </c>
      <c r="AK397" s="59">
        <v>2</v>
      </c>
      <c r="AL397" s="59">
        <v>2</v>
      </c>
      <c r="AM397" s="59">
        <v>2</v>
      </c>
      <c r="AN397" s="59">
        <v>2</v>
      </c>
      <c r="AO397" s="59">
        <v>2</v>
      </c>
      <c r="AP397" s="59">
        <v>2</v>
      </c>
      <c r="AQ397" s="59">
        <v>2</v>
      </c>
      <c r="AR397" s="59">
        <v>2</v>
      </c>
      <c r="AS397" s="59">
        <v>2</v>
      </c>
      <c r="AT397" s="59">
        <v>2</v>
      </c>
      <c r="AU397" s="59">
        <v>2</v>
      </c>
      <c r="AV397" s="59">
        <v>2</v>
      </c>
      <c r="AW397" s="59">
        <v>2</v>
      </c>
      <c r="AX397" s="59">
        <v>2</v>
      </c>
      <c r="AY397" s="59">
        <v>2</v>
      </c>
      <c r="AZ397" s="59">
        <v>2</v>
      </c>
      <c r="BA397" s="59">
        <v>2</v>
      </c>
      <c r="BB397" s="59">
        <v>2</v>
      </c>
      <c r="BC397" s="59">
        <v>2</v>
      </c>
      <c r="BD397" s="59">
        <v>2</v>
      </c>
      <c r="BE397" s="59">
        <v>2</v>
      </c>
      <c r="BF397" s="59">
        <v>2</v>
      </c>
      <c r="BG397" s="59">
        <v>2</v>
      </c>
      <c r="BH397" s="59">
        <v>2</v>
      </c>
      <c r="BI397" s="59">
        <v>2</v>
      </c>
      <c r="BJ397" s="59">
        <v>2</v>
      </c>
    </row>
    <row r="398" spans="2:62" ht="13.5" hidden="1" customHeight="1" outlineLevel="1" x14ac:dyDescent="0.25">
      <c r="B398" s="46" t="str">
        <f t="shared" si="530"/>
        <v>Back-end Developer 1</v>
      </c>
      <c r="G398" s="59">
        <v>2</v>
      </c>
      <c r="H398" s="59">
        <v>2</v>
      </c>
      <c r="I398" s="59">
        <v>2</v>
      </c>
      <c r="J398" s="59">
        <v>2</v>
      </c>
      <c r="K398" s="59">
        <v>2</v>
      </c>
      <c r="L398" s="59">
        <v>2</v>
      </c>
      <c r="M398" s="59">
        <v>2</v>
      </c>
      <c r="N398" s="59">
        <v>2</v>
      </c>
      <c r="O398" s="59">
        <v>2</v>
      </c>
      <c r="P398" s="59">
        <v>2</v>
      </c>
      <c r="Q398" s="59">
        <v>2</v>
      </c>
      <c r="R398" s="59">
        <v>2</v>
      </c>
      <c r="S398" s="59">
        <v>2</v>
      </c>
      <c r="T398" s="59">
        <v>2</v>
      </c>
      <c r="U398" s="59">
        <v>2</v>
      </c>
      <c r="V398" s="59">
        <v>2</v>
      </c>
      <c r="W398" s="59">
        <v>2</v>
      </c>
      <c r="X398" s="59">
        <v>2</v>
      </c>
      <c r="Y398" s="59">
        <v>2</v>
      </c>
      <c r="Z398" s="59">
        <v>2</v>
      </c>
      <c r="AA398" s="59">
        <v>2</v>
      </c>
      <c r="AB398" s="59">
        <v>2</v>
      </c>
      <c r="AC398" s="59">
        <v>2</v>
      </c>
      <c r="AD398" s="59">
        <v>2</v>
      </c>
      <c r="AE398" s="59">
        <v>2</v>
      </c>
      <c r="AF398" s="59">
        <v>2</v>
      </c>
      <c r="AG398" s="59">
        <v>2</v>
      </c>
      <c r="AH398" s="59">
        <v>2</v>
      </c>
      <c r="AI398" s="59">
        <v>2</v>
      </c>
      <c r="AJ398" s="59">
        <v>2</v>
      </c>
      <c r="AK398" s="59">
        <v>2</v>
      </c>
      <c r="AL398" s="59">
        <v>2</v>
      </c>
      <c r="AM398" s="59">
        <v>2</v>
      </c>
      <c r="AN398" s="59">
        <v>2</v>
      </c>
      <c r="AO398" s="59">
        <v>2</v>
      </c>
      <c r="AP398" s="59">
        <v>2</v>
      </c>
      <c r="AQ398" s="59">
        <v>2</v>
      </c>
      <c r="AR398" s="59">
        <v>2</v>
      </c>
      <c r="AS398" s="59">
        <v>2</v>
      </c>
      <c r="AT398" s="59">
        <v>2</v>
      </c>
      <c r="AU398" s="59">
        <v>2</v>
      </c>
      <c r="AV398" s="59">
        <v>2</v>
      </c>
      <c r="AW398" s="59">
        <v>2</v>
      </c>
      <c r="AX398" s="59">
        <v>2</v>
      </c>
      <c r="AY398" s="59">
        <v>2</v>
      </c>
      <c r="AZ398" s="59">
        <v>2</v>
      </c>
      <c r="BA398" s="59">
        <v>2</v>
      </c>
      <c r="BB398" s="59">
        <v>2</v>
      </c>
      <c r="BC398" s="59">
        <v>2</v>
      </c>
      <c r="BD398" s="59">
        <v>2</v>
      </c>
      <c r="BE398" s="59">
        <v>2</v>
      </c>
      <c r="BF398" s="59">
        <v>2</v>
      </c>
      <c r="BG398" s="59">
        <v>2</v>
      </c>
      <c r="BH398" s="59">
        <v>2</v>
      </c>
      <c r="BI398" s="59">
        <v>2</v>
      </c>
      <c r="BJ398" s="59">
        <v>2</v>
      </c>
    </row>
    <row r="399" spans="2:62" ht="13.5" hidden="1" customHeight="1" outlineLevel="1" x14ac:dyDescent="0.25">
      <c r="B399" s="46" t="str">
        <f t="shared" si="530"/>
        <v>Back-end Developer 2</v>
      </c>
      <c r="G399" s="59">
        <v>2</v>
      </c>
      <c r="H399" s="59">
        <v>2</v>
      </c>
      <c r="I399" s="59">
        <v>2</v>
      </c>
      <c r="J399" s="59">
        <v>2</v>
      </c>
      <c r="K399" s="59">
        <v>2</v>
      </c>
      <c r="L399" s="59">
        <v>2</v>
      </c>
      <c r="M399" s="59">
        <v>2</v>
      </c>
      <c r="N399" s="59">
        <v>2</v>
      </c>
      <c r="O399" s="59">
        <v>2</v>
      </c>
      <c r="P399" s="59">
        <v>2</v>
      </c>
      <c r="Q399" s="59">
        <v>2</v>
      </c>
      <c r="R399" s="59">
        <v>2</v>
      </c>
      <c r="S399" s="59">
        <v>2</v>
      </c>
      <c r="T399" s="59">
        <v>2</v>
      </c>
      <c r="U399" s="59">
        <v>2</v>
      </c>
      <c r="V399" s="59">
        <v>2</v>
      </c>
      <c r="W399" s="59">
        <v>2</v>
      </c>
      <c r="X399" s="59">
        <v>2</v>
      </c>
      <c r="Y399" s="59">
        <v>2</v>
      </c>
      <c r="Z399" s="59">
        <v>2</v>
      </c>
      <c r="AA399" s="59">
        <v>2</v>
      </c>
      <c r="AB399" s="59">
        <v>2</v>
      </c>
      <c r="AC399" s="59">
        <v>2</v>
      </c>
      <c r="AD399" s="59">
        <v>2</v>
      </c>
      <c r="AE399" s="59">
        <v>2</v>
      </c>
      <c r="AF399" s="59">
        <v>2</v>
      </c>
      <c r="AG399" s="59">
        <v>2</v>
      </c>
      <c r="AH399" s="59">
        <v>2</v>
      </c>
      <c r="AI399" s="59">
        <v>2</v>
      </c>
      <c r="AJ399" s="59">
        <v>2</v>
      </c>
      <c r="AK399" s="59">
        <v>2</v>
      </c>
      <c r="AL399" s="59">
        <v>2</v>
      </c>
      <c r="AM399" s="59">
        <v>2</v>
      </c>
      <c r="AN399" s="59">
        <v>2</v>
      </c>
      <c r="AO399" s="59">
        <v>2</v>
      </c>
      <c r="AP399" s="59">
        <v>2</v>
      </c>
      <c r="AQ399" s="59">
        <v>2</v>
      </c>
      <c r="AR399" s="59">
        <v>2</v>
      </c>
      <c r="AS399" s="59">
        <v>2</v>
      </c>
      <c r="AT399" s="59">
        <v>2</v>
      </c>
      <c r="AU399" s="59">
        <v>2</v>
      </c>
      <c r="AV399" s="59">
        <v>2</v>
      </c>
      <c r="AW399" s="59">
        <v>2</v>
      </c>
      <c r="AX399" s="59">
        <v>2</v>
      </c>
      <c r="AY399" s="59">
        <v>2</v>
      </c>
      <c r="AZ399" s="59">
        <v>2</v>
      </c>
      <c r="BA399" s="59">
        <v>2</v>
      </c>
      <c r="BB399" s="59">
        <v>2</v>
      </c>
      <c r="BC399" s="59">
        <v>2</v>
      </c>
      <c r="BD399" s="59">
        <v>2</v>
      </c>
      <c r="BE399" s="59">
        <v>2</v>
      </c>
      <c r="BF399" s="59">
        <v>2</v>
      </c>
      <c r="BG399" s="59">
        <v>2</v>
      </c>
      <c r="BH399" s="59">
        <v>2</v>
      </c>
      <c r="BI399" s="59">
        <v>2</v>
      </c>
      <c r="BJ399" s="59">
        <v>2</v>
      </c>
    </row>
    <row r="400" spans="2:62" ht="13.5" hidden="1" customHeight="1" outlineLevel="1" x14ac:dyDescent="0.25">
      <c r="B400" s="46" t="str">
        <f t="shared" si="530"/>
        <v>Mobile Web Developer 1</v>
      </c>
      <c r="G400" s="59">
        <v>2</v>
      </c>
      <c r="H400" s="59">
        <v>2</v>
      </c>
      <c r="I400" s="59">
        <v>2</v>
      </c>
      <c r="J400" s="59">
        <v>2</v>
      </c>
      <c r="K400" s="59">
        <v>2</v>
      </c>
      <c r="L400" s="59">
        <v>2</v>
      </c>
      <c r="M400" s="59">
        <v>2</v>
      </c>
      <c r="N400" s="59">
        <v>2</v>
      </c>
      <c r="O400" s="59">
        <v>2</v>
      </c>
      <c r="P400" s="59">
        <v>2</v>
      </c>
      <c r="Q400" s="59">
        <v>2</v>
      </c>
      <c r="R400" s="59">
        <v>2</v>
      </c>
      <c r="S400" s="59">
        <v>2</v>
      </c>
      <c r="T400" s="59">
        <v>2</v>
      </c>
      <c r="U400" s="59">
        <v>2</v>
      </c>
      <c r="V400" s="59">
        <v>2</v>
      </c>
      <c r="W400" s="59">
        <v>2</v>
      </c>
      <c r="X400" s="59">
        <v>2</v>
      </c>
      <c r="Y400" s="59">
        <v>2</v>
      </c>
      <c r="Z400" s="59">
        <v>2</v>
      </c>
      <c r="AA400" s="59">
        <v>2</v>
      </c>
      <c r="AB400" s="59">
        <v>2</v>
      </c>
      <c r="AC400" s="59">
        <v>2</v>
      </c>
      <c r="AD400" s="59">
        <v>2</v>
      </c>
      <c r="AE400" s="59">
        <v>2</v>
      </c>
      <c r="AF400" s="59">
        <v>2</v>
      </c>
      <c r="AG400" s="59">
        <v>2</v>
      </c>
      <c r="AH400" s="59">
        <v>2</v>
      </c>
      <c r="AI400" s="59">
        <v>2</v>
      </c>
      <c r="AJ400" s="59">
        <v>2</v>
      </c>
      <c r="AK400" s="59">
        <v>2</v>
      </c>
      <c r="AL400" s="59">
        <v>2</v>
      </c>
      <c r="AM400" s="59">
        <v>2</v>
      </c>
      <c r="AN400" s="59">
        <v>2</v>
      </c>
      <c r="AO400" s="59">
        <v>2</v>
      </c>
      <c r="AP400" s="59">
        <v>2</v>
      </c>
      <c r="AQ400" s="59">
        <v>2</v>
      </c>
      <c r="AR400" s="59">
        <v>2</v>
      </c>
      <c r="AS400" s="59">
        <v>2</v>
      </c>
      <c r="AT400" s="59">
        <v>2</v>
      </c>
      <c r="AU400" s="59">
        <v>2</v>
      </c>
      <c r="AV400" s="59">
        <v>2</v>
      </c>
      <c r="AW400" s="59">
        <v>2</v>
      </c>
      <c r="AX400" s="59">
        <v>2</v>
      </c>
      <c r="AY400" s="59">
        <v>2</v>
      </c>
      <c r="AZ400" s="59">
        <v>2</v>
      </c>
      <c r="BA400" s="59">
        <v>2</v>
      </c>
      <c r="BB400" s="59">
        <v>2</v>
      </c>
      <c r="BC400" s="59">
        <v>2</v>
      </c>
      <c r="BD400" s="59">
        <v>2</v>
      </c>
      <c r="BE400" s="59">
        <v>2</v>
      </c>
      <c r="BF400" s="59">
        <v>2</v>
      </c>
      <c r="BG400" s="59">
        <v>2</v>
      </c>
      <c r="BH400" s="59">
        <v>2</v>
      </c>
      <c r="BI400" s="59">
        <v>2</v>
      </c>
      <c r="BJ400" s="59">
        <v>2</v>
      </c>
    </row>
    <row r="401" spans="2:62" ht="13.5" hidden="1" customHeight="1" outlineLevel="1" x14ac:dyDescent="0.25">
      <c r="B401" s="46" t="str">
        <f t="shared" si="530"/>
        <v>Finance Associate</v>
      </c>
      <c r="G401" s="59">
        <v>4</v>
      </c>
      <c r="H401" s="59">
        <v>4</v>
      </c>
      <c r="I401" s="59">
        <v>4</v>
      </c>
      <c r="J401" s="59">
        <v>4</v>
      </c>
      <c r="K401" s="59">
        <v>4</v>
      </c>
      <c r="L401" s="59">
        <v>4</v>
      </c>
      <c r="M401" s="59">
        <v>4</v>
      </c>
      <c r="N401" s="59">
        <v>4</v>
      </c>
      <c r="O401" s="59">
        <v>4</v>
      </c>
      <c r="P401" s="59">
        <v>4</v>
      </c>
      <c r="Q401" s="59">
        <v>4</v>
      </c>
      <c r="R401" s="59">
        <v>4</v>
      </c>
      <c r="S401" s="59">
        <v>4</v>
      </c>
      <c r="T401" s="59">
        <v>4</v>
      </c>
      <c r="U401" s="59">
        <v>4</v>
      </c>
      <c r="V401" s="59">
        <v>4</v>
      </c>
      <c r="W401" s="59">
        <v>4</v>
      </c>
      <c r="X401" s="59">
        <v>4</v>
      </c>
      <c r="Y401" s="59">
        <v>4</v>
      </c>
      <c r="Z401" s="59">
        <v>4</v>
      </c>
      <c r="AA401" s="59">
        <v>4</v>
      </c>
      <c r="AB401" s="59">
        <v>4</v>
      </c>
      <c r="AC401" s="59">
        <v>4</v>
      </c>
      <c r="AD401" s="59">
        <v>4</v>
      </c>
      <c r="AE401" s="59">
        <v>4</v>
      </c>
      <c r="AF401" s="59">
        <v>4</v>
      </c>
      <c r="AG401" s="59">
        <v>4</v>
      </c>
      <c r="AH401" s="59">
        <v>4</v>
      </c>
      <c r="AI401" s="59">
        <v>4</v>
      </c>
      <c r="AJ401" s="59">
        <v>4</v>
      </c>
      <c r="AK401" s="59">
        <v>4</v>
      </c>
      <c r="AL401" s="59">
        <v>4</v>
      </c>
      <c r="AM401" s="59">
        <v>4</v>
      </c>
      <c r="AN401" s="59">
        <v>4</v>
      </c>
      <c r="AO401" s="59">
        <v>4</v>
      </c>
      <c r="AP401" s="59">
        <v>4</v>
      </c>
      <c r="AQ401" s="59">
        <v>4</v>
      </c>
      <c r="AR401" s="59">
        <v>4</v>
      </c>
      <c r="AS401" s="59">
        <v>4</v>
      </c>
      <c r="AT401" s="59">
        <v>4</v>
      </c>
      <c r="AU401" s="59">
        <v>4</v>
      </c>
      <c r="AV401" s="59">
        <v>4</v>
      </c>
      <c r="AW401" s="59">
        <v>4</v>
      </c>
      <c r="AX401" s="59">
        <v>4</v>
      </c>
      <c r="AY401" s="59">
        <v>4</v>
      </c>
      <c r="AZ401" s="59">
        <v>4</v>
      </c>
      <c r="BA401" s="59">
        <v>4</v>
      </c>
      <c r="BB401" s="59">
        <v>4</v>
      </c>
      <c r="BC401" s="59">
        <v>4</v>
      </c>
      <c r="BD401" s="59">
        <v>4</v>
      </c>
      <c r="BE401" s="59">
        <v>4</v>
      </c>
      <c r="BF401" s="59">
        <v>4</v>
      </c>
      <c r="BG401" s="59">
        <v>4</v>
      </c>
      <c r="BH401" s="59">
        <v>4</v>
      </c>
      <c r="BI401" s="59">
        <v>4</v>
      </c>
      <c r="BJ401" s="59">
        <v>4</v>
      </c>
    </row>
    <row r="402" spans="2:62" ht="13.5" hidden="1" customHeight="1" outlineLevel="1" x14ac:dyDescent="0.25">
      <c r="B402" s="46" t="str">
        <f t="shared" ref="B402:B403" si="531">B270</f>
        <v>Marketing Associate</v>
      </c>
      <c r="G402" s="59">
        <v>3</v>
      </c>
      <c r="H402" s="59">
        <v>3</v>
      </c>
      <c r="I402" s="59">
        <v>3</v>
      </c>
      <c r="J402" s="59">
        <v>3</v>
      </c>
      <c r="K402" s="59">
        <v>3</v>
      </c>
      <c r="L402" s="59">
        <v>3</v>
      </c>
      <c r="M402" s="59">
        <v>3</v>
      </c>
      <c r="N402" s="59">
        <v>3</v>
      </c>
      <c r="O402" s="59">
        <v>3</v>
      </c>
      <c r="P402" s="59">
        <v>3</v>
      </c>
      <c r="Q402" s="59">
        <v>3</v>
      </c>
      <c r="R402" s="59">
        <v>3</v>
      </c>
      <c r="S402" s="59">
        <v>3</v>
      </c>
      <c r="T402" s="59">
        <v>3</v>
      </c>
      <c r="U402" s="59">
        <v>3</v>
      </c>
      <c r="V402" s="59">
        <v>3</v>
      </c>
      <c r="W402" s="59">
        <v>3</v>
      </c>
      <c r="X402" s="59">
        <v>3</v>
      </c>
      <c r="Y402" s="59">
        <v>3</v>
      </c>
      <c r="Z402" s="59">
        <v>3</v>
      </c>
      <c r="AA402" s="59">
        <v>3</v>
      </c>
      <c r="AB402" s="59">
        <v>3</v>
      </c>
      <c r="AC402" s="59">
        <v>3</v>
      </c>
      <c r="AD402" s="59">
        <v>3</v>
      </c>
      <c r="AE402" s="59">
        <v>3</v>
      </c>
      <c r="AF402" s="59">
        <v>3</v>
      </c>
      <c r="AG402" s="59">
        <v>3</v>
      </c>
      <c r="AH402" s="59">
        <v>3</v>
      </c>
      <c r="AI402" s="59">
        <v>3</v>
      </c>
      <c r="AJ402" s="59">
        <v>3</v>
      </c>
      <c r="AK402" s="59">
        <v>3</v>
      </c>
      <c r="AL402" s="59">
        <v>3</v>
      </c>
      <c r="AM402" s="59">
        <v>3</v>
      </c>
      <c r="AN402" s="59">
        <v>3</v>
      </c>
      <c r="AO402" s="59">
        <v>3</v>
      </c>
      <c r="AP402" s="59">
        <v>3</v>
      </c>
      <c r="AQ402" s="59">
        <v>3</v>
      </c>
      <c r="AR402" s="59">
        <v>3</v>
      </c>
      <c r="AS402" s="59">
        <v>3</v>
      </c>
      <c r="AT402" s="59">
        <v>3</v>
      </c>
      <c r="AU402" s="59">
        <v>3</v>
      </c>
      <c r="AV402" s="59">
        <v>3</v>
      </c>
      <c r="AW402" s="59">
        <v>3</v>
      </c>
      <c r="AX402" s="59">
        <v>3</v>
      </c>
      <c r="AY402" s="59">
        <v>3</v>
      </c>
      <c r="AZ402" s="59">
        <v>3</v>
      </c>
      <c r="BA402" s="59">
        <v>3</v>
      </c>
      <c r="BB402" s="59">
        <v>3</v>
      </c>
      <c r="BC402" s="59">
        <v>3</v>
      </c>
      <c r="BD402" s="59">
        <v>3</v>
      </c>
      <c r="BE402" s="59">
        <v>3</v>
      </c>
      <c r="BF402" s="59">
        <v>3</v>
      </c>
      <c r="BG402" s="59">
        <v>3</v>
      </c>
      <c r="BH402" s="59">
        <v>3</v>
      </c>
      <c r="BI402" s="59">
        <v>3</v>
      </c>
      <c r="BJ402" s="59">
        <v>3</v>
      </c>
    </row>
    <row r="403" spans="2:62" ht="13.5" hidden="1" customHeight="1" outlineLevel="1" x14ac:dyDescent="0.25">
      <c r="B403" s="46" t="str">
        <f t="shared" si="531"/>
        <v>Sales and Business Development Associate</v>
      </c>
      <c r="G403" s="59">
        <v>3</v>
      </c>
      <c r="H403" s="59">
        <v>3</v>
      </c>
      <c r="I403" s="59">
        <v>3</v>
      </c>
      <c r="J403" s="59">
        <v>3</v>
      </c>
      <c r="K403" s="59">
        <v>3</v>
      </c>
      <c r="L403" s="59">
        <v>3</v>
      </c>
      <c r="M403" s="59">
        <v>3</v>
      </c>
      <c r="N403" s="59">
        <v>3</v>
      </c>
      <c r="O403" s="59">
        <v>3</v>
      </c>
      <c r="P403" s="59">
        <v>3</v>
      </c>
      <c r="Q403" s="59">
        <v>3</v>
      </c>
      <c r="R403" s="59">
        <v>3</v>
      </c>
      <c r="S403" s="59">
        <v>3</v>
      </c>
      <c r="T403" s="59">
        <v>3</v>
      </c>
      <c r="U403" s="59">
        <v>3</v>
      </c>
      <c r="V403" s="59">
        <v>3</v>
      </c>
      <c r="W403" s="59">
        <v>3</v>
      </c>
      <c r="X403" s="59">
        <v>3</v>
      </c>
      <c r="Y403" s="59">
        <v>3</v>
      </c>
      <c r="Z403" s="59">
        <v>3</v>
      </c>
      <c r="AA403" s="59">
        <v>3</v>
      </c>
      <c r="AB403" s="59">
        <v>3</v>
      </c>
      <c r="AC403" s="59">
        <v>3</v>
      </c>
      <c r="AD403" s="59">
        <v>3</v>
      </c>
      <c r="AE403" s="59">
        <v>3</v>
      </c>
      <c r="AF403" s="59">
        <v>3</v>
      </c>
      <c r="AG403" s="59">
        <v>3</v>
      </c>
      <c r="AH403" s="59">
        <v>3</v>
      </c>
      <c r="AI403" s="59">
        <v>3</v>
      </c>
      <c r="AJ403" s="59">
        <v>3</v>
      </c>
      <c r="AK403" s="59">
        <v>3</v>
      </c>
      <c r="AL403" s="59">
        <v>3</v>
      </c>
      <c r="AM403" s="59">
        <v>3</v>
      </c>
      <c r="AN403" s="59">
        <v>3</v>
      </c>
      <c r="AO403" s="59">
        <v>3</v>
      </c>
      <c r="AP403" s="59">
        <v>3</v>
      </c>
      <c r="AQ403" s="59">
        <v>3</v>
      </c>
      <c r="AR403" s="59">
        <v>3</v>
      </c>
      <c r="AS403" s="59">
        <v>3</v>
      </c>
      <c r="AT403" s="59">
        <v>3</v>
      </c>
      <c r="AU403" s="59">
        <v>3</v>
      </c>
      <c r="AV403" s="59">
        <v>3</v>
      </c>
      <c r="AW403" s="59">
        <v>3</v>
      </c>
      <c r="AX403" s="59">
        <v>3</v>
      </c>
      <c r="AY403" s="59">
        <v>3</v>
      </c>
      <c r="AZ403" s="59">
        <v>3</v>
      </c>
      <c r="BA403" s="59">
        <v>3</v>
      </c>
      <c r="BB403" s="59">
        <v>3</v>
      </c>
      <c r="BC403" s="59">
        <v>3</v>
      </c>
      <c r="BD403" s="59">
        <v>3</v>
      </c>
      <c r="BE403" s="59">
        <v>3</v>
      </c>
      <c r="BF403" s="59">
        <v>3</v>
      </c>
      <c r="BG403" s="59">
        <v>3</v>
      </c>
      <c r="BH403" s="59">
        <v>3</v>
      </c>
      <c r="BI403" s="59">
        <v>3</v>
      </c>
      <c r="BJ403" s="59">
        <v>3</v>
      </c>
    </row>
    <row r="404" spans="2:62" ht="13.5" hidden="1" customHeight="1" outlineLevel="1" x14ac:dyDescent="0.25">
      <c r="B404" s="46" t="str">
        <f>B272</f>
        <v>User Acquisition Professional</v>
      </c>
      <c r="G404" s="59">
        <v>3</v>
      </c>
      <c r="H404" s="59">
        <v>3</v>
      </c>
      <c r="I404" s="59">
        <v>3</v>
      </c>
      <c r="J404" s="59">
        <v>3</v>
      </c>
      <c r="K404" s="59">
        <v>3</v>
      </c>
      <c r="L404" s="59">
        <v>3</v>
      </c>
      <c r="M404" s="59">
        <v>3</v>
      </c>
      <c r="N404" s="59">
        <v>3</v>
      </c>
      <c r="O404" s="59">
        <v>3</v>
      </c>
      <c r="P404" s="59">
        <v>3</v>
      </c>
      <c r="Q404" s="59">
        <v>3</v>
      </c>
      <c r="R404" s="59">
        <v>3</v>
      </c>
      <c r="S404" s="59">
        <v>3</v>
      </c>
      <c r="T404" s="59">
        <v>3</v>
      </c>
      <c r="U404" s="59">
        <v>3</v>
      </c>
      <c r="V404" s="59">
        <v>3</v>
      </c>
      <c r="W404" s="59">
        <v>3</v>
      </c>
      <c r="X404" s="59">
        <v>3</v>
      </c>
      <c r="Y404" s="59">
        <v>3</v>
      </c>
      <c r="Z404" s="59">
        <v>3</v>
      </c>
      <c r="AA404" s="59">
        <v>3</v>
      </c>
      <c r="AB404" s="59">
        <v>3</v>
      </c>
      <c r="AC404" s="59">
        <v>3</v>
      </c>
      <c r="AD404" s="59">
        <v>3</v>
      </c>
      <c r="AE404" s="59">
        <v>3</v>
      </c>
      <c r="AF404" s="59">
        <v>3</v>
      </c>
      <c r="AG404" s="59">
        <v>3</v>
      </c>
      <c r="AH404" s="59">
        <v>3</v>
      </c>
      <c r="AI404" s="59">
        <v>3</v>
      </c>
      <c r="AJ404" s="59">
        <v>3</v>
      </c>
      <c r="AK404" s="59">
        <v>3</v>
      </c>
      <c r="AL404" s="59">
        <v>3</v>
      </c>
      <c r="AM404" s="59">
        <v>3</v>
      </c>
      <c r="AN404" s="59">
        <v>3</v>
      </c>
      <c r="AO404" s="59">
        <v>3</v>
      </c>
      <c r="AP404" s="59">
        <v>3</v>
      </c>
      <c r="AQ404" s="59">
        <v>3</v>
      </c>
      <c r="AR404" s="59">
        <v>3</v>
      </c>
      <c r="AS404" s="59">
        <v>3</v>
      </c>
      <c r="AT404" s="59">
        <v>3</v>
      </c>
      <c r="AU404" s="59">
        <v>3</v>
      </c>
      <c r="AV404" s="59">
        <v>3</v>
      </c>
      <c r="AW404" s="59">
        <v>3</v>
      </c>
      <c r="AX404" s="59">
        <v>3</v>
      </c>
      <c r="AY404" s="59">
        <v>3</v>
      </c>
      <c r="AZ404" s="59">
        <v>3</v>
      </c>
      <c r="BA404" s="59">
        <v>3</v>
      </c>
      <c r="BB404" s="59">
        <v>3</v>
      </c>
      <c r="BC404" s="59">
        <v>3</v>
      </c>
      <c r="BD404" s="59">
        <v>3</v>
      </c>
      <c r="BE404" s="59">
        <v>3</v>
      </c>
      <c r="BF404" s="59">
        <v>3</v>
      </c>
      <c r="BG404" s="59">
        <v>3</v>
      </c>
      <c r="BH404" s="59">
        <v>3</v>
      </c>
      <c r="BI404" s="59">
        <v>3</v>
      </c>
      <c r="BJ404" s="59">
        <v>3</v>
      </c>
    </row>
    <row r="405" spans="2:62" ht="13.5" hidden="1" customHeight="1" outlineLevel="1" x14ac:dyDescent="0.25">
      <c r="B405" s="46" t="str">
        <f>B273</f>
        <v>Graphic Designer 1</v>
      </c>
      <c r="G405" s="59">
        <v>1</v>
      </c>
      <c r="H405" s="59">
        <v>1</v>
      </c>
      <c r="I405" s="59">
        <v>1</v>
      </c>
      <c r="J405" s="59">
        <v>1</v>
      </c>
      <c r="K405" s="59">
        <v>1</v>
      </c>
      <c r="L405" s="59">
        <v>1</v>
      </c>
      <c r="M405" s="59">
        <v>1</v>
      </c>
      <c r="N405" s="59">
        <v>1</v>
      </c>
      <c r="O405" s="59">
        <v>1</v>
      </c>
      <c r="P405" s="59">
        <v>1</v>
      </c>
      <c r="Q405" s="59">
        <v>1</v>
      </c>
      <c r="R405" s="59">
        <v>1</v>
      </c>
      <c r="S405" s="59">
        <v>1</v>
      </c>
      <c r="T405" s="59">
        <v>1</v>
      </c>
      <c r="U405" s="59">
        <v>1</v>
      </c>
      <c r="V405" s="59">
        <v>1</v>
      </c>
      <c r="W405" s="59">
        <v>1</v>
      </c>
      <c r="X405" s="59">
        <v>1</v>
      </c>
      <c r="Y405" s="59">
        <v>1</v>
      </c>
      <c r="Z405" s="59">
        <v>1</v>
      </c>
      <c r="AA405" s="59">
        <v>1</v>
      </c>
      <c r="AB405" s="59">
        <v>1</v>
      </c>
      <c r="AC405" s="59">
        <v>1</v>
      </c>
      <c r="AD405" s="59">
        <v>1</v>
      </c>
      <c r="AE405" s="59">
        <v>1</v>
      </c>
      <c r="AF405" s="59">
        <v>1</v>
      </c>
      <c r="AG405" s="59">
        <v>1</v>
      </c>
      <c r="AH405" s="59">
        <v>1</v>
      </c>
      <c r="AI405" s="59">
        <v>1</v>
      </c>
      <c r="AJ405" s="59">
        <v>1</v>
      </c>
      <c r="AK405" s="59">
        <v>1</v>
      </c>
      <c r="AL405" s="59">
        <v>1</v>
      </c>
      <c r="AM405" s="59">
        <v>1</v>
      </c>
      <c r="AN405" s="59">
        <v>1</v>
      </c>
      <c r="AO405" s="59">
        <v>1</v>
      </c>
      <c r="AP405" s="59">
        <v>1</v>
      </c>
      <c r="AQ405" s="59">
        <v>1</v>
      </c>
      <c r="AR405" s="59">
        <v>1</v>
      </c>
      <c r="AS405" s="59">
        <v>1</v>
      </c>
      <c r="AT405" s="59">
        <v>1</v>
      </c>
      <c r="AU405" s="59">
        <v>1</v>
      </c>
      <c r="AV405" s="59">
        <v>1</v>
      </c>
      <c r="AW405" s="59">
        <v>1</v>
      </c>
      <c r="AX405" s="59">
        <v>1</v>
      </c>
      <c r="AY405" s="59">
        <v>1</v>
      </c>
      <c r="AZ405" s="59">
        <v>1</v>
      </c>
      <c r="BA405" s="59">
        <v>1</v>
      </c>
      <c r="BB405" s="59">
        <v>1</v>
      </c>
      <c r="BC405" s="59">
        <v>1</v>
      </c>
      <c r="BD405" s="59">
        <v>1</v>
      </c>
      <c r="BE405" s="59">
        <v>1</v>
      </c>
      <c r="BF405" s="59">
        <v>1</v>
      </c>
      <c r="BG405" s="59">
        <v>1</v>
      </c>
      <c r="BH405" s="59">
        <v>1</v>
      </c>
      <c r="BI405" s="59">
        <v>1</v>
      </c>
      <c r="BJ405" s="59">
        <v>1</v>
      </c>
    </row>
    <row r="406" spans="2:62" ht="13.5" hidden="1" customHeight="1" outlineLevel="1" x14ac:dyDescent="0.25">
      <c r="B406" s="46" t="str">
        <f>B274</f>
        <v>Office Manager</v>
      </c>
      <c r="G406" s="59">
        <v>4</v>
      </c>
      <c r="H406" s="59">
        <v>4</v>
      </c>
      <c r="I406" s="59">
        <v>4</v>
      </c>
      <c r="J406" s="59">
        <v>4</v>
      </c>
      <c r="K406" s="59">
        <v>4</v>
      </c>
      <c r="L406" s="59">
        <v>4</v>
      </c>
      <c r="M406" s="59">
        <v>4</v>
      </c>
      <c r="N406" s="59">
        <v>4</v>
      </c>
      <c r="O406" s="59">
        <v>4</v>
      </c>
      <c r="P406" s="59">
        <v>4</v>
      </c>
      <c r="Q406" s="59">
        <v>4</v>
      </c>
      <c r="R406" s="59">
        <v>4</v>
      </c>
      <c r="S406" s="59">
        <v>4</v>
      </c>
      <c r="T406" s="59">
        <v>4</v>
      </c>
      <c r="U406" s="59">
        <v>4</v>
      </c>
      <c r="V406" s="59">
        <v>4</v>
      </c>
      <c r="W406" s="59">
        <v>4</v>
      </c>
      <c r="X406" s="59">
        <v>4</v>
      </c>
      <c r="Y406" s="59">
        <v>4</v>
      </c>
      <c r="Z406" s="59">
        <v>4</v>
      </c>
      <c r="AA406" s="59">
        <v>4</v>
      </c>
      <c r="AB406" s="59">
        <v>4</v>
      </c>
      <c r="AC406" s="59">
        <v>4</v>
      </c>
      <c r="AD406" s="59">
        <v>4</v>
      </c>
      <c r="AE406" s="59">
        <v>4</v>
      </c>
      <c r="AF406" s="59">
        <v>4</v>
      </c>
      <c r="AG406" s="59">
        <v>4</v>
      </c>
      <c r="AH406" s="59">
        <v>4</v>
      </c>
      <c r="AI406" s="59">
        <v>4</v>
      </c>
      <c r="AJ406" s="59">
        <v>4</v>
      </c>
      <c r="AK406" s="59">
        <v>4</v>
      </c>
      <c r="AL406" s="59">
        <v>4</v>
      </c>
      <c r="AM406" s="59">
        <v>4</v>
      </c>
      <c r="AN406" s="59">
        <v>4</v>
      </c>
      <c r="AO406" s="59">
        <v>4</v>
      </c>
      <c r="AP406" s="59">
        <v>4</v>
      </c>
      <c r="AQ406" s="59">
        <v>4</v>
      </c>
      <c r="AR406" s="59">
        <v>4</v>
      </c>
      <c r="AS406" s="59">
        <v>4</v>
      </c>
      <c r="AT406" s="59">
        <v>4</v>
      </c>
      <c r="AU406" s="59">
        <v>4</v>
      </c>
      <c r="AV406" s="59">
        <v>4</v>
      </c>
      <c r="AW406" s="59">
        <v>4</v>
      </c>
      <c r="AX406" s="59">
        <v>4</v>
      </c>
      <c r="AY406" s="59">
        <v>4</v>
      </c>
      <c r="AZ406" s="59">
        <v>4</v>
      </c>
      <c r="BA406" s="59">
        <v>4</v>
      </c>
      <c r="BB406" s="59">
        <v>4</v>
      </c>
      <c r="BC406" s="59">
        <v>4</v>
      </c>
      <c r="BD406" s="59">
        <v>4</v>
      </c>
      <c r="BE406" s="59">
        <v>4</v>
      </c>
      <c r="BF406" s="59">
        <v>4</v>
      </c>
      <c r="BG406" s="59">
        <v>4</v>
      </c>
      <c r="BH406" s="59">
        <v>4</v>
      </c>
      <c r="BI406" s="59">
        <v>4</v>
      </c>
      <c r="BJ406" s="59">
        <v>4</v>
      </c>
    </row>
    <row r="407" spans="2:62" ht="13.5" hidden="1" customHeight="1" outlineLevel="1" x14ac:dyDescent="0.25">
      <c r="B407" s="46" t="str">
        <f>B275</f>
        <v>Administrative Assistant</v>
      </c>
      <c r="G407" s="59">
        <v>4</v>
      </c>
      <c r="H407" s="59">
        <v>4</v>
      </c>
      <c r="I407" s="59">
        <v>4</v>
      </c>
      <c r="J407" s="59">
        <v>4</v>
      </c>
      <c r="K407" s="59">
        <v>4</v>
      </c>
      <c r="L407" s="59">
        <v>4</v>
      </c>
      <c r="M407" s="59">
        <v>4</v>
      </c>
      <c r="N407" s="59">
        <v>4</v>
      </c>
      <c r="O407" s="59">
        <v>4</v>
      </c>
      <c r="P407" s="59">
        <v>4</v>
      </c>
      <c r="Q407" s="59">
        <v>4</v>
      </c>
      <c r="R407" s="59">
        <v>4</v>
      </c>
      <c r="S407" s="59">
        <v>4</v>
      </c>
      <c r="T407" s="59">
        <v>4</v>
      </c>
      <c r="U407" s="59">
        <v>4</v>
      </c>
      <c r="V407" s="59">
        <v>4</v>
      </c>
      <c r="W407" s="59">
        <v>4</v>
      </c>
      <c r="X407" s="59">
        <v>4</v>
      </c>
      <c r="Y407" s="59">
        <v>4</v>
      </c>
      <c r="Z407" s="59">
        <v>4</v>
      </c>
      <c r="AA407" s="59">
        <v>4</v>
      </c>
      <c r="AB407" s="59">
        <v>4</v>
      </c>
      <c r="AC407" s="59">
        <v>4</v>
      </c>
      <c r="AD407" s="59">
        <v>4</v>
      </c>
      <c r="AE407" s="59">
        <v>4</v>
      </c>
      <c r="AF407" s="59">
        <v>4</v>
      </c>
      <c r="AG407" s="59">
        <v>4</v>
      </c>
      <c r="AH407" s="59">
        <v>4</v>
      </c>
      <c r="AI407" s="59">
        <v>4</v>
      </c>
      <c r="AJ407" s="59">
        <v>4</v>
      </c>
      <c r="AK407" s="59">
        <v>4</v>
      </c>
      <c r="AL407" s="59">
        <v>4</v>
      </c>
      <c r="AM407" s="59">
        <v>4</v>
      </c>
      <c r="AN407" s="59">
        <v>4</v>
      </c>
      <c r="AO407" s="59">
        <v>4</v>
      </c>
      <c r="AP407" s="59">
        <v>4</v>
      </c>
      <c r="AQ407" s="59">
        <v>4</v>
      </c>
      <c r="AR407" s="59">
        <v>4</v>
      </c>
      <c r="AS407" s="59">
        <v>4</v>
      </c>
      <c r="AT407" s="59">
        <v>4</v>
      </c>
      <c r="AU407" s="59">
        <v>4</v>
      </c>
      <c r="AV407" s="59">
        <v>4</v>
      </c>
      <c r="AW407" s="59">
        <v>4</v>
      </c>
      <c r="AX407" s="59">
        <v>4</v>
      </c>
      <c r="AY407" s="59">
        <v>4</v>
      </c>
      <c r="AZ407" s="59">
        <v>4</v>
      </c>
      <c r="BA407" s="59">
        <v>4</v>
      </c>
      <c r="BB407" s="59">
        <v>4</v>
      </c>
      <c r="BC407" s="59">
        <v>4</v>
      </c>
      <c r="BD407" s="59">
        <v>4</v>
      </c>
      <c r="BE407" s="59">
        <v>4</v>
      </c>
      <c r="BF407" s="59">
        <v>4</v>
      </c>
      <c r="BG407" s="59">
        <v>4</v>
      </c>
      <c r="BH407" s="59">
        <v>4</v>
      </c>
      <c r="BI407" s="59">
        <v>4</v>
      </c>
      <c r="BJ407" s="59">
        <v>4</v>
      </c>
    </row>
    <row r="408" spans="2:62" ht="13.5" hidden="1" customHeight="1" outlineLevel="1" x14ac:dyDescent="0.25"/>
    <row r="409" spans="2:62" ht="13.5" hidden="1" customHeight="1" outlineLevel="1" x14ac:dyDescent="0.25">
      <c r="B409" s="29" t="s">
        <v>99</v>
      </c>
      <c r="C409" s="37"/>
      <c r="D409" s="3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5"/>
    </row>
    <row r="410" spans="2:62" ht="5" hidden="1" customHeight="1" outlineLevel="1" x14ac:dyDescent="0.25"/>
    <row r="411" spans="2:62" ht="13.5" hidden="1" customHeight="1" outlineLevel="1" x14ac:dyDescent="0.25">
      <c r="B411" s="6" t="s">
        <v>97</v>
      </c>
      <c r="G411" s="52">
        <f>SUMIF(G$386:G$407,$G381,G$306:G$327)</f>
        <v>0</v>
      </c>
      <c r="H411" s="52">
        <f t="shared" ref="H411:AW411" si="532">SUMIF(H$386:H$407,$G381,H$306:H$327)</f>
        <v>0</v>
      </c>
      <c r="I411" s="52">
        <f t="shared" si="532"/>
        <v>0</v>
      </c>
      <c r="J411" s="52">
        <f t="shared" si="532"/>
        <v>0</v>
      </c>
      <c r="K411" s="52">
        <f t="shared" si="532"/>
        <v>0</v>
      </c>
      <c r="L411" s="52">
        <f t="shared" si="532"/>
        <v>0</v>
      </c>
      <c r="M411" s="52">
        <f t="shared" si="532"/>
        <v>0</v>
      </c>
      <c r="N411" s="52">
        <f t="shared" si="532"/>
        <v>0</v>
      </c>
      <c r="O411" s="52">
        <f t="shared" si="532"/>
        <v>5</v>
      </c>
      <c r="P411" s="52">
        <f t="shared" si="532"/>
        <v>5</v>
      </c>
      <c r="Q411" s="52">
        <f t="shared" si="532"/>
        <v>5</v>
      </c>
      <c r="R411" s="52">
        <f t="shared" si="532"/>
        <v>5</v>
      </c>
      <c r="S411" s="52">
        <f t="shared" si="532"/>
        <v>5</v>
      </c>
      <c r="T411" s="52">
        <f t="shared" si="532"/>
        <v>5</v>
      </c>
      <c r="U411" s="52">
        <f t="shared" si="532"/>
        <v>5</v>
      </c>
      <c r="V411" s="52">
        <f t="shared" si="532"/>
        <v>5</v>
      </c>
      <c r="W411" s="52">
        <f t="shared" si="532"/>
        <v>5</v>
      </c>
      <c r="X411" s="52">
        <f t="shared" si="532"/>
        <v>5</v>
      </c>
      <c r="Y411" s="52">
        <f t="shared" si="532"/>
        <v>5</v>
      </c>
      <c r="Z411" s="52">
        <f t="shared" si="532"/>
        <v>5</v>
      </c>
      <c r="AA411" s="52">
        <f t="shared" si="532"/>
        <v>5.4166666666666661</v>
      </c>
      <c r="AB411" s="52">
        <f t="shared" si="532"/>
        <v>5.4166666666666661</v>
      </c>
      <c r="AC411" s="52">
        <f t="shared" si="532"/>
        <v>5.4166666666666661</v>
      </c>
      <c r="AD411" s="52">
        <f t="shared" si="532"/>
        <v>5.4166666666666661</v>
      </c>
      <c r="AE411" s="52">
        <f t="shared" si="532"/>
        <v>5.4166666666666661</v>
      </c>
      <c r="AF411" s="52">
        <f t="shared" si="532"/>
        <v>5.4166666666666661</v>
      </c>
      <c r="AG411" s="52">
        <f t="shared" si="532"/>
        <v>5.4166666666666661</v>
      </c>
      <c r="AH411" s="52">
        <f t="shared" si="532"/>
        <v>5.4166666666666661</v>
      </c>
      <c r="AI411" s="52">
        <f t="shared" si="532"/>
        <v>5.4166666666666661</v>
      </c>
      <c r="AJ411" s="52">
        <f t="shared" si="532"/>
        <v>5.4166666666666661</v>
      </c>
      <c r="AK411" s="52">
        <f t="shared" si="532"/>
        <v>5.4166666666666661</v>
      </c>
      <c r="AL411" s="52">
        <f t="shared" si="532"/>
        <v>5.4166666666666661</v>
      </c>
      <c r="AM411" s="52">
        <f t="shared" si="532"/>
        <v>5.833333333333333</v>
      </c>
      <c r="AN411" s="52">
        <f t="shared" si="532"/>
        <v>5.833333333333333</v>
      </c>
      <c r="AO411" s="52">
        <f t="shared" si="532"/>
        <v>5.833333333333333</v>
      </c>
      <c r="AP411" s="52">
        <f t="shared" si="532"/>
        <v>5.833333333333333</v>
      </c>
      <c r="AQ411" s="52">
        <f t="shared" si="532"/>
        <v>5.833333333333333</v>
      </c>
      <c r="AR411" s="52">
        <f t="shared" si="532"/>
        <v>5.833333333333333</v>
      </c>
      <c r="AS411" s="52">
        <f t="shared" si="532"/>
        <v>5.833333333333333</v>
      </c>
      <c r="AT411" s="52">
        <f t="shared" si="532"/>
        <v>5.833333333333333</v>
      </c>
      <c r="AU411" s="52">
        <f t="shared" si="532"/>
        <v>5.833333333333333</v>
      </c>
      <c r="AV411" s="52">
        <f t="shared" si="532"/>
        <v>5.833333333333333</v>
      </c>
      <c r="AW411" s="52">
        <f t="shared" si="532"/>
        <v>5.833333333333333</v>
      </c>
      <c r="AX411" s="52">
        <f t="shared" ref="AX411:BJ411" si="533">SUMIF(AX$386:AX$407,$G381,AX$306:AX$327)</f>
        <v>5.833333333333333</v>
      </c>
      <c r="AY411" s="52">
        <f t="shared" si="533"/>
        <v>5.833333333333333</v>
      </c>
      <c r="AZ411" s="52">
        <f t="shared" si="533"/>
        <v>5.833333333333333</v>
      </c>
      <c r="BA411" s="52">
        <f t="shared" si="533"/>
        <v>5.833333333333333</v>
      </c>
      <c r="BB411" s="52">
        <f t="shared" si="533"/>
        <v>5.833333333333333</v>
      </c>
      <c r="BC411" s="52">
        <f t="shared" si="533"/>
        <v>5.833333333333333</v>
      </c>
      <c r="BD411" s="52">
        <f t="shared" si="533"/>
        <v>5.833333333333333</v>
      </c>
      <c r="BE411" s="52">
        <f t="shared" si="533"/>
        <v>5.833333333333333</v>
      </c>
      <c r="BF411" s="52">
        <f t="shared" si="533"/>
        <v>5.833333333333333</v>
      </c>
      <c r="BG411" s="52">
        <f t="shared" si="533"/>
        <v>5.833333333333333</v>
      </c>
      <c r="BH411" s="52">
        <f t="shared" si="533"/>
        <v>5.833333333333333</v>
      </c>
      <c r="BI411" s="52">
        <f t="shared" si="533"/>
        <v>5.833333333333333</v>
      </c>
      <c r="BJ411" s="52">
        <f t="shared" si="533"/>
        <v>5.833333333333333</v>
      </c>
    </row>
    <row r="412" spans="2:62" ht="13.5" hidden="1" customHeight="1" outlineLevel="1" x14ac:dyDescent="0.25">
      <c r="B412" s="6" t="s">
        <v>118</v>
      </c>
      <c r="G412" s="33">
        <f t="shared" ref="G412:AW412" si="534">SUMIF(G$386:G$407,$G382,G$306:G$327)</f>
        <v>6.25</v>
      </c>
      <c r="H412" s="33">
        <f t="shared" si="534"/>
        <v>12.5</v>
      </c>
      <c r="I412" s="33">
        <f t="shared" si="534"/>
        <v>12.5</v>
      </c>
      <c r="J412" s="33">
        <f t="shared" si="534"/>
        <v>12.5</v>
      </c>
      <c r="K412" s="33">
        <f t="shared" si="534"/>
        <v>12.5</v>
      </c>
      <c r="L412" s="33">
        <f t="shared" si="534"/>
        <v>12.5</v>
      </c>
      <c r="M412" s="33">
        <f t="shared" si="534"/>
        <v>12.5</v>
      </c>
      <c r="N412" s="33">
        <f t="shared" si="534"/>
        <v>12.5</v>
      </c>
      <c r="O412" s="33">
        <f t="shared" si="534"/>
        <v>21.25</v>
      </c>
      <c r="P412" s="33">
        <f t="shared" si="534"/>
        <v>21.25</v>
      </c>
      <c r="Q412" s="33">
        <f t="shared" si="534"/>
        <v>21.25</v>
      </c>
      <c r="R412" s="33">
        <f t="shared" si="534"/>
        <v>28.333333333333332</v>
      </c>
      <c r="S412" s="33">
        <f t="shared" si="534"/>
        <v>28.333333333333332</v>
      </c>
      <c r="T412" s="33">
        <f t="shared" si="534"/>
        <v>28.333333333333332</v>
      </c>
      <c r="U412" s="33">
        <f t="shared" si="534"/>
        <v>28.333333333333332</v>
      </c>
      <c r="V412" s="33">
        <f t="shared" si="534"/>
        <v>28.333333333333332</v>
      </c>
      <c r="W412" s="33">
        <f t="shared" si="534"/>
        <v>28.333333333333332</v>
      </c>
      <c r="X412" s="33">
        <f t="shared" si="534"/>
        <v>28.333333333333332</v>
      </c>
      <c r="Y412" s="33">
        <f t="shared" si="534"/>
        <v>28.333333333333332</v>
      </c>
      <c r="Z412" s="33">
        <f t="shared" si="534"/>
        <v>28.333333333333332</v>
      </c>
      <c r="AA412" s="33">
        <f t="shared" si="534"/>
        <v>41.666666666666657</v>
      </c>
      <c r="AB412" s="33">
        <f t="shared" si="534"/>
        <v>41.666666666666657</v>
      </c>
      <c r="AC412" s="33">
        <f t="shared" si="534"/>
        <v>41.666666666666657</v>
      </c>
      <c r="AD412" s="33">
        <f t="shared" si="534"/>
        <v>41.666666666666657</v>
      </c>
      <c r="AE412" s="33">
        <f t="shared" si="534"/>
        <v>41.666666666666657</v>
      </c>
      <c r="AF412" s="33">
        <f t="shared" si="534"/>
        <v>41.666666666666657</v>
      </c>
      <c r="AG412" s="33">
        <f t="shared" si="534"/>
        <v>41.666666666666657</v>
      </c>
      <c r="AH412" s="33">
        <f t="shared" si="534"/>
        <v>41.666666666666657</v>
      </c>
      <c r="AI412" s="33">
        <f t="shared" si="534"/>
        <v>41.666666666666657</v>
      </c>
      <c r="AJ412" s="33">
        <f t="shared" si="534"/>
        <v>41.666666666666657</v>
      </c>
      <c r="AK412" s="33">
        <f t="shared" si="534"/>
        <v>41.666666666666657</v>
      </c>
      <c r="AL412" s="33">
        <f t="shared" si="534"/>
        <v>41.666666666666657</v>
      </c>
      <c r="AM412" s="33">
        <f t="shared" si="534"/>
        <v>52.083333333333329</v>
      </c>
      <c r="AN412" s="33">
        <f t="shared" si="534"/>
        <v>52.083333333333329</v>
      </c>
      <c r="AO412" s="33">
        <f t="shared" si="534"/>
        <v>52.083333333333329</v>
      </c>
      <c r="AP412" s="33">
        <f t="shared" si="534"/>
        <v>52.083333333333329</v>
      </c>
      <c r="AQ412" s="33">
        <f t="shared" si="534"/>
        <v>52.083333333333329</v>
      </c>
      <c r="AR412" s="33">
        <f t="shared" si="534"/>
        <v>52.083333333333329</v>
      </c>
      <c r="AS412" s="33">
        <f t="shared" si="534"/>
        <v>52.083333333333329</v>
      </c>
      <c r="AT412" s="33">
        <f t="shared" si="534"/>
        <v>52.083333333333329</v>
      </c>
      <c r="AU412" s="33">
        <f t="shared" si="534"/>
        <v>52.083333333333329</v>
      </c>
      <c r="AV412" s="33">
        <f t="shared" si="534"/>
        <v>52.083333333333329</v>
      </c>
      <c r="AW412" s="33">
        <f t="shared" si="534"/>
        <v>52.083333333333329</v>
      </c>
      <c r="AX412" s="33">
        <f t="shared" ref="AX412:BJ412" si="535">SUMIF(AX$386:AX$407,$G382,AX$306:AX$327)</f>
        <v>52.083333333333329</v>
      </c>
      <c r="AY412" s="33">
        <f t="shared" si="535"/>
        <v>52.083333333333329</v>
      </c>
      <c r="AZ412" s="33">
        <f t="shared" si="535"/>
        <v>52.083333333333329</v>
      </c>
      <c r="BA412" s="33">
        <f t="shared" si="535"/>
        <v>52.083333333333329</v>
      </c>
      <c r="BB412" s="33">
        <f t="shared" si="535"/>
        <v>52.083333333333329</v>
      </c>
      <c r="BC412" s="33">
        <f t="shared" si="535"/>
        <v>52.083333333333329</v>
      </c>
      <c r="BD412" s="33">
        <f t="shared" si="535"/>
        <v>52.083333333333329</v>
      </c>
      <c r="BE412" s="33">
        <f t="shared" si="535"/>
        <v>52.083333333333329</v>
      </c>
      <c r="BF412" s="33">
        <f t="shared" si="535"/>
        <v>52.083333333333329</v>
      </c>
      <c r="BG412" s="33">
        <f t="shared" si="535"/>
        <v>52.083333333333329</v>
      </c>
      <c r="BH412" s="33">
        <f t="shared" si="535"/>
        <v>52.083333333333329</v>
      </c>
      <c r="BI412" s="33">
        <f t="shared" si="535"/>
        <v>52.083333333333329</v>
      </c>
      <c r="BJ412" s="33">
        <f t="shared" si="535"/>
        <v>52.083333333333329</v>
      </c>
    </row>
    <row r="413" spans="2:62" ht="13.5" hidden="1" customHeight="1" outlineLevel="1" x14ac:dyDescent="0.25">
      <c r="B413" s="6" t="s">
        <v>119</v>
      </c>
      <c r="G413" s="33">
        <f t="shared" ref="G413:AW413" si="536">SUMIF(G$386:G$407,$G383,G$306:G$327)</f>
        <v>0</v>
      </c>
      <c r="H413" s="33">
        <f t="shared" si="536"/>
        <v>6.25</v>
      </c>
      <c r="I413" s="33">
        <f t="shared" si="536"/>
        <v>6.25</v>
      </c>
      <c r="J413" s="33">
        <f t="shared" si="536"/>
        <v>6.25</v>
      </c>
      <c r="K413" s="33">
        <f>SUMIF(K$386:K$407,$G383,K$306:K$327)</f>
        <v>6.25</v>
      </c>
      <c r="L413" s="33">
        <f t="shared" si="536"/>
        <v>14.583333333333332</v>
      </c>
      <c r="M413" s="33">
        <f t="shared" si="536"/>
        <v>14.583333333333332</v>
      </c>
      <c r="N413" s="33">
        <f t="shared" si="536"/>
        <v>14.583333333333332</v>
      </c>
      <c r="O413" s="33">
        <f t="shared" si="536"/>
        <v>14.999999999999998</v>
      </c>
      <c r="P413" s="33">
        <f t="shared" si="536"/>
        <v>14.999999999999998</v>
      </c>
      <c r="Q413" s="33">
        <f t="shared" si="536"/>
        <v>14.999999999999998</v>
      </c>
      <c r="R413" s="33">
        <f t="shared" si="536"/>
        <v>14.999999999999998</v>
      </c>
      <c r="S413" s="33">
        <f t="shared" si="536"/>
        <v>14.999999999999998</v>
      </c>
      <c r="T413" s="33">
        <f>SUMIF(T$386:T$407,$G383,T$306:T$327)</f>
        <v>14.999999999999998</v>
      </c>
      <c r="U413" s="33">
        <f t="shared" si="536"/>
        <v>14.999999999999998</v>
      </c>
      <c r="V413" s="33">
        <f t="shared" si="536"/>
        <v>14.999999999999998</v>
      </c>
      <c r="W413" s="33">
        <f t="shared" si="536"/>
        <v>14.999999999999998</v>
      </c>
      <c r="X413" s="33">
        <f t="shared" si="536"/>
        <v>14.999999999999998</v>
      </c>
      <c r="Y413" s="33">
        <f t="shared" si="536"/>
        <v>14.999999999999998</v>
      </c>
      <c r="Z413" s="33">
        <f t="shared" si="536"/>
        <v>17.083333333333332</v>
      </c>
      <c r="AA413" s="33">
        <f t="shared" si="536"/>
        <v>17.916666666666664</v>
      </c>
      <c r="AB413" s="33">
        <f t="shared" si="536"/>
        <v>17.916666666666664</v>
      </c>
      <c r="AC413" s="33">
        <f t="shared" si="536"/>
        <v>17.916666666666664</v>
      </c>
      <c r="AD413" s="33">
        <f t="shared" si="536"/>
        <v>17.916666666666664</v>
      </c>
      <c r="AE413" s="33">
        <f t="shared" si="536"/>
        <v>17.916666666666664</v>
      </c>
      <c r="AF413" s="33">
        <f t="shared" si="536"/>
        <v>17.916666666666664</v>
      </c>
      <c r="AG413" s="33">
        <f t="shared" si="536"/>
        <v>17.916666666666664</v>
      </c>
      <c r="AH413" s="33">
        <f t="shared" si="536"/>
        <v>17.916666666666664</v>
      </c>
      <c r="AI413" s="33">
        <f t="shared" si="536"/>
        <v>17.916666666666664</v>
      </c>
      <c r="AJ413" s="33">
        <f t="shared" si="536"/>
        <v>17.916666666666664</v>
      </c>
      <c r="AK413" s="33">
        <f t="shared" si="536"/>
        <v>17.916666666666664</v>
      </c>
      <c r="AL413" s="33">
        <f t="shared" si="536"/>
        <v>17.916666666666664</v>
      </c>
      <c r="AM413" s="33">
        <f t="shared" si="536"/>
        <v>21.25</v>
      </c>
      <c r="AN413" s="33">
        <f t="shared" si="536"/>
        <v>21.25</v>
      </c>
      <c r="AO413" s="33">
        <f t="shared" si="536"/>
        <v>21.25</v>
      </c>
      <c r="AP413" s="33">
        <f t="shared" si="536"/>
        <v>21.25</v>
      </c>
      <c r="AQ413" s="33">
        <f t="shared" si="536"/>
        <v>21.25</v>
      </c>
      <c r="AR413" s="33">
        <f t="shared" si="536"/>
        <v>21.25</v>
      </c>
      <c r="AS413" s="33">
        <f t="shared" si="536"/>
        <v>21.25</v>
      </c>
      <c r="AT413" s="33">
        <f t="shared" si="536"/>
        <v>21.25</v>
      </c>
      <c r="AU413" s="33">
        <f t="shared" si="536"/>
        <v>21.25</v>
      </c>
      <c r="AV413" s="33">
        <f t="shared" si="536"/>
        <v>21.25</v>
      </c>
      <c r="AW413" s="33">
        <f t="shared" si="536"/>
        <v>21.25</v>
      </c>
      <c r="AX413" s="33">
        <f t="shared" ref="AX413:BJ413" si="537">SUMIF(AX$386:AX$407,$G383,AX$306:AX$327)</f>
        <v>21.25</v>
      </c>
      <c r="AY413" s="33">
        <f t="shared" si="537"/>
        <v>21.25</v>
      </c>
      <c r="AZ413" s="33">
        <f t="shared" si="537"/>
        <v>21.25</v>
      </c>
      <c r="BA413" s="33">
        <f t="shared" si="537"/>
        <v>21.25</v>
      </c>
      <c r="BB413" s="33">
        <f t="shared" si="537"/>
        <v>21.25</v>
      </c>
      <c r="BC413" s="33">
        <f t="shared" si="537"/>
        <v>21.25</v>
      </c>
      <c r="BD413" s="33">
        <f t="shared" si="537"/>
        <v>21.25</v>
      </c>
      <c r="BE413" s="33">
        <f t="shared" si="537"/>
        <v>21.25</v>
      </c>
      <c r="BF413" s="33">
        <f t="shared" si="537"/>
        <v>21.25</v>
      </c>
      <c r="BG413" s="33">
        <f t="shared" si="537"/>
        <v>21.25</v>
      </c>
      <c r="BH413" s="33">
        <f t="shared" si="537"/>
        <v>21.25</v>
      </c>
      <c r="BI413" s="33">
        <f t="shared" si="537"/>
        <v>21.25</v>
      </c>
      <c r="BJ413" s="33">
        <f t="shared" si="537"/>
        <v>21.25</v>
      </c>
    </row>
    <row r="414" spans="2:62" ht="13.5" hidden="1" customHeight="1" outlineLevel="1" x14ac:dyDescent="0.25">
      <c r="B414" s="6" t="s">
        <v>98</v>
      </c>
      <c r="G414" s="33">
        <f>SUMIF(G$386:G$407,$G384,G$306:G$327)</f>
        <v>16.666666666666664</v>
      </c>
      <c r="H414" s="33">
        <f t="shared" ref="H414:AW414" si="538">SUMIF(H$386:H$407,$G384,H$306:H$327)</f>
        <v>16.666666666666664</v>
      </c>
      <c r="I414" s="33">
        <f t="shared" si="538"/>
        <v>16.666666666666664</v>
      </c>
      <c r="J414" s="33">
        <f t="shared" si="538"/>
        <v>16.666666666666664</v>
      </c>
      <c r="K414" s="33">
        <f t="shared" si="538"/>
        <v>16.666666666666664</v>
      </c>
      <c r="L414" s="33">
        <f t="shared" si="538"/>
        <v>16.666666666666664</v>
      </c>
      <c r="M414" s="33">
        <f t="shared" si="538"/>
        <v>16.666666666666664</v>
      </c>
      <c r="N414" s="33">
        <f t="shared" si="538"/>
        <v>16.666666666666664</v>
      </c>
      <c r="O414" s="33">
        <f t="shared" si="538"/>
        <v>45.833333333333329</v>
      </c>
      <c r="P414" s="33">
        <f t="shared" si="538"/>
        <v>45.833333333333329</v>
      </c>
      <c r="Q414" s="33">
        <f t="shared" si="538"/>
        <v>45.833333333333329</v>
      </c>
      <c r="R414" s="33">
        <f t="shared" si="538"/>
        <v>45.833333333333329</v>
      </c>
      <c r="S414" s="33">
        <f t="shared" si="538"/>
        <v>45.833333333333329</v>
      </c>
      <c r="T414" s="33">
        <f t="shared" si="538"/>
        <v>45.833333333333329</v>
      </c>
      <c r="U414" s="33">
        <f t="shared" si="538"/>
        <v>74.999999999999986</v>
      </c>
      <c r="V414" s="33">
        <f t="shared" si="538"/>
        <v>74.999999999999986</v>
      </c>
      <c r="W414" s="33">
        <f t="shared" si="538"/>
        <v>74.999999999999986</v>
      </c>
      <c r="X414" s="33">
        <f t="shared" si="538"/>
        <v>74.999999999999986</v>
      </c>
      <c r="Y414" s="33">
        <f t="shared" si="538"/>
        <v>74.999999999999986</v>
      </c>
      <c r="Z414" s="33">
        <f t="shared" si="538"/>
        <v>74.999999999999986</v>
      </c>
      <c r="AA414" s="33">
        <f t="shared" si="538"/>
        <v>105.41666666666664</v>
      </c>
      <c r="AB414" s="33">
        <f t="shared" si="538"/>
        <v>105.41666666666664</v>
      </c>
      <c r="AC414" s="33">
        <f t="shared" si="538"/>
        <v>105.41666666666664</v>
      </c>
      <c r="AD414" s="33">
        <f t="shared" si="538"/>
        <v>105.41666666666664</v>
      </c>
      <c r="AE414" s="33">
        <f t="shared" si="538"/>
        <v>105.41666666666664</v>
      </c>
      <c r="AF414" s="33">
        <f t="shared" si="538"/>
        <v>105.41666666666664</v>
      </c>
      <c r="AG414" s="33">
        <f t="shared" si="538"/>
        <v>105.41666666666664</v>
      </c>
      <c r="AH414" s="33">
        <f t="shared" si="538"/>
        <v>105.41666666666664</v>
      </c>
      <c r="AI414" s="33">
        <f t="shared" si="538"/>
        <v>105.41666666666664</v>
      </c>
      <c r="AJ414" s="33">
        <f t="shared" si="538"/>
        <v>105.41666666666664</v>
      </c>
      <c r="AK414" s="33">
        <f t="shared" si="538"/>
        <v>105.41666666666664</v>
      </c>
      <c r="AL414" s="33">
        <f t="shared" si="538"/>
        <v>105.41666666666664</v>
      </c>
      <c r="AM414" s="33">
        <f t="shared" si="538"/>
        <v>113.33333333333331</v>
      </c>
      <c r="AN414" s="33">
        <f t="shared" si="538"/>
        <v>113.33333333333331</v>
      </c>
      <c r="AO414" s="33">
        <f t="shared" si="538"/>
        <v>113.33333333333331</v>
      </c>
      <c r="AP414" s="33">
        <f t="shared" si="538"/>
        <v>113.33333333333331</v>
      </c>
      <c r="AQ414" s="33">
        <f t="shared" si="538"/>
        <v>113.33333333333331</v>
      </c>
      <c r="AR414" s="33">
        <f t="shared" si="538"/>
        <v>113.33333333333331</v>
      </c>
      <c r="AS414" s="33">
        <f t="shared" si="538"/>
        <v>113.33333333333331</v>
      </c>
      <c r="AT414" s="33">
        <f t="shared" si="538"/>
        <v>113.33333333333331</v>
      </c>
      <c r="AU414" s="33">
        <f t="shared" si="538"/>
        <v>113.33333333333331</v>
      </c>
      <c r="AV414" s="33">
        <f t="shared" si="538"/>
        <v>113.33333333333331</v>
      </c>
      <c r="AW414" s="33">
        <f t="shared" si="538"/>
        <v>113.33333333333331</v>
      </c>
      <c r="AX414" s="33">
        <f t="shared" ref="AX414:BJ414" si="539">SUMIF(AX$386:AX$407,$G384,AX$306:AX$327)</f>
        <v>113.33333333333331</v>
      </c>
      <c r="AY414" s="33">
        <f t="shared" si="539"/>
        <v>121.66666666666666</v>
      </c>
      <c r="AZ414" s="33">
        <f t="shared" si="539"/>
        <v>123.74999999999997</v>
      </c>
      <c r="BA414" s="33">
        <f t="shared" si="539"/>
        <v>123.74999999999997</v>
      </c>
      <c r="BB414" s="33">
        <f t="shared" si="539"/>
        <v>123.74999999999997</v>
      </c>
      <c r="BC414" s="33">
        <f t="shared" si="539"/>
        <v>123.74999999999997</v>
      </c>
      <c r="BD414" s="33">
        <f t="shared" si="539"/>
        <v>123.74999999999997</v>
      </c>
      <c r="BE414" s="33">
        <f t="shared" si="539"/>
        <v>123.74999999999997</v>
      </c>
      <c r="BF414" s="33">
        <f t="shared" si="539"/>
        <v>123.74999999999997</v>
      </c>
      <c r="BG414" s="33">
        <f t="shared" si="539"/>
        <v>123.74999999999997</v>
      </c>
      <c r="BH414" s="33">
        <f t="shared" si="539"/>
        <v>123.74999999999997</v>
      </c>
      <c r="BI414" s="33">
        <f t="shared" si="539"/>
        <v>123.74999999999997</v>
      </c>
      <c r="BJ414" s="33">
        <f t="shared" si="539"/>
        <v>123.74999999999997</v>
      </c>
    </row>
    <row r="415" spans="2:62" s="20" customFormat="1" ht="13.5" hidden="1" customHeight="1" outlineLevel="1" x14ac:dyDescent="0.25">
      <c r="B415" s="61" t="s">
        <v>63</v>
      </c>
      <c r="C415" s="61"/>
      <c r="D415" s="61"/>
      <c r="E415" s="61"/>
      <c r="F415" s="61"/>
      <c r="G415" s="62">
        <f t="shared" ref="G415:AW415" si="540">SUM(G411:G414)</f>
        <v>22.916666666666664</v>
      </c>
      <c r="H415" s="62">
        <f t="shared" si="540"/>
        <v>35.416666666666664</v>
      </c>
      <c r="I415" s="62">
        <f t="shared" si="540"/>
        <v>35.416666666666664</v>
      </c>
      <c r="J415" s="62">
        <f t="shared" si="540"/>
        <v>35.416666666666664</v>
      </c>
      <c r="K415" s="62">
        <f t="shared" si="540"/>
        <v>35.416666666666664</v>
      </c>
      <c r="L415" s="62">
        <f t="shared" si="540"/>
        <v>43.75</v>
      </c>
      <c r="M415" s="62">
        <f t="shared" si="540"/>
        <v>43.75</v>
      </c>
      <c r="N415" s="62">
        <f t="shared" si="540"/>
        <v>43.75</v>
      </c>
      <c r="O415" s="62">
        <f t="shared" si="540"/>
        <v>87.083333333333329</v>
      </c>
      <c r="P415" s="62">
        <f t="shared" si="540"/>
        <v>87.083333333333329</v>
      </c>
      <c r="Q415" s="62">
        <f t="shared" si="540"/>
        <v>87.083333333333329</v>
      </c>
      <c r="R415" s="62">
        <f t="shared" si="540"/>
        <v>94.166666666666657</v>
      </c>
      <c r="S415" s="62">
        <f t="shared" si="540"/>
        <v>94.166666666666657</v>
      </c>
      <c r="T415" s="62">
        <f t="shared" si="540"/>
        <v>94.166666666666657</v>
      </c>
      <c r="U415" s="62">
        <f t="shared" si="540"/>
        <v>123.33333333333331</v>
      </c>
      <c r="V415" s="62">
        <f t="shared" si="540"/>
        <v>123.33333333333331</v>
      </c>
      <c r="W415" s="62">
        <f t="shared" si="540"/>
        <v>123.33333333333331</v>
      </c>
      <c r="X415" s="62">
        <f t="shared" si="540"/>
        <v>123.33333333333331</v>
      </c>
      <c r="Y415" s="62">
        <f t="shared" si="540"/>
        <v>123.33333333333331</v>
      </c>
      <c r="Z415" s="62">
        <f t="shared" si="540"/>
        <v>125.41666666666664</v>
      </c>
      <c r="AA415" s="62">
        <f t="shared" si="540"/>
        <v>170.41666666666663</v>
      </c>
      <c r="AB415" s="62">
        <f t="shared" si="540"/>
        <v>170.41666666666663</v>
      </c>
      <c r="AC415" s="62">
        <f t="shared" si="540"/>
        <v>170.41666666666663</v>
      </c>
      <c r="AD415" s="62">
        <f t="shared" si="540"/>
        <v>170.41666666666663</v>
      </c>
      <c r="AE415" s="62">
        <f t="shared" si="540"/>
        <v>170.41666666666663</v>
      </c>
      <c r="AF415" s="62">
        <f t="shared" si="540"/>
        <v>170.41666666666663</v>
      </c>
      <c r="AG415" s="62">
        <f t="shared" si="540"/>
        <v>170.41666666666663</v>
      </c>
      <c r="AH415" s="62">
        <f t="shared" si="540"/>
        <v>170.41666666666663</v>
      </c>
      <c r="AI415" s="62">
        <f t="shared" si="540"/>
        <v>170.41666666666663</v>
      </c>
      <c r="AJ415" s="62">
        <f t="shared" si="540"/>
        <v>170.41666666666663</v>
      </c>
      <c r="AK415" s="62">
        <f t="shared" si="540"/>
        <v>170.41666666666663</v>
      </c>
      <c r="AL415" s="62">
        <f t="shared" si="540"/>
        <v>170.41666666666663</v>
      </c>
      <c r="AM415" s="62">
        <f t="shared" si="540"/>
        <v>192.49999999999997</v>
      </c>
      <c r="AN415" s="62">
        <f t="shared" si="540"/>
        <v>192.49999999999997</v>
      </c>
      <c r="AO415" s="62">
        <f t="shared" si="540"/>
        <v>192.49999999999997</v>
      </c>
      <c r="AP415" s="62">
        <f t="shared" si="540"/>
        <v>192.49999999999997</v>
      </c>
      <c r="AQ415" s="62">
        <f t="shared" si="540"/>
        <v>192.49999999999997</v>
      </c>
      <c r="AR415" s="62">
        <f t="shared" si="540"/>
        <v>192.49999999999997</v>
      </c>
      <c r="AS415" s="62">
        <f t="shared" si="540"/>
        <v>192.49999999999997</v>
      </c>
      <c r="AT415" s="62">
        <f t="shared" si="540"/>
        <v>192.49999999999997</v>
      </c>
      <c r="AU415" s="62">
        <f t="shared" si="540"/>
        <v>192.49999999999997</v>
      </c>
      <c r="AV415" s="62">
        <f t="shared" si="540"/>
        <v>192.49999999999997</v>
      </c>
      <c r="AW415" s="62">
        <f t="shared" si="540"/>
        <v>192.49999999999997</v>
      </c>
      <c r="AX415" s="62">
        <f t="shared" ref="AX415:BJ415" si="541">SUM(AX411:AX414)</f>
        <v>192.49999999999997</v>
      </c>
      <c r="AY415" s="62">
        <f t="shared" si="541"/>
        <v>200.83333333333331</v>
      </c>
      <c r="AZ415" s="62">
        <f t="shared" si="541"/>
        <v>202.91666666666663</v>
      </c>
      <c r="BA415" s="62">
        <f t="shared" si="541"/>
        <v>202.91666666666663</v>
      </c>
      <c r="BB415" s="62">
        <f t="shared" si="541"/>
        <v>202.91666666666663</v>
      </c>
      <c r="BC415" s="62">
        <f t="shared" si="541"/>
        <v>202.91666666666663</v>
      </c>
      <c r="BD415" s="62">
        <f t="shared" si="541"/>
        <v>202.91666666666663</v>
      </c>
      <c r="BE415" s="62">
        <f t="shared" si="541"/>
        <v>202.91666666666663</v>
      </c>
      <c r="BF415" s="62">
        <f t="shared" si="541"/>
        <v>202.91666666666663</v>
      </c>
      <c r="BG415" s="62">
        <f t="shared" si="541"/>
        <v>202.91666666666663</v>
      </c>
      <c r="BH415" s="62">
        <f t="shared" si="541"/>
        <v>202.91666666666663</v>
      </c>
      <c r="BI415" s="62">
        <f t="shared" si="541"/>
        <v>202.91666666666663</v>
      </c>
      <c r="BJ415" s="62">
        <f t="shared" si="541"/>
        <v>202.91666666666663</v>
      </c>
    </row>
    <row r="416" spans="2:62" ht="13.5" hidden="1" customHeight="1" outlineLevel="1" x14ac:dyDescent="0.25"/>
    <row r="417" spans="2:62" ht="13.5" hidden="1" customHeight="1" outlineLevel="1" x14ac:dyDescent="0.25">
      <c r="B417" s="29" t="s">
        <v>101</v>
      </c>
      <c r="C417" s="37"/>
      <c r="D417" s="3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5"/>
    </row>
    <row r="418" spans="2:62" ht="5" hidden="1" customHeight="1" outlineLevel="1" x14ac:dyDescent="0.25"/>
    <row r="419" spans="2:62" ht="13.5" hidden="1" customHeight="1" outlineLevel="1" x14ac:dyDescent="0.25">
      <c r="B419" s="6" t="s">
        <v>106</v>
      </c>
      <c r="G419" s="52">
        <f>SUMIF(G$386:G$407,$G381,G$331:G$352)</f>
        <v>0</v>
      </c>
      <c r="H419" s="52">
        <f t="shared" ref="H419:AW419" si="542">SUMIF(H$386:H$407,$G381,H$331:H$352)</f>
        <v>0</v>
      </c>
      <c r="I419" s="52">
        <f t="shared" si="542"/>
        <v>0</v>
      </c>
      <c r="J419" s="52">
        <f t="shared" si="542"/>
        <v>0</v>
      </c>
      <c r="K419" s="52">
        <f t="shared" si="542"/>
        <v>0</v>
      </c>
      <c r="L419" s="52">
        <f t="shared" si="542"/>
        <v>0</v>
      </c>
      <c r="M419" s="52">
        <f t="shared" si="542"/>
        <v>0</v>
      </c>
      <c r="N419" s="52">
        <f t="shared" si="542"/>
        <v>0</v>
      </c>
      <c r="O419" s="52">
        <f t="shared" si="542"/>
        <v>0.5</v>
      </c>
      <c r="P419" s="52">
        <f t="shared" si="542"/>
        <v>0.5</v>
      </c>
      <c r="Q419" s="52">
        <f t="shared" si="542"/>
        <v>0.5</v>
      </c>
      <c r="R419" s="52">
        <f t="shared" si="542"/>
        <v>0.5</v>
      </c>
      <c r="S419" s="52">
        <f t="shared" si="542"/>
        <v>0.5</v>
      </c>
      <c r="T419" s="52">
        <f t="shared" si="542"/>
        <v>0.5</v>
      </c>
      <c r="U419" s="52">
        <f t="shared" si="542"/>
        <v>0.5</v>
      </c>
      <c r="V419" s="52">
        <f t="shared" si="542"/>
        <v>0.5</v>
      </c>
      <c r="W419" s="52">
        <f t="shared" si="542"/>
        <v>0.5</v>
      </c>
      <c r="X419" s="52">
        <f t="shared" si="542"/>
        <v>0.5</v>
      </c>
      <c r="Y419" s="52">
        <f t="shared" si="542"/>
        <v>0.5</v>
      </c>
      <c r="Z419" s="52">
        <f t="shared" si="542"/>
        <v>0.5</v>
      </c>
      <c r="AA419" s="52">
        <f t="shared" si="542"/>
        <v>0.54166666666666663</v>
      </c>
      <c r="AB419" s="52">
        <f t="shared" si="542"/>
        <v>0.54166666666666663</v>
      </c>
      <c r="AC419" s="52">
        <f t="shared" si="542"/>
        <v>0.54166666666666663</v>
      </c>
      <c r="AD419" s="52">
        <f t="shared" si="542"/>
        <v>0.54166666666666663</v>
      </c>
      <c r="AE419" s="52">
        <f t="shared" si="542"/>
        <v>0.54166666666666663</v>
      </c>
      <c r="AF419" s="52">
        <f t="shared" si="542"/>
        <v>0.54166666666666663</v>
      </c>
      <c r="AG419" s="52">
        <f t="shared" si="542"/>
        <v>0.54166666666666663</v>
      </c>
      <c r="AH419" s="52">
        <f t="shared" si="542"/>
        <v>0.54166666666666663</v>
      </c>
      <c r="AI419" s="52">
        <f t="shared" si="542"/>
        <v>0.54166666666666663</v>
      </c>
      <c r="AJ419" s="52">
        <f t="shared" si="542"/>
        <v>0.54166666666666663</v>
      </c>
      <c r="AK419" s="52">
        <f t="shared" si="542"/>
        <v>0.54166666666666663</v>
      </c>
      <c r="AL419" s="52">
        <f t="shared" si="542"/>
        <v>0.54166666666666663</v>
      </c>
      <c r="AM419" s="52">
        <f t="shared" si="542"/>
        <v>0.58333333333333337</v>
      </c>
      <c r="AN419" s="52">
        <f t="shared" si="542"/>
        <v>0.58333333333333337</v>
      </c>
      <c r="AO419" s="52">
        <f t="shared" si="542"/>
        <v>0.58333333333333337</v>
      </c>
      <c r="AP419" s="52">
        <f t="shared" si="542"/>
        <v>0.58333333333333337</v>
      </c>
      <c r="AQ419" s="52">
        <f t="shared" si="542"/>
        <v>0.58333333333333337</v>
      </c>
      <c r="AR419" s="52">
        <f t="shared" si="542"/>
        <v>0.58333333333333337</v>
      </c>
      <c r="AS419" s="52">
        <f t="shared" si="542"/>
        <v>0.58333333333333337</v>
      </c>
      <c r="AT419" s="52">
        <f t="shared" si="542"/>
        <v>0.58333333333333337</v>
      </c>
      <c r="AU419" s="52">
        <f t="shared" si="542"/>
        <v>0.58333333333333337</v>
      </c>
      <c r="AV419" s="52">
        <f t="shared" si="542"/>
        <v>0.58333333333333337</v>
      </c>
      <c r="AW419" s="52">
        <f t="shared" si="542"/>
        <v>0.58333333333333337</v>
      </c>
      <c r="AX419" s="52">
        <f t="shared" ref="AX419:BJ419" si="543">SUMIF(AX$386:AX$407,$G381,AX$331:AX$352)</f>
        <v>0.58333333333333337</v>
      </c>
      <c r="AY419" s="52">
        <f t="shared" si="543"/>
        <v>0.58333333333333337</v>
      </c>
      <c r="AZ419" s="52">
        <f t="shared" si="543"/>
        <v>0.58333333333333337</v>
      </c>
      <c r="BA419" s="52">
        <f t="shared" si="543"/>
        <v>0.58333333333333337</v>
      </c>
      <c r="BB419" s="52">
        <f t="shared" si="543"/>
        <v>0.58333333333333337</v>
      </c>
      <c r="BC419" s="52">
        <f t="shared" si="543"/>
        <v>0.58333333333333337</v>
      </c>
      <c r="BD419" s="52">
        <f t="shared" si="543"/>
        <v>0.58333333333333337</v>
      </c>
      <c r="BE419" s="52">
        <f t="shared" si="543"/>
        <v>0.58333333333333337</v>
      </c>
      <c r="BF419" s="52">
        <f t="shared" si="543"/>
        <v>0.58333333333333337</v>
      </c>
      <c r="BG419" s="52">
        <f t="shared" si="543"/>
        <v>0.58333333333333337</v>
      </c>
      <c r="BH419" s="52">
        <f t="shared" si="543"/>
        <v>0.58333333333333337</v>
      </c>
      <c r="BI419" s="52">
        <f t="shared" si="543"/>
        <v>0.58333333333333337</v>
      </c>
      <c r="BJ419" s="52">
        <f t="shared" si="543"/>
        <v>0.58333333333333337</v>
      </c>
    </row>
    <row r="420" spans="2:62" ht="13.5" hidden="1" customHeight="1" outlineLevel="1" x14ac:dyDescent="0.25">
      <c r="B420" s="6" t="s">
        <v>120</v>
      </c>
      <c r="G420" s="33">
        <f t="shared" ref="G420:AW420" si="544">SUMIF(G$386:G$407,$G382,G$331:G$352)</f>
        <v>0.625</v>
      </c>
      <c r="H420" s="33">
        <f t="shared" si="544"/>
        <v>1.25</v>
      </c>
      <c r="I420" s="33">
        <f t="shared" si="544"/>
        <v>1.25</v>
      </c>
      <c r="J420" s="33">
        <f t="shared" si="544"/>
        <v>1.25</v>
      </c>
      <c r="K420" s="33">
        <f t="shared" si="544"/>
        <v>1.25</v>
      </c>
      <c r="L420" s="33">
        <f t="shared" si="544"/>
        <v>1.25</v>
      </c>
      <c r="M420" s="33">
        <f t="shared" si="544"/>
        <v>1.25</v>
      </c>
      <c r="N420" s="33">
        <f t="shared" si="544"/>
        <v>1.25</v>
      </c>
      <c r="O420" s="33">
        <f t="shared" si="544"/>
        <v>2.125</v>
      </c>
      <c r="P420" s="33">
        <f t="shared" si="544"/>
        <v>2.125</v>
      </c>
      <c r="Q420" s="33">
        <f t="shared" si="544"/>
        <v>2.125</v>
      </c>
      <c r="R420" s="33">
        <f t="shared" si="544"/>
        <v>2.8333333333333335</v>
      </c>
      <c r="S420" s="33">
        <f t="shared" si="544"/>
        <v>2.8333333333333335</v>
      </c>
      <c r="T420" s="33">
        <f t="shared" si="544"/>
        <v>2.8333333333333335</v>
      </c>
      <c r="U420" s="33">
        <f t="shared" si="544"/>
        <v>2.8333333333333335</v>
      </c>
      <c r="V420" s="33">
        <f t="shared" si="544"/>
        <v>2.8333333333333335</v>
      </c>
      <c r="W420" s="33">
        <f t="shared" si="544"/>
        <v>2.8333333333333335</v>
      </c>
      <c r="X420" s="33">
        <f t="shared" si="544"/>
        <v>2.8333333333333335</v>
      </c>
      <c r="Y420" s="33">
        <f t="shared" si="544"/>
        <v>2.8333333333333335</v>
      </c>
      <c r="Z420" s="33">
        <f t="shared" si="544"/>
        <v>2.8333333333333335</v>
      </c>
      <c r="AA420" s="33">
        <f t="shared" si="544"/>
        <v>4.1666666666666661</v>
      </c>
      <c r="AB420" s="33">
        <f t="shared" si="544"/>
        <v>4.1666666666666661</v>
      </c>
      <c r="AC420" s="33">
        <f t="shared" si="544"/>
        <v>4.1666666666666661</v>
      </c>
      <c r="AD420" s="33">
        <f t="shared" si="544"/>
        <v>4.1666666666666661</v>
      </c>
      <c r="AE420" s="33">
        <f t="shared" si="544"/>
        <v>4.1666666666666661</v>
      </c>
      <c r="AF420" s="33">
        <f t="shared" si="544"/>
        <v>4.1666666666666661</v>
      </c>
      <c r="AG420" s="33">
        <f t="shared" si="544"/>
        <v>4.1666666666666661</v>
      </c>
      <c r="AH420" s="33">
        <f t="shared" si="544"/>
        <v>4.1666666666666661</v>
      </c>
      <c r="AI420" s="33">
        <f t="shared" si="544"/>
        <v>4.1666666666666661</v>
      </c>
      <c r="AJ420" s="33">
        <f t="shared" si="544"/>
        <v>4.1666666666666661</v>
      </c>
      <c r="AK420" s="33">
        <f t="shared" si="544"/>
        <v>4.1666666666666661</v>
      </c>
      <c r="AL420" s="33">
        <f t="shared" si="544"/>
        <v>4.1666666666666661</v>
      </c>
      <c r="AM420" s="33">
        <f t="shared" si="544"/>
        <v>5.2083333333333339</v>
      </c>
      <c r="AN420" s="33">
        <f t="shared" si="544"/>
        <v>5.2083333333333339</v>
      </c>
      <c r="AO420" s="33">
        <f t="shared" si="544"/>
        <v>5.2083333333333339</v>
      </c>
      <c r="AP420" s="33">
        <f t="shared" si="544"/>
        <v>5.2083333333333339</v>
      </c>
      <c r="AQ420" s="33">
        <f t="shared" si="544"/>
        <v>5.2083333333333339</v>
      </c>
      <c r="AR420" s="33">
        <f t="shared" si="544"/>
        <v>5.2083333333333339</v>
      </c>
      <c r="AS420" s="33">
        <f t="shared" si="544"/>
        <v>5.2083333333333339</v>
      </c>
      <c r="AT420" s="33">
        <f t="shared" si="544"/>
        <v>5.2083333333333339</v>
      </c>
      <c r="AU420" s="33">
        <f t="shared" si="544"/>
        <v>5.2083333333333339</v>
      </c>
      <c r="AV420" s="33">
        <f t="shared" si="544"/>
        <v>5.2083333333333339</v>
      </c>
      <c r="AW420" s="33">
        <f t="shared" si="544"/>
        <v>5.2083333333333339</v>
      </c>
      <c r="AX420" s="33">
        <f t="shared" ref="AX420:BJ420" si="545">SUMIF(AX$386:AX$407,$G382,AX$331:AX$352)</f>
        <v>5.2083333333333339</v>
      </c>
      <c r="AY420" s="33">
        <f t="shared" si="545"/>
        <v>5.2083333333333339</v>
      </c>
      <c r="AZ420" s="33">
        <f t="shared" si="545"/>
        <v>5.2083333333333339</v>
      </c>
      <c r="BA420" s="33">
        <f t="shared" si="545"/>
        <v>5.2083333333333339</v>
      </c>
      <c r="BB420" s="33">
        <f t="shared" si="545"/>
        <v>5.2083333333333339</v>
      </c>
      <c r="BC420" s="33">
        <f t="shared" si="545"/>
        <v>5.2083333333333339</v>
      </c>
      <c r="BD420" s="33">
        <f t="shared" si="545"/>
        <v>5.2083333333333339</v>
      </c>
      <c r="BE420" s="33">
        <f t="shared" si="545"/>
        <v>5.2083333333333339</v>
      </c>
      <c r="BF420" s="33">
        <f t="shared" si="545"/>
        <v>5.2083333333333339</v>
      </c>
      <c r="BG420" s="33">
        <f t="shared" si="545"/>
        <v>5.2083333333333339</v>
      </c>
      <c r="BH420" s="33">
        <f t="shared" si="545"/>
        <v>5.2083333333333339</v>
      </c>
      <c r="BI420" s="33">
        <f t="shared" si="545"/>
        <v>5.2083333333333339</v>
      </c>
      <c r="BJ420" s="33">
        <f t="shared" si="545"/>
        <v>5.2083333333333339</v>
      </c>
    </row>
    <row r="421" spans="2:62" ht="13.5" hidden="1" customHeight="1" outlineLevel="1" x14ac:dyDescent="0.25">
      <c r="B421" s="6" t="s">
        <v>121</v>
      </c>
      <c r="G421" s="33">
        <f t="shared" ref="G421:AW421" si="546">SUMIF(G$386:G$407,$G383,G$331:G$352)</f>
        <v>0</v>
      </c>
      <c r="H421" s="33">
        <f t="shared" si="546"/>
        <v>0.625</v>
      </c>
      <c r="I421" s="33">
        <f t="shared" si="546"/>
        <v>0.625</v>
      </c>
      <c r="J421" s="33">
        <f t="shared" si="546"/>
        <v>0.625</v>
      </c>
      <c r="K421" s="33">
        <f t="shared" si="546"/>
        <v>0.625</v>
      </c>
      <c r="L421" s="33">
        <f t="shared" si="546"/>
        <v>1.4583333333333333</v>
      </c>
      <c r="M421" s="33">
        <f t="shared" si="546"/>
        <v>1.4583333333333333</v>
      </c>
      <c r="N421" s="33">
        <f t="shared" si="546"/>
        <v>1.4583333333333333</v>
      </c>
      <c r="O421" s="33">
        <f t="shared" si="546"/>
        <v>1.5</v>
      </c>
      <c r="P421" s="33">
        <f t="shared" si="546"/>
        <v>1.5</v>
      </c>
      <c r="Q421" s="33">
        <f t="shared" si="546"/>
        <v>1.5</v>
      </c>
      <c r="R421" s="33">
        <f t="shared" si="546"/>
        <v>1.5</v>
      </c>
      <c r="S421" s="33">
        <f t="shared" si="546"/>
        <v>1.5</v>
      </c>
      <c r="T421" s="33">
        <f t="shared" si="546"/>
        <v>1.5</v>
      </c>
      <c r="U421" s="33">
        <f t="shared" si="546"/>
        <v>1.5</v>
      </c>
      <c r="V421" s="33">
        <f t="shared" si="546"/>
        <v>1.5</v>
      </c>
      <c r="W421" s="33">
        <f t="shared" si="546"/>
        <v>1.5</v>
      </c>
      <c r="X421" s="33">
        <f t="shared" si="546"/>
        <v>1.5</v>
      </c>
      <c r="Y421" s="33">
        <f t="shared" si="546"/>
        <v>1.5</v>
      </c>
      <c r="Z421" s="33">
        <f t="shared" si="546"/>
        <v>1.7083333333333335</v>
      </c>
      <c r="AA421" s="33">
        <f t="shared" si="546"/>
        <v>1.7916666666666667</v>
      </c>
      <c r="AB421" s="33">
        <f t="shared" si="546"/>
        <v>1.7916666666666667</v>
      </c>
      <c r="AC421" s="33">
        <f t="shared" si="546"/>
        <v>1.7916666666666667</v>
      </c>
      <c r="AD421" s="33">
        <f t="shared" si="546"/>
        <v>1.7916666666666667</v>
      </c>
      <c r="AE421" s="33">
        <f t="shared" si="546"/>
        <v>1.7916666666666667</v>
      </c>
      <c r="AF421" s="33">
        <f t="shared" si="546"/>
        <v>1.7916666666666667</v>
      </c>
      <c r="AG421" s="33">
        <f t="shared" si="546"/>
        <v>1.7916666666666667</v>
      </c>
      <c r="AH421" s="33">
        <f t="shared" si="546"/>
        <v>1.7916666666666667</v>
      </c>
      <c r="AI421" s="33">
        <f t="shared" si="546"/>
        <v>1.7916666666666667</v>
      </c>
      <c r="AJ421" s="33">
        <f t="shared" si="546"/>
        <v>1.7916666666666667</v>
      </c>
      <c r="AK421" s="33">
        <f t="shared" si="546"/>
        <v>1.7916666666666667</v>
      </c>
      <c r="AL421" s="33">
        <f t="shared" si="546"/>
        <v>1.7916666666666667</v>
      </c>
      <c r="AM421" s="33">
        <f t="shared" si="546"/>
        <v>2.125</v>
      </c>
      <c r="AN421" s="33">
        <f t="shared" si="546"/>
        <v>2.125</v>
      </c>
      <c r="AO421" s="33">
        <f t="shared" si="546"/>
        <v>2.125</v>
      </c>
      <c r="AP421" s="33">
        <f t="shared" si="546"/>
        <v>2.125</v>
      </c>
      <c r="AQ421" s="33">
        <f t="shared" si="546"/>
        <v>2.125</v>
      </c>
      <c r="AR421" s="33">
        <f t="shared" si="546"/>
        <v>2.125</v>
      </c>
      <c r="AS421" s="33">
        <f t="shared" si="546"/>
        <v>2.125</v>
      </c>
      <c r="AT421" s="33">
        <f t="shared" si="546"/>
        <v>2.125</v>
      </c>
      <c r="AU421" s="33">
        <f t="shared" si="546"/>
        <v>2.125</v>
      </c>
      <c r="AV421" s="33">
        <f t="shared" si="546"/>
        <v>2.125</v>
      </c>
      <c r="AW421" s="33">
        <f t="shared" si="546"/>
        <v>2.125</v>
      </c>
      <c r="AX421" s="33">
        <f t="shared" ref="AX421:BJ421" si="547">SUMIF(AX$386:AX$407,$G383,AX$331:AX$352)</f>
        <v>2.125</v>
      </c>
      <c r="AY421" s="33">
        <f t="shared" si="547"/>
        <v>2.125</v>
      </c>
      <c r="AZ421" s="33">
        <f t="shared" si="547"/>
        <v>2.125</v>
      </c>
      <c r="BA421" s="33">
        <f t="shared" si="547"/>
        <v>2.125</v>
      </c>
      <c r="BB421" s="33">
        <f t="shared" si="547"/>
        <v>2.125</v>
      </c>
      <c r="BC421" s="33">
        <f t="shared" si="547"/>
        <v>2.125</v>
      </c>
      <c r="BD421" s="33">
        <f t="shared" si="547"/>
        <v>2.125</v>
      </c>
      <c r="BE421" s="33">
        <f t="shared" si="547"/>
        <v>2.125</v>
      </c>
      <c r="BF421" s="33">
        <f t="shared" si="547"/>
        <v>2.125</v>
      </c>
      <c r="BG421" s="33">
        <f t="shared" si="547"/>
        <v>2.125</v>
      </c>
      <c r="BH421" s="33">
        <f t="shared" si="547"/>
        <v>2.125</v>
      </c>
      <c r="BI421" s="33">
        <f t="shared" si="547"/>
        <v>2.125</v>
      </c>
      <c r="BJ421" s="33">
        <f t="shared" si="547"/>
        <v>2.125</v>
      </c>
    </row>
    <row r="422" spans="2:62" ht="13.5" hidden="1" customHeight="1" outlineLevel="1" x14ac:dyDescent="0.25">
      <c r="B422" s="6" t="s">
        <v>107</v>
      </c>
      <c r="G422" s="33">
        <f t="shared" ref="G422:AW422" si="548">SUMIF(G$386:G$407,$G384,G$331:G$352)</f>
        <v>1.6666666666666665</v>
      </c>
      <c r="H422" s="33">
        <f t="shared" si="548"/>
        <v>1.6666666666666665</v>
      </c>
      <c r="I422" s="33">
        <f t="shared" si="548"/>
        <v>1.6666666666666665</v>
      </c>
      <c r="J422" s="33">
        <f t="shared" si="548"/>
        <v>1.6666666666666665</v>
      </c>
      <c r="K422" s="33">
        <f t="shared" si="548"/>
        <v>1.6666666666666665</v>
      </c>
      <c r="L422" s="33">
        <f t="shared" si="548"/>
        <v>1.6666666666666665</v>
      </c>
      <c r="M422" s="33">
        <f t="shared" si="548"/>
        <v>1.6666666666666665</v>
      </c>
      <c r="N422" s="33">
        <f t="shared" si="548"/>
        <v>1.6666666666666665</v>
      </c>
      <c r="O422" s="33">
        <f t="shared" si="548"/>
        <v>4.583333333333333</v>
      </c>
      <c r="P422" s="33">
        <f t="shared" si="548"/>
        <v>4.583333333333333</v>
      </c>
      <c r="Q422" s="33">
        <f t="shared" si="548"/>
        <v>4.583333333333333</v>
      </c>
      <c r="R422" s="33">
        <f t="shared" si="548"/>
        <v>4.583333333333333</v>
      </c>
      <c r="S422" s="33">
        <f t="shared" si="548"/>
        <v>4.583333333333333</v>
      </c>
      <c r="T422" s="33">
        <f t="shared" si="548"/>
        <v>4.583333333333333</v>
      </c>
      <c r="U422" s="33">
        <f t="shared" si="548"/>
        <v>7.4999999999999991</v>
      </c>
      <c r="V422" s="33">
        <f t="shared" si="548"/>
        <v>7.4999999999999991</v>
      </c>
      <c r="W422" s="33">
        <f t="shared" si="548"/>
        <v>7.4999999999999991</v>
      </c>
      <c r="X422" s="33">
        <f t="shared" si="548"/>
        <v>7.4999999999999991</v>
      </c>
      <c r="Y422" s="33">
        <f t="shared" si="548"/>
        <v>7.4999999999999991</v>
      </c>
      <c r="Z422" s="33">
        <f t="shared" si="548"/>
        <v>7.4999999999999991</v>
      </c>
      <c r="AA422" s="33">
        <f t="shared" si="548"/>
        <v>10.541666666666666</v>
      </c>
      <c r="AB422" s="33">
        <f t="shared" si="548"/>
        <v>10.541666666666666</v>
      </c>
      <c r="AC422" s="33">
        <f t="shared" si="548"/>
        <v>10.541666666666666</v>
      </c>
      <c r="AD422" s="33">
        <f t="shared" si="548"/>
        <v>10.541666666666666</v>
      </c>
      <c r="AE422" s="33">
        <f t="shared" si="548"/>
        <v>10.541666666666666</v>
      </c>
      <c r="AF422" s="33">
        <f t="shared" si="548"/>
        <v>10.541666666666666</v>
      </c>
      <c r="AG422" s="33">
        <f t="shared" si="548"/>
        <v>10.541666666666666</v>
      </c>
      <c r="AH422" s="33">
        <f t="shared" si="548"/>
        <v>10.541666666666666</v>
      </c>
      <c r="AI422" s="33">
        <f t="shared" si="548"/>
        <v>10.541666666666666</v>
      </c>
      <c r="AJ422" s="33">
        <f t="shared" si="548"/>
        <v>10.541666666666666</v>
      </c>
      <c r="AK422" s="33">
        <f t="shared" si="548"/>
        <v>10.541666666666666</v>
      </c>
      <c r="AL422" s="33">
        <f t="shared" si="548"/>
        <v>10.541666666666666</v>
      </c>
      <c r="AM422" s="33">
        <f t="shared" si="548"/>
        <v>11.333333333333334</v>
      </c>
      <c r="AN422" s="33">
        <f t="shared" si="548"/>
        <v>11.333333333333334</v>
      </c>
      <c r="AO422" s="33">
        <f t="shared" si="548"/>
        <v>11.333333333333334</v>
      </c>
      <c r="AP422" s="33">
        <f t="shared" si="548"/>
        <v>11.333333333333334</v>
      </c>
      <c r="AQ422" s="33">
        <f t="shared" si="548"/>
        <v>11.333333333333334</v>
      </c>
      <c r="AR422" s="33">
        <f t="shared" si="548"/>
        <v>11.333333333333334</v>
      </c>
      <c r="AS422" s="33">
        <f t="shared" si="548"/>
        <v>11.333333333333334</v>
      </c>
      <c r="AT422" s="33">
        <f t="shared" si="548"/>
        <v>11.333333333333334</v>
      </c>
      <c r="AU422" s="33">
        <f t="shared" si="548"/>
        <v>11.333333333333334</v>
      </c>
      <c r="AV422" s="33">
        <f t="shared" si="548"/>
        <v>11.333333333333334</v>
      </c>
      <c r="AW422" s="33">
        <f t="shared" si="548"/>
        <v>11.333333333333334</v>
      </c>
      <c r="AX422" s="33">
        <f t="shared" ref="AX422:BJ422" si="549">SUMIF(AX$386:AX$407,$G384,AX$331:AX$352)</f>
        <v>11.333333333333334</v>
      </c>
      <c r="AY422" s="33">
        <f t="shared" si="549"/>
        <v>12.166666666666668</v>
      </c>
      <c r="AZ422" s="33">
        <f t="shared" si="549"/>
        <v>12.375</v>
      </c>
      <c r="BA422" s="33">
        <f t="shared" si="549"/>
        <v>12.375</v>
      </c>
      <c r="BB422" s="33">
        <f t="shared" si="549"/>
        <v>12.375</v>
      </c>
      <c r="BC422" s="33">
        <f t="shared" si="549"/>
        <v>12.375</v>
      </c>
      <c r="BD422" s="33">
        <f t="shared" si="549"/>
        <v>12.375</v>
      </c>
      <c r="BE422" s="33">
        <f t="shared" si="549"/>
        <v>12.375</v>
      </c>
      <c r="BF422" s="33">
        <f t="shared" si="549"/>
        <v>12.375</v>
      </c>
      <c r="BG422" s="33">
        <f t="shared" si="549"/>
        <v>12.375</v>
      </c>
      <c r="BH422" s="33">
        <f t="shared" si="549"/>
        <v>12.375</v>
      </c>
      <c r="BI422" s="33">
        <f t="shared" si="549"/>
        <v>12.375</v>
      </c>
      <c r="BJ422" s="33">
        <f t="shared" si="549"/>
        <v>12.375</v>
      </c>
    </row>
    <row r="423" spans="2:62" s="20" customFormat="1" ht="13.5" hidden="1" customHeight="1" outlineLevel="1" x14ac:dyDescent="0.25">
      <c r="B423" s="61" t="s">
        <v>105</v>
      </c>
      <c r="C423" s="61"/>
      <c r="D423" s="61"/>
      <c r="E423" s="61"/>
      <c r="F423" s="61"/>
      <c r="G423" s="62">
        <f>SUM(G419:G422)</f>
        <v>2.2916666666666665</v>
      </c>
      <c r="H423" s="62">
        <f t="shared" ref="H423" si="550">SUM(H419:H422)</f>
        <v>3.5416666666666665</v>
      </c>
      <c r="I423" s="62">
        <f t="shared" ref="I423" si="551">SUM(I419:I422)</f>
        <v>3.5416666666666665</v>
      </c>
      <c r="J423" s="62">
        <f t="shared" ref="J423" si="552">SUM(J419:J422)</f>
        <v>3.5416666666666665</v>
      </c>
      <c r="K423" s="62">
        <f t="shared" ref="K423" si="553">SUM(K419:K422)</f>
        <v>3.5416666666666665</v>
      </c>
      <c r="L423" s="62">
        <f t="shared" ref="L423" si="554">SUM(L419:L422)</f>
        <v>4.375</v>
      </c>
      <c r="M423" s="62">
        <f t="shared" ref="M423" si="555">SUM(M419:M422)</f>
        <v>4.375</v>
      </c>
      <c r="N423" s="62">
        <f t="shared" ref="N423" si="556">SUM(N419:N422)</f>
        <v>4.375</v>
      </c>
      <c r="O423" s="62">
        <f t="shared" ref="O423" si="557">SUM(O419:O422)</f>
        <v>8.7083333333333321</v>
      </c>
      <c r="P423" s="62">
        <f t="shared" ref="P423" si="558">SUM(P419:P422)</f>
        <v>8.7083333333333321</v>
      </c>
      <c r="Q423" s="62">
        <f t="shared" ref="Q423" si="559">SUM(Q419:Q422)</f>
        <v>8.7083333333333321</v>
      </c>
      <c r="R423" s="62">
        <f t="shared" ref="R423" si="560">SUM(R419:R422)</f>
        <v>9.4166666666666679</v>
      </c>
      <c r="S423" s="62">
        <f t="shared" ref="S423" si="561">SUM(S419:S422)</f>
        <v>9.4166666666666679</v>
      </c>
      <c r="T423" s="62">
        <f t="shared" ref="T423" si="562">SUM(T419:T422)</f>
        <v>9.4166666666666679</v>
      </c>
      <c r="U423" s="62">
        <f t="shared" ref="U423" si="563">SUM(U419:U422)</f>
        <v>12.333333333333332</v>
      </c>
      <c r="V423" s="62">
        <f t="shared" ref="V423" si="564">SUM(V419:V422)</f>
        <v>12.333333333333332</v>
      </c>
      <c r="W423" s="62">
        <f t="shared" ref="W423" si="565">SUM(W419:W422)</f>
        <v>12.333333333333332</v>
      </c>
      <c r="X423" s="62">
        <f t="shared" ref="X423" si="566">SUM(X419:X422)</f>
        <v>12.333333333333332</v>
      </c>
      <c r="Y423" s="62">
        <f t="shared" ref="Y423" si="567">SUM(Y419:Y422)</f>
        <v>12.333333333333332</v>
      </c>
      <c r="Z423" s="62">
        <f t="shared" ref="Z423" si="568">SUM(Z419:Z422)</f>
        <v>12.541666666666666</v>
      </c>
      <c r="AA423" s="62">
        <f t="shared" ref="AA423" si="569">SUM(AA419:AA422)</f>
        <v>17.041666666666664</v>
      </c>
      <c r="AB423" s="62">
        <f t="shared" ref="AB423" si="570">SUM(AB419:AB422)</f>
        <v>17.041666666666664</v>
      </c>
      <c r="AC423" s="62">
        <f t="shared" ref="AC423" si="571">SUM(AC419:AC422)</f>
        <v>17.041666666666664</v>
      </c>
      <c r="AD423" s="62">
        <f t="shared" ref="AD423" si="572">SUM(AD419:AD422)</f>
        <v>17.041666666666664</v>
      </c>
      <c r="AE423" s="62">
        <f t="shared" ref="AE423" si="573">SUM(AE419:AE422)</f>
        <v>17.041666666666664</v>
      </c>
      <c r="AF423" s="62">
        <f t="shared" ref="AF423" si="574">SUM(AF419:AF422)</f>
        <v>17.041666666666664</v>
      </c>
      <c r="AG423" s="62">
        <f t="shared" ref="AG423" si="575">SUM(AG419:AG422)</f>
        <v>17.041666666666664</v>
      </c>
      <c r="AH423" s="62">
        <f t="shared" ref="AH423" si="576">SUM(AH419:AH422)</f>
        <v>17.041666666666664</v>
      </c>
      <c r="AI423" s="62">
        <f t="shared" ref="AI423" si="577">SUM(AI419:AI422)</f>
        <v>17.041666666666664</v>
      </c>
      <c r="AJ423" s="62">
        <f t="shared" ref="AJ423" si="578">SUM(AJ419:AJ422)</f>
        <v>17.041666666666664</v>
      </c>
      <c r="AK423" s="62">
        <f t="shared" ref="AK423" si="579">SUM(AK419:AK422)</f>
        <v>17.041666666666664</v>
      </c>
      <c r="AL423" s="62">
        <f t="shared" ref="AL423" si="580">SUM(AL419:AL422)</f>
        <v>17.041666666666664</v>
      </c>
      <c r="AM423" s="62">
        <f t="shared" ref="AM423" si="581">SUM(AM419:AM422)</f>
        <v>19.25</v>
      </c>
      <c r="AN423" s="62">
        <f t="shared" ref="AN423" si="582">SUM(AN419:AN422)</f>
        <v>19.25</v>
      </c>
      <c r="AO423" s="62">
        <f t="shared" ref="AO423" si="583">SUM(AO419:AO422)</f>
        <v>19.25</v>
      </c>
      <c r="AP423" s="62">
        <f t="shared" ref="AP423" si="584">SUM(AP419:AP422)</f>
        <v>19.25</v>
      </c>
      <c r="AQ423" s="62">
        <f t="shared" ref="AQ423" si="585">SUM(AQ419:AQ422)</f>
        <v>19.25</v>
      </c>
      <c r="AR423" s="62">
        <f t="shared" ref="AR423" si="586">SUM(AR419:AR422)</f>
        <v>19.25</v>
      </c>
      <c r="AS423" s="62">
        <f t="shared" ref="AS423" si="587">SUM(AS419:AS422)</f>
        <v>19.25</v>
      </c>
      <c r="AT423" s="62">
        <f t="shared" ref="AT423" si="588">SUM(AT419:AT422)</f>
        <v>19.25</v>
      </c>
      <c r="AU423" s="62">
        <f t="shared" ref="AU423" si="589">SUM(AU419:AU422)</f>
        <v>19.25</v>
      </c>
      <c r="AV423" s="62">
        <f t="shared" ref="AV423" si="590">SUM(AV419:AV422)</f>
        <v>19.25</v>
      </c>
      <c r="AW423" s="62">
        <f t="shared" ref="AW423" si="591">SUM(AW419:AW422)</f>
        <v>19.25</v>
      </c>
      <c r="AX423" s="62">
        <f t="shared" ref="AX423" si="592">SUM(AX419:AX422)</f>
        <v>19.25</v>
      </c>
      <c r="AY423" s="62">
        <f t="shared" ref="AY423" si="593">SUM(AY419:AY422)</f>
        <v>20.083333333333336</v>
      </c>
      <c r="AZ423" s="62">
        <f t="shared" ref="AZ423" si="594">SUM(AZ419:AZ422)</f>
        <v>20.291666666666668</v>
      </c>
      <c r="BA423" s="62">
        <f t="shared" ref="BA423" si="595">SUM(BA419:BA422)</f>
        <v>20.291666666666668</v>
      </c>
      <c r="BB423" s="62">
        <f t="shared" ref="BB423" si="596">SUM(BB419:BB422)</f>
        <v>20.291666666666668</v>
      </c>
      <c r="BC423" s="62">
        <f t="shared" ref="BC423" si="597">SUM(BC419:BC422)</f>
        <v>20.291666666666668</v>
      </c>
      <c r="BD423" s="62">
        <f t="shared" ref="BD423" si="598">SUM(BD419:BD422)</f>
        <v>20.291666666666668</v>
      </c>
      <c r="BE423" s="62">
        <f t="shared" ref="BE423" si="599">SUM(BE419:BE422)</f>
        <v>20.291666666666668</v>
      </c>
      <c r="BF423" s="62">
        <f t="shared" ref="BF423" si="600">SUM(BF419:BF422)</f>
        <v>20.291666666666668</v>
      </c>
      <c r="BG423" s="62">
        <f t="shared" ref="BG423" si="601">SUM(BG419:BG422)</f>
        <v>20.291666666666668</v>
      </c>
      <c r="BH423" s="62">
        <f t="shared" ref="BH423" si="602">SUM(BH419:BH422)</f>
        <v>20.291666666666668</v>
      </c>
      <c r="BI423" s="62">
        <f t="shared" ref="BI423" si="603">SUM(BI419:BI422)</f>
        <v>20.291666666666668</v>
      </c>
      <c r="BJ423" s="62">
        <f t="shared" ref="BJ423" si="604">SUM(BJ419:BJ422)</f>
        <v>20.291666666666668</v>
      </c>
    </row>
    <row r="424" spans="2:62" ht="13.5" hidden="1" customHeight="1" outlineLevel="1" x14ac:dyDescent="0.25"/>
    <row r="425" spans="2:62" ht="13.5" hidden="1" customHeight="1" outlineLevel="1" x14ac:dyDescent="0.25">
      <c r="B425" s="29" t="s">
        <v>111</v>
      </c>
      <c r="C425" s="37"/>
      <c r="D425" s="3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5"/>
    </row>
    <row r="426" spans="2:62" ht="5" hidden="1" customHeight="1" outlineLevel="1" x14ac:dyDescent="0.25"/>
    <row r="427" spans="2:62" ht="13.5" hidden="1" customHeight="1" outlineLevel="1" x14ac:dyDescent="0.25">
      <c r="B427" s="6" t="s">
        <v>108</v>
      </c>
      <c r="G427" s="52">
        <f>SUMIF(G$386:G$407,$G381,G$356:G$377)</f>
        <v>0</v>
      </c>
      <c r="H427" s="52">
        <f t="shared" ref="H427:AW427" si="605">SUMIF(H$386:H$407,$G381,H$356:H$377)</f>
        <v>0</v>
      </c>
      <c r="I427" s="52">
        <f t="shared" si="605"/>
        <v>0</v>
      </c>
      <c r="J427" s="52">
        <f t="shared" si="605"/>
        <v>0</v>
      </c>
      <c r="K427" s="52">
        <f t="shared" si="605"/>
        <v>0</v>
      </c>
      <c r="L427" s="52">
        <f t="shared" si="605"/>
        <v>0</v>
      </c>
      <c r="M427" s="52">
        <f t="shared" si="605"/>
        <v>0</v>
      </c>
      <c r="N427" s="52">
        <f t="shared" si="605"/>
        <v>0</v>
      </c>
      <c r="O427" s="52">
        <f t="shared" si="605"/>
        <v>0.5</v>
      </c>
      <c r="P427" s="52">
        <f t="shared" si="605"/>
        <v>0.5</v>
      </c>
      <c r="Q427" s="52">
        <f t="shared" si="605"/>
        <v>0.5</v>
      </c>
      <c r="R427" s="52">
        <f t="shared" si="605"/>
        <v>0.5</v>
      </c>
      <c r="S427" s="52">
        <f t="shared" si="605"/>
        <v>0.5</v>
      </c>
      <c r="T427" s="52">
        <f t="shared" si="605"/>
        <v>0.5</v>
      </c>
      <c r="U427" s="52">
        <f t="shared" si="605"/>
        <v>0.5</v>
      </c>
      <c r="V427" s="52">
        <f t="shared" si="605"/>
        <v>0.5</v>
      </c>
      <c r="W427" s="52">
        <f t="shared" si="605"/>
        <v>0.5</v>
      </c>
      <c r="X427" s="52">
        <f t="shared" si="605"/>
        <v>0.5</v>
      </c>
      <c r="Y427" s="52">
        <f t="shared" si="605"/>
        <v>0.5</v>
      </c>
      <c r="Z427" s="52">
        <f t="shared" si="605"/>
        <v>0.5</v>
      </c>
      <c r="AA427" s="52">
        <f t="shared" si="605"/>
        <v>0.54166666666666663</v>
      </c>
      <c r="AB427" s="52">
        <f t="shared" si="605"/>
        <v>0.54166666666666663</v>
      </c>
      <c r="AC427" s="52">
        <f t="shared" si="605"/>
        <v>0.54166666666666663</v>
      </c>
      <c r="AD427" s="52">
        <f t="shared" si="605"/>
        <v>0.54166666666666663</v>
      </c>
      <c r="AE427" s="52">
        <f t="shared" si="605"/>
        <v>0.54166666666666663</v>
      </c>
      <c r="AF427" s="52">
        <f t="shared" si="605"/>
        <v>0.54166666666666663</v>
      </c>
      <c r="AG427" s="52">
        <f t="shared" si="605"/>
        <v>0.54166666666666663</v>
      </c>
      <c r="AH427" s="52">
        <f t="shared" si="605"/>
        <v>0.54166666666666663</v>
      </c>
      <c r="AI427" s="52">
        <f t="shared" si="605"/>
        <v>0.54166666666666663</v>
      </c>
      <c r="AJ427" s="52">
        <f t="shared" si="605"/>
        <v>0.54166666666666663</v>
      </c>
      <c r="AK427" s="52">
        <f t="shared" si="605"/>
        <v>0.54166666666666663</v>
      </c>
      <c r="AL427" s="52">
        <f t="shared" si="605"/>
        <v>0.54166666666666663</v>
      </c>
      <c r="AM427" s="52">
        <f t="shared" si="605"/>
        <v>0.58333333333333337</v>
      </c>
      <c r="AN427" s="52">
        <f t="shared" si="605"/>
        <v>0.58333333333333337</v>
      </c>
      <c r="AO427" s="52">
        <f t="shared" si="605"/>
        <v>0.58333333333333337</v>
      </c>
      <c r="AP427" s="52">
        <f t="shared" si="605"/>
        <v>0.58333333333333337</v>
      </c>
      <c r="AQ427" s="52">
        <f t="shared" si="605"/>
        <v>0.58333333333333337</v>
      </c>
      <c r="AR427" s="52">
        <f t="shared" si="605"/>
        <v>0.58333333333333337</v>
      </c>
      <c r="AS427" s="52">
        <f t="shared" si="605"/>
        <v>0.58333333333333337</v>
      </c>
      <c r="AT427" s="52">
        <f t="shared" si="605"/>
        <v>0.58333333333333337</v>
      </c>
      <c r="AU427" s="52">
        <f t="shared" si="605"/>
        <v>0.58333333333333337</v>
      </c>
      <c r="AV427" s="52">
        <f t="shared" si="605"/>
        <v>0.58333333333333337</v>
      </c>
      <c r="AW427" s="52">
        <f t="shared" si="605"/>
        <v>0.58333333333333337</v>
      </c>
      <c r="AX427" s="52">
        <f t="shared" ref="AX427:BJ427" si="606">SUMIF(AX$386:AX$407,$G381,AX$356:AX$377)</f>
        <v>0.58333333333333337</v>
      </c>
      <c r="AY427" s="52">
        <f t="shared" si="606"/>
        <v>0.58333333333333337</v>
      </c>
      <c r="AZ427" s="52">
        <f t="shared" si="606"/>
        <v>0.58333333333333337</v>
      </c>
      <c r="BA427" s="52">
        <f t="shared" si="606"/>
        <v>0.58333333333333337</v>
      </c>
      <c r="BB427" s="52">
        <f t="shared" si="606"/>
        <v>0.58333333333333337</v>
      </c>
      <c r="BC427" s="52">
        <f t="shared" si="606"/>
        <v>0.58333333333333337</v>
      </c>
      <c r="BD427" s="52">
        <f t="shared" si="606"/>
        <v>0.58333333333333337</v>
      </c>
      <c r="BE427" s="52">
        <f t="shared" si="606"/>
        <v>0.58333333333333337</v>
      </c>
      <c r="BF427" s="52">
        <f t="shared" si="606"/>
        <v>0.58333333333333337</v>
      </c>
      <c r="BG427" s="52">
        <f t="shared" si="606"/>
        <v>0.58333333333333337</v>
      </c>
      <c r="BH427" s="52">
        <f t="shared" si="606"/>
        <v>0.58333333333333337</v>
      </c>
      <c r="BI427" s="52">
        <f t="shared" si="606"/>
        <v>0.58333333333333337</v>
      </c>
      <c r="BJ427" s="52">
        <f t="shared" si="606"/>
        <v>0.58333333333333337</v>
      </c>
    </row>
    <row r="428" spans="2:62" ht="13.5" hidden="1" customHeight="1" outlineLevel="1" x14ac:dyDescent="0.25">
      <c r="B428" s="6" t="s">
        <v>122</v>
      </c>
      <c r="G428" s="33">
        <f>SUMIF(G$386:G$407,$G382,G$356:G$377)</f>
        <v>0.625</v>
      </c>
      <c r="H428" s="33">
        <f t="shared" ref="H428:AW428" si="607">SUMIF(H$386:H$407,$G382,H$356:H$377)</f>
        <v>1.25</v>
      </c>
      <c r="I428" s="33">
        <f t="shared" si="607"/>
        <v>1.25</v>
      </c>
      <c r="J428" s="33">
        <f t="shared" si="607"/>
        <v>1.25</v>
      </c>
      <c r="K428" s="33">
        <f t="shared" si="607"/>
        <v>1.25</v>
      </c>
      <c r="L428" s="33">
        <f t="shared" si="607"/>
        <v>1.25</v>
      </c>
      <c r="M428" s="33">
        <f t="shared" si="607"/>
        <v>1.25</v>
      </c>
      <c r="N428" s="33">
        <f t="shared" si="607"/>
        <v>1.25</v>
      </c>
      <c r="O428" s="33">
        <f t="shared" si="607"/>
        <v>2.125</v>
      </c>
      <c r="P428" s="33">
        <f t="shared" si="607"/>
        <v>2.125</v>
      </c>
      <c r="Q428" s="33">
        <f t="shared" si="607"/>
        <v>2.125</v>
      </c>
      <c r="R428" s="33">
        <f t="shared" si="607"/>
        <v>2.8333333333333335</v>
      </c>
      <c r="S428" s="33">
        <f t="shared" si="607"/>
        <v>2.8333333333333335</v>
      </c>
      <c r="T428" s="33">
        <f t="shared" si="607"/>
        <v>2.8333333333333335</v>
      </c>
      <c r="U428" s="33">
        <f t="shared" si="607"/>
        <v>2.8333333333333335</v>
      </c>
      <c r="V428" s="33">
        <f t="shared" si="607"/>
        <v>2.8333333333333335</v>
      </c>
      <c r="W428" s="33">
        <f t="shared" si="607"/>
        <v>2.8333333333333335</v>
      </c>
      <c r="X428" s="33">
        <f t="shared" si="607"/>
        <v>2.8333333333333335</v>
      </c>
      <c r="Y428" s="33">
        <f t="shared" si="607"/>
        <v>2.8333333333333335</v>
      </c>
      <c r="Z428" s="33">
        <f t="shared" si="607"/>
        <v>2.8333333333333335</v>
      </c>
      <c r="AA428" s="33">
        <f t="shared" si="607"/>
        <v>4.1666666666666661</v>
      </c>
      <c r="AB428" s="33">
        <f t="shared" si="607"/>
        <v>4.1666666666666661</v>
      </c>
      <c r="AC428" s="33">
        <f t="shared" si="607"/>
        <v>4.1666666666666661</v>
      </c>
      <c r="AD428" s="33">
        <f t="shared" si="607"/>
        <v>4.1666666666666661</v>
      </c>
      <c r="AE428" s="33">
        <f t="shared" si="607"/>
        <v>4.1666666666666661</v>
      </c>
      <c r="AF428" s="33">
        <f t="shared" si="607"/>
        <v>4.1666666666666661</v>
      </c>
      <c r="AG428" s="33">
        <f t="shared" si="607"/>
        <v>4.1666666666666661</v>
      </c>
      <c r="AH428" s="33">
        <f t="shared" si="607"/>
        <v>4.1666666666666661</v>
      </c>
      <c r="AI428" s="33">
        <f t="shared" si="607"/>
        <v>4.1666666666666661</v>
      </c>
      <c r="AJ428" s="33">
        <f t="shared" si="607"/>
        <v>4.1666666666666661</v>
      </c>
      <c r="AK428" s="33">
        <f t="shared" si="607"/>
        <v>4.1666666666666661</v>
      </c>
      <c r="AL428" s="33">
        <f t="shared" si="607"/>
        <v>4.1666666666666661</v>
      </c>
      <c r="AM428" s="33">
        <f t="shared" si="607"/>
        <v>5.2083333333333339</v>
      </c>
      <c r="AN428" s="33">
        <f t="shared" si="607"/>
        <v>5.2083333333333339</v>
      </c>
      <c r="AO428" s="33">
        <f t="shared" si="607"/>
        <v>5.2083333333333339</v>
      </c>
      <c r="AP428" s="33">
        <f t="shared" si="607"/>
        <v>5.2083333333333339</v>
      </c>
      <c r="AQ428" s="33">
        <f t="shared" si="607"/>
        <v>5.2083333333333339</v>
      </c>
      <c r="AR428" s="33">
        <f t="shared" si="607"/>
        <v>5.2083333333333339</v>
      </c>
      <c r="AS428" s="33">
        <f t="shared" si="607"/>
        <v>5.2083333333333339</v>
      </c>
      <c r="AT428" s="33">
        <f t="shared" si="607"/>
        <v>5.2083333333333339</v>
      </c>
      <c r="AU428" s="33">
        <f t="shared" si="607"/>
        <v>5.2083333333333339</v>
      </c>
      <c r="AV428" s="33">
        <f t="shared" si="607"/>
        <v>5.2083333333333339</v>
      </c>
      <c r="AW428" s="33">
        <f t="shared" si="607"/>
        <v>5.2083333333333339</v>
      </c>
      <c r="AX428" s="33">
        <f t="shared" ref="AX428:BJ428" si="608">SUMIF(AX$386:AX$407,$G382,AX$356:AX$377)</f>
        <v>5.2083333333333339</v>
      </c>
      <c r="AY428" s="33">
        <f t="shared" si="608"/>
        <v>5.2083333333333339</v>
      </c>
      <c r="AZ428" s="33">
        <f t="shared" si="608"/>
        <v>5.2083333333333339</v>
      </c>
      <c r="BA428" s="33">
        <f t="shared" si="608"/>
        <v>5.2083333333333339</v>
      </c>
      <c r="BB428" s="33">
        <f t="shared" si="608"/>
        <v>5.2083333333333339</v>
      </c>
      <c r="BC428" s="33">
        <f t="shared" si="608"/>
        <v>5.2083333333333339</v>
      </c>
      <c r="BD428" s="33">
        <f t="shared" si="608"/>
        <v>5.2083333333333339</v>
      </c>
      <c r="BE428" s="33">
        <f t="shared" si="608"/>
        <v>5.2083333333333339</v>
      </c>
      <c r="BF428" s="33">
        <f t="shared" si="608"/>
        <v>5.2083333333333339</v>
      </c>
      <c r="BG428" s="33">
        <f t="shared" si="608"/>
        <v>5.2083333333333339</v>
      </c>
      <c r="BH428" s="33">
        <f t="shared" si="608"/>
        <v>5.2083333333333339</v>
      </c>
      <c r="BI428" s="33">
        <f t="shared" si="608"/>
        <v>5.2083333333333339</v>
      </c>
      <c r="BJ428" s="33">
        <f t="shared" si="608"/>
        <v>5.2083333333333339</v>
      </c>
    </row>
    <row r="429" spans="2:62" ht="13.5" hidden="1" customHeight="1" outlineLevel="1" x14ac:dyDescent="0.25">
      <c r="B429" s="6" t="s">
        <v>123</v>
      </c>
      <c r="G429" s="33">
        <f t="shared" ref="G429:AW429" si="609">SUMIF(G$386:G$407,$G383,G$356:G$377)</f>
        <v>0</v>
      </c>
      <c r="H429" s="33">
        <f t="shared" si="609"/>
        <v>0.625</v>
      </c>
      <c r="I429" s="33">
        <f t="shared" si="609"/>
        <v>0.625</v>
      </c>
      <c r="J429" s="33">
        <f t="shared" si="609"/>
        <v>0.625</v>
      </c>
      <c r="K429" s="33">
        <f t="shared" si="609"/>
        <v>0.625</v>
      </c>
      <c r="L429" s="33">
        <f t="shared" si="609"/>
        <v>1.4583333333333333</v>
      </c>
      <c r="M429" s="33">
        <f t="shared" si="609"/>
        <v>1.4583333333333333</v>
      </c>
      <c r="N429" s="33">
        <f t="shared" si="609"/>
        <v>1.4583333333333333</v>
      </c>
      <c r="O429" s="33">
        <f t="shared" si="609"/>
        <v>1.5</v>
      </c>
      <c r="P429" s="33">
        <f t="shared" si="609"/>
        <v>1.5</v>
      </c>
      <c r="Q429" s="33">
        <f t="shared" si="609"/>
        <v>1.5</v>
      </c>
      <c r="R429" s="33">
        <f t="shared" si="609"/>
        <v>1.5</v>
      </c>
      <c r="S429" s="33">
        <f t="shared" si="609"/>
        <v>1.5</v>
      </c>
      <c r="T429" s="33">
        <f t="shared" si="609"/>
        <v>1.5</v>
      </c>
      <c r="U429" s="33">
        <f t="shared" si="609"/>
        <v>1.5</v>
      </c>
      <c r="V429" s="33">
        <f t="shared" si="609"/>
        <v>1.5</v>
      </c>
      <c r="W429" s="33">
        <f t="shared" si="609"/>
        <v>1.5</v>
      </c>
      <c r="X429" s="33">
        <f t="shared" si="609"/>
        <v>1.5</v>
      </c>
      <c r="Y429" s="33">
        <f t="shared" si="609"/>
        <v>1.5</v>
      </c>
      <c r="Z429" s="33">
        <f t="shared" si="609"/>
        <v>1.7083333333333335</v>
      </c>
      <c r="AA429" s="33">
        <f t="shared" si="609"/>
        <v>1.7916666666666667</v>
      </c>
      <c r="AB429" s="33">
        <f t="shared" si="609"/>
        <v>1.7916666666666667</v>
      </c>
      <c r="AC429" s="33">
        <f t="shared" si="609"/>
        <v>1.7916666666666667</v>
      </c>
      <c r="AD429" s="33">
        <f t="shared" si="609"/>
        <v>1.7916666666666667</v>
      </c>
      <c r="AE429" s="33">
        <f t="shared" si="609"/>
        <v>1.7916666666666667</v>
      </c>
      <c r="AF429" s="33">
        <f t="shared" si="609"/>
        <v>1.7916666666666667</v>
      </c>
      <c r="AG429" s="33">
        <f t="shared" si="609"/>
        <v>1.7916666666666667</v>
      </c>
      <c r="AH429" s="33">
        <f t="shared" si="609"/>
        <v>1.7916666666666667</v>
      </c>
      <c r="AI429" s="33">
        <f t="shared" si="609"/>
        <v>1.7916666666666667</v>
      </c>
      <c r="AJ429" s="33">
        <f t="shared" si="609"/>
        <v>1.7916666666666667</v>
      </c>
      <c r="AK429" s="33">
        <f t="shared" si="609"/>
        <v>1.7916666666666667</v>
      </c>
      <c r="AL429" s="33">
        <f t="shared" si="609"/>
        <v>1.7916666666666667</v>
      </c>
      <c r="AM429" s="33">
        <f t="shared" si="609"/>
        <v>2.125</v>
      </c>
      <c r="AN429" s="33">
        <f t="shared" si="609"/>
        <v>2.125</v>
      </c>
      <c r="AO429" s="33">
        <f t="shared" si="609"/>
        <v>2.125</v>
      </c>
      <c r="AP429" s="33">
        <f t="shared" si="609"/>
        <v>2.125</v>
      </c>
      <c r="AQ429" s="33">
        <f t="shared" si="609"/>
        <v>2.125</v>
      </c>
      <c r="AR429" s="33">
        <f t="shared" si="609"/>
        <v>2.125</v>
      </c>
      <c r="AS429" s="33">
        <f t="shared" si="609"/>
        <v>2.125</v>
      </c>
      <c r="AT429" s="33">
        <f t="shared" si="609"/>
        <v>2.125</v>
      </c>
      <c r="AU429" s="33">
        <f t="shared" si="609"/>
        <v>2.125</v>
      </c>
      <c r="AV429" s="33">
        <f t="shared" si="609"/>
        <v>2.125</v>
      </c>
      <c r="AW429" s="33">
        <f t="shared" si="609"/>
        <v>2.125</v>
      </c>
      <c r="AX429" s="33">
        <f t="shared" ref="AX429:BJ429" si="610">SUMIF(AX$386:AX$407,$G383,AX$356:AX$377)</f>
        <v>2.125</v>
      </c>
      <c r="AY429" s="33">
        <f t="shared" si="610"/>
        <v>2.125</v>
      </c>
      <c r="AZ429" s="33">
        <f t="shared" si="610"/>
        <v>2.125</v>
      </c>
      <c r="BA429" s="33">
        <f t="shared" si="610"/>
        <v>2.125</v>
      </c>
      <c r="BB429" s="33">
        <f t="shared" si="610"/>
        <v>2.125</v>
      </c>
      <c r="BC429" s="33">
        <f t="shared" si="610"/>
        <v>2.125</v>
      </c>
      <c r="BD429" s="33">
        <f t="shared" si="610"/>
        <v>2.125</v>
      </c>
      <c r="BE429" s="33">
        <f t="shared" si="610"/>
        <v>2.125</v>
      </c>
      <c r="BF429" s="33">
        <f t="shared" si="610"/>
        <v>2.125</v>
      </c>
      <c r="BG429" s="33">
        <f t="shared" si="610"/>
        <v>2.125</v>
      </c>
      <c r="BH429" s="33">
        <f t="shared" si="610"/>
        <v>2.125</v>
      </c>
      <c r="BI429" s="33">
        <f t="shared" si="610"/>
        <v>2.125</v>
      </c>
      <c r="BJ429" s="33">
        <f t="shared" si="610"/>
        <v>2.125</v>
      </c>
    </row>
    <row r="430" spans="2:62" ht="13.5" hidden="1" customHeight="1" outlineLevel="1" x14ac:dyDescent="0.25">
      <c r="B430" s="6" t="s">
        <v>109</v>
      </c>
      <c r="G430" s="33">
        <f t="shared" ref="G430:AW430" si="611">SUMIF(G$386:G$407,$G384,G$356:G$377)</f>
        <v>1.6666666666666665</v>
      </c>
      <c r="H430" s="33">
        <f t="shared" si="611"/>
        <v>1.6666666666666665</v>
      </c>
      <c r="I430" s="33">
        <f t="shared" si="611"/>
        <v>1.6666666666666665</v>
      </c>
      <c r="J430" s="33">
        <f t="shared" si="611"/>
        <v>1.6666666666666665</v>
      </c>
      <c r="K430" s="33">
        <f t="shared" si="611"/>
        <v>1.6666666666666665</v>
      </c>
      <c r="L430" s="33">
        <f t="shared" si="611"/>
        <v>1.6666666666666665</v>
      </c>
      <c r="M430" s="33">
        <f t="shared" si="611"/>
        <v>1.6666666666666665</v>
      </c>
      <c r="N430" s="33">
        <f t="shared" si="611"/>
        <v>1.6666666666666665</v>
      </c>
      <c r="O430" s="33">
        <f t="shared" si="611"/>
        <v>4.583333333333333</v>
      </c>
      <c r="P430" s="33">
        <f t="shared" si="611"/>
        <v>4.583333333333333</v>
      </c>
      <c r="Q430" s="33">
        <f t="shared" si="611"/>
        <v>4.583333333333333</v>
      </c>
      <c r="R430" s="33">
        <f t="shared" si="611"/>
        <v>4.583333333333333</v>
      </c>
      <c r="S430" s="33">
        <f t="shared" si="611"/>
        <v>4.583333333333333</v>
      </c>
      <c r="T430" s="33">
        <f t="shared" si="611"/>
        <v>4.583333333333333</v>
      </c>
      <c r="U430" s="33">
        <f t="shared" si="611"/>
        <v>7.4999999999999991</v>
      </c>
      <c r="V430" s="33">
        <f t="shared" si="611"/>
        <v>7.4999999999999991</v>
      </c>
      <c r="W430" s="33">
        <f t="shared" si="611"/>
        <v>7.4999999999999991</v>
      </c>
      <c r="X430" s="33">
        <f t="shared" si="611"/>
        <v>7.4999999999999991</v>
      </c>
      <c r="Y430" s="33">
        <f t="shared" si="611"/>
        <v>7.4999999999999991</v>
      </c>
      <c r="Z430" s="33">
        <f t="shared" si="611"/>
        <v>7.4999999999999991</v>
      </c>
      <c r="AA430" s="33">
        <f t="shared" si="611"/>
        <v>10.541666666666666</v>
      </c>
      <c r="AB430" s="33">
        <f t="shared" si="611"/>
        <v>10.541666666666666</v>
      </c>
      <c r="AC430" s="33">
        <f t="shared" si="611"/>
        <v>10.541666666666666</v>
      </c>
      <c r="AD430" s="33">
        <f t="shared" si="611"/>
        <v>10.541666666666666</v>
      </c>
      <c r="AE430" s="33">
        <f t="shared" si="611"/>
        <v>10.541666666666666</v>
      </c>
      <c r="AF430" s="33">
        <f t="shared" si="611"/>
        <v>10.541666666666666</v>
      </c>
      <c r="AG430" s="33">
        <f t="shared" si="611"/>
        <v>10.541666666666666</v>
      </c>
      <c r="AH430" s="33">
        <f t="shared" si="611"/>
        <v>10.541666666666666</v>
      </c>
      <c r="AI430" s="33">
        <f t="shared" si="611"/>
        <v>10.541666666666666</v>
      </c>
      <c r="AJ430" s="33">
        <f t="shared" si="611"/>
        <v>10.541666666666666</v>
      </c>
      <c r="AK430" s="33">
        <f t="shared" si="611"/>
        <v>10.541666666666666</v>
      </c>
      <c r="AL430" s="33">
        <f t="shared" si="611"/>
        <v>10.541666666666666</v>
      </c>
      <c r="AM430" s="33">
        <f t="shared" si="611"/>
        <v>11.333333333333334</v>
      </c>
      <c r="AN430" s="33">
        <f t="shared" si="611"/>
        <v>11.333333333333334</v>
      </c>
      <c r="AO430" s="33">
        <f t="shared" si="611"/>
        <v>11.333333333333334</v>
      </c>
      <c r="AP430" s="33">
        <f t="shared" si="611"/>
        <v>11.333333333333334</v>
      </c>
      <c r="AQ430" s="33">
        <f t="shared" si="611"/>
        <v>11.333333333333334</v>
      </c>
      <c r="AR430" s="33">
        <f t="shared" si="611"/>
        <v>11.333333333333334</v>
      </c>
      <c r="AS430" s="33">
        <f t="shared" si="611"/>
        <v>11.333333333333334</v>
      </c>
      <c r="AT430" s="33">
        <f t="shared" si="611"/>
        <v>11.333333333333334</v>
      </c>
      <c r="AU430" s="33">
        <f t="shared" si="611"/>
        <v>11.333333333333334</v>
      </c>
      <c r="AV430" s="33">
        <f t="shared" si="611"/>
        <v>11.333333333333334</v>
      </c>
      <c r="AW430" s="33">
        <f t="shared" si="611"/>
        <v>11.333333333333334</v>
      </c>
      <c r="AX430" s="33">
        <f t="shared" ref="AX430:BJ430" si="612">SUMIF(AX$386:AX$407,$G384,AX$356:AX$377)</f>
        <v>11.333333333333334</v>
      </c>
      <c r="AY430" s="33">
        <f t="shared" si="612"/>
        <v>12.166666666666668</v>
      </c>
      <c r="AZ430" s="33">
        <f t="shared" si="612"/>
        <v>12.375</v>
      </c>
      <c r="BA430" s="33">
        <f t="shared" si="612"/>
        <v>12.375</v>
      </c>
      <c r="BB430" s="33">
        <f t="shared" si="612"/>
        <v>12.375</v>
      </c>
      <c r="BC430" s="33">
        <f t="shared" si="612"/>
        <v>12.375</v>
      </c>
      <c r="BD430" s="33">
        <f t="shared" si="612"/>
        <v>12.375</v>
      </c>
      <c r="BE430" s="33">
        <f t="shared" si="612"/>
        <v>12.375</v>
      </c>
      <c r="BF430" s="33">
        <f t="shared" si="612"/>
        <v>12.375</v>
      </c>
      <c r="BG430" s="33">
        <f t="shared" si="612"/>
        <v>12.375</v>
      </c>
      <c r="BH430" s="33">
        <f t="shared" si="612"/>
        <v>12.375</v>
      </c>
      <c r="BI430" s="33">
        <f t="shared" si="612"/>
        <v>12.375</v>
      </c>
      <c r="BJ430" s="33">
        <f t="shared" si="612"/>
        <v>12.375</v>
      </c>
    </row>
    <row r="431" spans="2:62" s="20" customFormat="1" ht="13.5" hidden="1" customHeight="1" outlineLevel="1" x14ac:dyDescent="0.25">
      <c r="B431" s="61" t="s">
        <v>110</v>
      </c>
      <c r="C431" s="61"/>
      <c r="D431" s="61"/>
      <c r="E431" s="61"/>
      <c r="F431" s="61"/>
      <c r="G431" s="62">
        <f>SUM(G427:G430)</f>
        <v>2.2916666666666665</v>
      </c>
      <c r="H431" s="62">
        <f t="shared" ref="H431" si="613">SUM(H427:H430)</f>
        <v>3.5416666666666665</v>
      </c>
      <c r="I431" s="62">
        <f t="shared" ref="I431" si="614">SUM(I427:I430)</f>
        <v>3.5416666666666665</v>
      </c>
      <c r="J431" s="62">
        <f t="shared" ref="J431" si="615">SUM(J427:J430)</f>
        <v>3.5416666666666665</v>
      </c>
      <c r="K431" s="62">
        <f t="shared" ref="K431" si="616">SUM(K427:K430)</f>
        <v>3.5416666666666665</v>
      </c>
      <c r="L431" s="62">
        <f t="shared" ref="L431" si="617">SUM(L427:L430)</f>
        <v>4.375</v>
      </c>
      <c r="M431" s="62">
        <f t="shared" ref="M431" si="618">SUM(M427:M430)</f>
        <v>4.375</v>
      </c>
      <c r="N431" s="62">
        <f t="shared" ref="N431" si="619">SUM(N427:N430)</f>
        <v>4.375</v>
      </c>
      <c r="O431" s="62">
        <f t="shared" ref="O431" si="620">SUM(O427:O430)</f>
        <v>8.7083333333333321</v>
      </c>
      <c r="P431" s="62">
        <f t="shared" ref="P431" si="621">SUM(P427:P430)</f>
        <v>8.7083333333333321</v>
      </c>
      <c r="Q431" s="62">
        <f t="shared" ref="Q431" si="622">SUM(Q427:Q430)</f>
        <v>8.7083333333333321</v>
      </c>
      <c r="R431" s="62">
        <f t="shared" ref="R431" si="623">SUM(R427:R430)</f>
        <v>9.4166666666666679</v>
      </c>
      <c r="S431" s="62">
        <f t="shared" ref="S431" si="624">SUM(S427:S430)</f>
        <v>9.4166666666666679</v>
      </c>
      <c r="T431" s="62">
        <f t="shared" ref="T431" si="625">SUM(T427:T430)</f>
        <v>9.4166666666666679</v>
      </c>
      <c r="U431" s="62">
        <f t="shared" ref="U431" si="626">SUM(U427:U430)</f>
        <v>12.333333333333332</v>
      </c>
      <c r="V431" s="62">
        <f t="shared" ref="V431" si="627">SUM(V427:V430)</f>
        <v>12.333333333333332</v>
      </c>
      <c r="W431" s="62">
        <f t="shared" ref="W431" si="628">SUM(W427:W430)</f>
        <v>12.333333333333332</v>
      </c>
      <c r="X431" s="62">
        <f t="shared" ref="X431" si="629">SUM(X427:X430)</f>
        <v>12.333333333333332</v>
      </c>
      <c r="Y431" s="62">
        <f t="shared" ref="Y431" si="630">SUM(Y427:Y430)</f>
        <v>12.333333333333332</v>
      </c>
      <c r="Z431" s="62">
        <f t="shared" ref="Z431" si="631">SUM(Z427:Z430)</f>
        <v>12.541666666666666</v>
      </c>
      <c r="AA431" s="62">
        <f t="shared" ref="AA431" si="632">SUM(AA427:AA430)</f>
        <v>17.041666666666664</v>
      </c>
      <c r="AB431" s="62">
        <f t="shared" ref="AB431" si="633">SUM(AB427:AB430)</f>
        <v>17.041666666666664</v>
      </c>
      <c r="AC431" s="62">
        <f t="shared" ref="AC431" si="634">SUM(AC427:AC430)</f>
        <v>17.041666666666664</v>
      </c>
      <c r="AD431" s="62">
        <f t="shared" ref="AD431" si="635">SUM(AD427:AD430)</f>
        <v>17.041666666666664</v>
      </c>
      <c r="AE431" s="62">
        <f t="shared" ref="AE431" si="636">SUM(AE427:AE430)</f>
        <v>17.041666666666664</v>
      </c>
      <c r="AF431" s="62">
        <f t="shared" ref="AF431" si="637">SUM(AF427:AF430)</f>
        <v>17.041666666666664</v>
      </c>
      <c r="AG431" s="62">
        <f t="shared" ref="AG431" si="638">SUM(AG427:AG430)</f>
        <v>17.041666666666664</v>
      </c>
      <c r="AH431" s="62">
        <f t="shared" ref="AH431" si="639">SUM(AH427:AH430)</f>
        <v>17.041666666666664</v>
      </c>
      <c r="AI431" s="62">
        <f t="shared" ref="AI431" si="640">SUM(AI427:AI430)</f>
        <v>17.041666666666664</v>
      </c>
      <c r="AJ431" s="62">
        <f t="shared" ref="AJ431" si="641">SUM(AJ427:AJ430)</f>
        <v>17.041666666666664</v>
      </c>
      <c r="AK431" s="62">
        <f t="shared" ref="AK431" si="642">SUM(AK427:AK430)</f>
        <v>17.041666666666664</v>
      </c>
      <c r="AL431" s="62">
        <f t="shared" ref="AL431" si="643">SUM(AL427:AL430)</f>
        <v>17.041666666666664</v>
      </c>
      <c r="AM431" s="62">
        <f t="shared" ref="AM431" si="644">SUM(AM427:AM430)</f>
        <v>19.25</v>
      </c>
      <c r="AN431" s="62">
        <f t="shared" ref="AN431" si="645">SUM(AN427:AN430)</f>
        <v>19.25</v>
      </c>
      <c r="AO431" s="62">
        <f t="shared" ref="AO431" si="646">SUM(AO427:AO430)</f>
        <v>19.25</v>
      </c>
      <c r="AP431" s="62">
        <f t="shared" ref="AP431" si="647">SUM(AP427:AP430)</f>
        <v>19.25</v>
      </c>
      <c r="AQ431" s="62">
        <f t="shared" ref="AQ431" si="648">SUM(AQ427:AQ430)</f>
        <v>19.25</v>
      </c>
      <c r="AR431" s="62">
        <f t="shared" ref="AR431" si="649">SUM(AR427:AR430)</f>
        <v>19.25</v>
      </c>
      <c r="AS431" s="62">
        <f t="shared" ref="AS431" si="650">SUM(AS427:AS430)</f>
        <v>19.25</v>
      </c>
      <c r="AT431" s="62">
        <f t="shared" ref="AT431" si="651">SUM(AT427:AT430)</f>
        <v>19.25</v>
      </c>
      <c r="AU431" s="62">
        <f t="shared" ref="AU431" si="652">SUM(AU427:AU430)</f>
        <v>19.25</v>
      </c>
      <c r="AV431" s="62">
        <f t="shared" ref="AV431" si="653">SUM(AV427:AV430)</f>
        <v>19.25</v>
      </c>
      <c r="AW431" s="62">
        <f t="shared" ref="AW431" si="654">SUM(AW427:AW430)</f>
        <v>19.25</v>
      </c>
      <c r="AX431" s="62">
        <f t="shared" ref="AX431" si="655">SUM(AX427:AX430)</f>
        <v>19.25</v>
      </c>
      <c r="AY431" s="62">
        <f t="shared" ref="AY431" si="656">SUM(AY427:AY430)</f>
        <v>20.083333333333336</v>
      </c>
      <c r="AZ431" s="62">
        <f t="shared" ref="AZ431" si="657">SUM(AZ427:AZ430)</f>
        <v>20.291666666666668</v>
      </c>
      <c r="BA431" s="62">
        <f t="shared" ref="BA431" si="658">SUM(BA427:BA430)</f>
        <v>20.291666666666668</v>
      </c>
      <c r="BB431" s="62">
        <f t="shared" ref="BB431" si="659">SUM(BB427:BB430)</f>
        <v>20.291666666666668</v>
      </c>
      <c r="BC431" s="62">
        <f t="shared" ref="BC431" si="660">SUM(BC427:BC430)</f>
        <v>20.291666666666668</v>
      </c>
      <c r="BD431" s="62">
        <f t="shared" ref="BD431" si="661">SUM(BD427:BD430)</f>
        <v>20.291666666666668</v>
      </c>
      <c r="BE431" s="62">
        <f t="shared" ref="BE431" si="662">SUM(BE427:BE430)</f>
        <v>20.291666666666668</v>
      </c>
      <c r="BF431" s="62">
        <f t="shared" ref="BF431" si="663">SUM(BF427:BF430)</f>
        <v>20.291666666666668</v>
      </c>
      <c r="BG431" s="62">
        <f t="shared" ref="BG431" si="664">SUM(BG427:BG430)</f>
        <v>20.291666666666668</v>
      </c>
      <c r="BH431" s="62">
        <f t="shared" ref="BH431" si="665">SUM(BH427:BH430)</f>
        <v>20.291666666666668</v>
      </c>
      <c r="BI431" s="62">
        <f t="shared" ref="BI431" si="666">SUM(BI427:BI430)</f>
        <v>20.291666666666668</v>
      </c>
      <c r="BJ431" s="62">
        <f t="shared" ref="BJ431" si="667">SUM(BJ427:BJ430)</f>
        <v>20.291666666666668</v>
      </c>
    </row>
    <row r="432" spans="2:62" ht="13.5" hidden="1" customHeight="1" outlineLevel="1" x14ac:dyDescent="0.25"/>
    <row r="433" spans="2:62" ht="13.5" hidden="1" customHeight="1" outlineLevel="1" x14ac:dyDescent="0.25">
      <c r="B433" s="29" t="s">
        <v>148</v>
      </c>
      <c r="C433" s="37"/>
      <c r="D433" s="3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5"/>
    </row>
    <row r="434" spans="2:62" ht="5" hidden="1" customHeight="1" outlineLevel="1" x14ac:dyDescent="0.25"/>
    <row r="435" spans="2:62" ht="13.5" hidden="1" customHeight="1" outlineLevel="1" x14ac:dyDescent="0.25">
      <c r="B435" s="6" t="s">
        <v>149</v>
      </c>
      <c r="G435" s="52">
        <f>G411*$F$250</f>
        <v>0</v>
      </c>
      <c r="H435" s="52">
        <f t="shared" ref="H435:BJ435" si="668">H411*$F$250</f>
        <v>0</v>
      </c>
      <c r="I435" s="52">
        <f t="shared" si="668"/>
        <v>0</v>
      </c>
      <c r="J435" s="52">
        <f t="shared" si="668"/>
        <v>0</v>
      </c>
      <c r="K435" s="52">
        <f t="shared" si="668"/>
        <v>0</v>
      </c>
      <c r="L435" s="52">
        <f t="shared" si="668"/>
        <v>0</v>
      </c>
      <c r="M435" s="52">
        <f t="shared" si="668"/>
        <v>0</v>
      </c>
      <c r="N435" s="52">
        <f t="shared" si="668"/>
        <v>0</v>
      </c>
      <c r="O435" s="52">
        <f t="shared" si="668"/>
        <v>0.5</v>
      </c>
      <c r="P435" s="52">
        <f t="shared" si="668"/>
        <v>0.5</v>
      </c>
      <c r="Q435" s="52">
        <f t="shared" si="668"/>
        <v>0.5</v>
      </c>
      <c r="R435" s="52">
        <f t="shared" si="668"/>
        <v>0.5</v>
      </c>
      <c r="S435" s="52">
        <f t="shared" si="668"/>
        <v>0.5</v>
      </c>
      <c r="T435" s="52">
        <f t="shared" si="668"/>
        <v>0.5</v>
      </c>
      <c r="U435" s="52">
        <f t="shared" si="668"/>
        <v>0.5</v>
      </c>
      <c r="V435" s="52">
        <f t="shared" si="668"/>
        <v>0.5</v>
      </c>
      <c r="W435" s="52">
        <f t="shared" si="668"/>
        <v>0.5</v>
      </c>
      <c r="X435" s="52">
        <f t="shared" si="668"/>
        <v>0.5</v>
      </c>
      <c r="Y435" s="52">
        <f t="shared" si="668"/>
        <v>0.5</v>
      </c>
      <c r="Z435" s="52">
        <f t="shared" si="668"/>
        <v>0.5</v>
      </c>
      <c r="AA435" s="52">
        <f t="shared" si="668"/>
        <v>0.54166666666666663</v>
      </c>
      <c r="AB435" s="52">
        <f t="shared" si="668"/>
        <v>0.54166666666666663</v>
      </c>
      <c r="AC435" s="52">
        <f t="shared" si="668"/>
        <v>0.54166666666666663</v>
      </c>
      <c r="AD435" s="52">
        <f t="shared" si="668"/>
        <v>0.54166666666666663</v>
      </c>
      <c r="AE435" s="52">
        <f t="shared" si="668"/>
        <v>0.54166666666666663</v>
      </c>
      <c r="AF435" s="52">
        <f t="shared" si="668"/>
        <v>0.54166666666666663</v>
      </c>
      <c r="AG435" s="52">
        <f t="shared" si="668"/>
        <v>0.54166666666666663</v>
      </c>
      <c r="AH435" s="52">
        <f t="shared" si="668"/>
        <v>0.54166666666666663</v>
      </c>
      <c r="AI435" s="52">
        <f t="shared" si="668"/>
        <v>0.54166666666666663</v>
      </c>
      <c r="AJ435" s="52">
        <f t="shared" si="668"/>
        <v>0.54166666666666663</v>
      </c>
      <c r="AK435" s="52">
        <f t="shared" si="668"/>
        <v>0.54166666666666663</v>
      </c>
      <c r="AL435" s="52">
        <f t="shared" si="668"/>
        <v>0.54166666666666663</v>
      </c>
      <c r="AM435" s="52">
        <f t="shared" si="668"/>
        <v>0.58333333333333337</v>
      </c>
      <c r="AN435" s="52">
        <f t="shared" si="668"/>
        <v>0.58333333333333337</v>
      </c>
      <c r="AO435" s="52">
        <f t="shared" si="668"/>
        <v>0.58333333333333337</v>
      </c>
      <c r="AP435" s="52">
        <f t="shared" si="668"/>
        <v>0.58333333333333337</v>
      </c>
      <c r="AQ435" s="52">
        <f t="shared" si="668"/>
        <v>0.58333333333333337</v>
      </c>
      <c r="AR435" s="52">
        <f t="shared" si="668"/>
        <v>0.58333333333333337</v>
      </c>
      <c r="AS435" s="52">
        <f t="shared" si="668"/>
        <v>0.58333333333333337</v>
      </c>
      <c r="AT435" s="52">
        <f t="shared" si="668"/>
        <v>0.58333333333333337</v>
      </c>
      <c r="AU435" s="52">
        <f t="shared" si="668"/>
        <v>0.58333333333333337</v>
      </c>
      <c r="AV435" s="52">
        <f t="shared" si="668"/>
        <v>0.58333333333333337</v>
      </c>
      <c r="AW435" s="52">
        <f t="shared" si="668"/>
        <v>0.58333333333333337</v>
      </c>
      <c r="AX435" s="52">
        <f t="shared" si="668"/>
        <v>0.58333333333333337</v>
      </c>
      <c r="AY435" s="52">
        <f t="shared" si="668"/>
        <v>0.58333333333333337</v>
      </c>
      <c r="AZ435" s="52">
        <f t="shared" si="668"/>
        <v>0.58333333333333337</v>
      </c>
      <c r="BA435" s="52">
        <f t="shared" si="668"/>
        <v>0.58333333333333337</v>
      </c>
      <c r="BB435" s="52">
        <f t="shared" si="668"/>
        <v>0.58333333333333337</v>
      </c>
      <c r="BC435" s="52">
        <f t="shared" si="668"/>
        <v>0.58333333333333337</v>
      </c>
      <c r="BD435" s="52">
        <f t="shared" si="668"/>
        <v>0.58333333333333337</v>
      </c>
      <c r="BE435" s="52">
        <f t="shared" si="668"/>
        <v>0.58333333333333337</v>
      </c>
      <c r="BF435" s="52">
        <f t="shared" si="668"/>
        <v>0.58333333333333337</v>
      </c>
      <c r="BG435" s="52">
        <f t="shared" si="668"/>
        <v>0.58333333333333337</v>
      </c>
      <c r="BH435" s="52">
        <f t="shared" si="668"/>
        <v>0.58333333333333337</v>
      </c>
      <c r="BI435" s="52">
        <f t="shared" si="668"/>
        <v>0.58333333333333337</v>
      </c>
      <c r="BJ435" s="52">
        <f t="shared" si="668"/>
        <v>0.58333333333333337</v>
      </c>
    </row>
    <row r="436" spans="2:62" ht="13.5" hidden="1" customHeight="1" outlineLevel="1" x14ac:dyDescent="0.25">
      <c r="B436" s="6" t="s">
        <v>150</v>
      </c>
      <c r="G436" s="33">
        <f t="shared" ref="G436:BJ436" si="669">G412*$F$250</f>
        <v>0.625</v>
      </c>
      <c r="H436" s="33">
        <f t="shared" si="669"/>
        <v>1.25</v>
      </c>
      <c r="I436" s="33">
        <f t="shared" si="669"/>
        <v>1.25</v>
      </c>
      <c r="J436" s="33">
        <f t="shared" si="669"/>
        <v>1.25</v>
      </c>
      <c r="K436" s="33">
        <f t="shared" si="669"/>
        <v>1.25</v>
      </c>
      <c r="L436" s="33">
        <f t="shared" si="669"/>
        <v>1.25</v>
      </c>
      <c r="M436" s="33">
        <f t="shared" si="669"/>
        <v>1.25</v>
      </c>
      <c r="N436" s="33">
        <f t="shared" si="669"/>
        <v>1.25</v>
      </c>
      <c r="O436" s="33">
        <f t="shared" si="669"/>
        <v>2.125</v>
      </c>
      <c r="P436" s="33">
        <f t="shared" si="669"/>
        <v>2.125</v>
      </c>
      <c r="Q436" s="33">
        <f t="shared" si="669"/>
        <v>2.125</v>
      </c>
      <c r="R436" s="33">
        <f t="shared" si="669"/>
        <v>2.8333333333333335</v>
      </c>
      <c r="S436" s="33">
        <f t="shared" si="669"/>
        <v>2.8333333333333335</v>
      </c>
      <c r="T436" s="33">
        <f t="shared" si="669"/>
        <v>2.8333333333333335</v>
      </c>
      <c r="U436" s="33">
        <f t="shared" si="669"/>
        <v>2.8333333333333335</v>
      </c>
      <c r="V436" s="33">
        <f t="shared" si="669"/>
        <v>2.8333333333333335</v>
      </c>
      <c r="W436" s="33">
        <f t="shared" si="669"/>
        <v>2.8333333333333335</v>
      </c>
      <c r="X436" s="33">
        <f t="shared" si="669"/>
        <v>2.8333333333333335</v>
      </c>
      <c r="Y436" s="33">
        <f t="shared" si="669"/>
        <v>2.8333333333333335</v>
      </c>
      <c r="Z436" s="33">
        <f t="shared" si="669"/>
        <v>2.8333333333333335</v>
      </c>
      <c r="AA436" s="33">
        <f t="shared" si="669"/>
        <v>4.1666666666666661</v>
      </c>
      <c r="AB436" s="33">
        <f t="shared" si="669"/>
        <v>4.1666666666666661</v>
      </c>
      <c r="AC436" s="33">
        <f t="shared" si="669"/>
        <v>4.1666666666666661</v>
      </c>
      <c r="AD436" s="33">
        <f t="shared" si="669"/>
        <v>4.1666666666666661</v>
      </c>
      <c r="AE436" s="33">
        <f t="shared" si="669"/>
        <v>4.1666666666666661</v>
      </c>
      <c r="AF436" s="33">
        <f t="shared" si="669"/>
        <v>4.1666666666666661</v>
      </c>
      <c r="AG436" s="33">
        <f t="shared" si="669"/>
        <v>4.1666666666666661</v>
      </c>
      <c r="AH436" s="33">
        <f t="shared" si="669"/>
        <v>4.1666666666666661</v>
      </c>
      <c r="AI436" s="33">
        <f t="shared" si="669"/>
        <v>4.1666666666666661</v>
      </c>
      <c r="AJ436" s="33">
        <f t="shared" si="669"/>
        <v>4.1666666666666661</v>
      </c>
      <c r="AK436" s="33">
        <f t="shared" si="669"/>
        <v>4.1666666666666661</v>
      </c>
      <c r="AL436" s="33">
        <f t="shared" si="669"/>
        <v>4.1666666666666661</v>
      </c>
      <c r="AM436" s="33">
        <f t="shared" si="669"/>
        <v>5.208333333333333</v>
      </c>
      <c r="AN436" s="33">
        <f t="shared" si="669"/>
        <v>5.208333333333333</v>
      </c>
      <c r="AO436" s="33">
        <f t="shared" si="669"/>
        <v>5.208333333333333</v>
      </c>
      <c r="AP436" s="33">
        <f t="shared" si="669"/>
        <v>5.208333333333333</v>
      </c>
      <c r="AQ436" s="33">
        <f t="shared" si="669"/>
        <v>5.208333333333333</v>
      </c>
      <c r="AR436" s="33">
        <f t="shared" si="669"/>
        <v>5.208333333333333</v>
      </c>
      <c r="AS436" s="33">
        <f t="shared" si="669"/>
        <v>5.208333333333333</v>
      </c>
      <c r="AT436" s="33">
        <f t="shared" si="669"/>
        <v>5.208333333333333</v>
      </c>
      <c r="AU436" s="33">
        <f t="shared" si="669"/>
        <v>5.208333333333333</v>
      </c>
      <c r="AV436" s="33">
        <f t="shared" si="669"/>
        <v>5.208333333333333</v>
      </c>
      <c r="AW436" s="33">
        <f t="shared" si="669"/>
        <v>5.208333333333333</v>
      </c>
      <c r="AX436" s="33">
        <f t="shared" si="669"/>
        <v>5.208333333333333</v>
      </c>
      <c r="AY436" s="33">
        <f t="shared" si="669"/>
        <v>5.208333333333333</v>
      </c>
      <c r="AZ436" s="33">
        <f t="shared" si="669"/>
        <v>5.208333333333333</v>
      </c>
      <c r="BA436" s="33">
        <f t="shared" si="669"/>
        <v>5.208333333333333</v>
      </c>
      <c r="BB436" s="33">
        <f t="shared" si="669"/>
        <v>5.208333333333333</v>
      </c>
      <c r="BC436" s="33">
        <f t="shared" si="669"/>
        <v>5.208333333333333</v>
      </c>
      <c r="BD436" s="33">
        <f t="shared" si="669"/>
        <v>5.208333333333333</v>
      </c>
      <c r="BE436" s="33">
        <f t="shared" si="669"/>
        <v>5.208333333333333</v>
      </c>
      <c r="BF436" s="33">
        <f t="shared" si="669"/>
        <v>5.208333333333333</v>
      </c>
      <c r="BG436" s="33">
        <f t="shared" si="669"/>
        <v>5.208333333333333</v>
      </c>
      <c r="BH436" s="33">
        <f t="shared" si="669"/>
        <v>5.208333333333333</v>
      </c>
      <c r="BI436" s="33">
        <f t="shared" si="669"/>
        <v>5.208333333333333</v>
      </c>
      <c r="BJ436" s="33">
        <f t="shared" si="669"/>
        <v>5.208333333333333</v>
      </c>
    </row>
    <row r="437" spans="2:62" ht="13.5" hidden="1" customHeight="1" outlineLevel="1" x14ac:dyDescent="0.25">
      <c r="B437" s="6" t="s">
        <v>151</v>
      </c>
      <c r="G437" s="33">
        <f t="shared" ref="G437:BJ437" si="670">G413*$F$250</f>
        <v>0</v>
      </c>
      <c r="H437" s="33">
        <f t="shared" si="670"/>
        <v>0.625</v>
      </c>
      <c r="I437" s="33">
        <f t="shared" si="670"/>
        <v>0.625</v>
      </c>
      <c r="J437" s="33">
        <f t="shared" si="670"/>
        <v>0.625</v>
      </c>
      <c r="K437" s="33">
        <f t="shared" si="670"/>
        <v>0.625</v>
      </c>
      <c r="L437" s="33">
        <f t="shared" si="670"/>
        <v>1.4583333333333333</v>
      </c>
      <c r="M437" s="33">
        <f t="shared" si="670"/>
        <v>1.4583333333333333</v>
      </c>
      <c r="N437" s="33">
        <f t="shared" si="670"/>
        <v>1.4583333333333333</v>
      </c>
      <c r="O437" s="33">
        <f t="shared" si="670"/>
        <v>1.5</v>
      </c>
      <c r="P437" s="33">
        <f t="shared" si="670"/>
        <v>1.5</v>
      </c>
      <c r="Q437" s="33">
        <f t="shared" si="670"/>
        <v>1.5</v>
      </c>
      <c r="R437" s="33">
        <f t="shared" si="670"/>
        <v>1.5</v>
      </c>
      <c r="S437" s="33">
        <f t="shared" si="670"/>
        <v>1.5</v>
      </c>
      <c r="T437" s="33">
        <f t="shared" si="670"/>
        <v>1.5</v>
      </c>
      <c r="U437" s="33">
        <f t="shared" si="670"/>
        <v>1.5</v>
      </c>
      <c r="V437" s="33">
        <f t="shared" si="670"/>
        <v>1.5</v>
      </c>
      <c r="W437" s="33">
        <f t="shared" si="670"/>
        <v>1.5</v>
      </c>
      <c r="X437" s="33">
        <f t="shared" si="670"/>
        <v>1.5</v>
      </c>
      <c r="Y437" s="33">
        <f t="shared" si="670"/>
        <v>1.5</v>
      </c>
      <c r="Z437" s="33">
        <f t="shared" si="670"/>
        <v>1.7083333333333333</v>
      </c>
      <c r="AA437" s="33">
        <f t="shared" si="670"/>
        <v>1.7916666666666665</v>
      </c>
      <c r="AB437" s="33">
        <f t="shared" si="670"/>
        <v>1.7916666666666665</v>
      </c>
      <c r="AC437" s="33">
        <f t="shared" si="670"/>
        <v>1.7916666666666665</v>
      </c>
      <c r="AD437" s="33">
        <f t="shared" si="670"/>
        <v>1.7916666666666665</v>
      </c>
      <c r="AE437" s="33">
        <f t="shared" si="670"/>
        <v>1.7916666666666665</v>
      </c>
      <c r="AF437" s="33">
        <f t="shared" si="670"/>
        <v>1.7916666666666665</v>
      </c>
      <c r="AG437" s="33">
        <f t="shared" si="670"/>
        <v>1.7916666666666665</v>
      </c>
      <c r="AH437" s="33">
        <f t="shared" si="670"/>
        <v>1.7916666666666665</v>
      </c>
      <c r="AI437" s="33">
        <f t="shared" si="670"/>
        <v>1.7916666666666665</v>
      </c>
      <c r="AJ437" s="33">
        <f t="shared" si="670"/>
        <v>1.7916666666666665</v>
      </c>
      <c r="AK437" s="33">
        <f t="shared" si="670"/>
        <v>1.7916666666666665</v>
      </c>
      <c r="AL437" s="33">
        <f t="shared" si="670"/>
        <v>1.7916666666666665</v>
      </c>
      <c r="AM437" s="33">
        <f t="shared" si="670"/>
        <v>2.125</v>
      </c>
      <c r="AN437" s="33">
        <f t="shared" si="670"/>
        <v>2.125</v>
      </c>
      <c r="AO437" s="33">
        <f t="shared" si="670"/>
        <v>2.125</v>
      </c>
      <c r="AP437" s="33">
        <f t="shared" si="670"/>
        <v>2.125</v>
      </c>
      <c r="AQ437" s="33">
        <f t="shared" si="670"/>
        <v>2.125</v>
      </c>
      <c r="AR437" s="33">
        <f t="shared" si="670"/>
        <v>2.125</v>
      </c>
      <c r="AS437" s="33">
        <f t="shared" si="670"/>
        <v>2.125</v>
      </c>
      <c r="AT437" s="33">
        <f t="shared" si="670"/>
        <v>2.125</v>
      </c>
      <c r="AU437" s="33">
        <f t="shared" si="670"/>
        <v>2.125</v>
      </c>
      <c r="AV437" s="33">
        <f t="shared" si="670"/>
        <v>2.125</v>
      </c>
      <c r="AW437" s="33">
        <f t="shared" si="670"/>
        <v>2.125</v>
      </c>
      <c r="AX437" s="33">
        <f t="shared" si="670"/>
        <v>2.125</v>
      </c>
      <c r="AY437" s="33">
        <f t="shared" si="670"/>
        <v>2.125</v>
      </c>
      <c r="AZ437" s="33">
        <f t="shared" si="670"/>
        <v>2.125</v>
      </c>
      <c r="BA437" s="33">
        <f t="shared" si="670"/>
        <v>2.125</v>
      </c>
      <c r="BB437" s="33">
        <f t="shared" si="670"/>
        <v>2.125</v>
      </c>
      <c r="BC437" s="33">
        <f t="shared" si="670"/>
        <v>2.125</v>
      </c>
      <c r="BD437" s="33">
        <f t="shared" si="670"/>
        <v>2.125</v>
      </c>
      <c r="BE437" s="33">
        <f t="shared" si="670"/>
        <v>2.125</v>
      </c>
      <c r="BF437" s="33">
        <f t="shared" si="670"/>
        <v>2.125</v>
      </c>
      <c r="BG437" s="33">
        <f t="shared" si="670"/>
        <v>2.125</v>
      </c>
      <c r="BH437" s="33">
        <f t="shared" si="670"/>
        <v>2.125</v>
      </c>
      <c r="BI437" s="33">
        <f t="shared" si="670"/>
        <v>2.125</v>
      </c>
      <c r="BJ437" s="33">
        <f t="shared" si="670"/>
        <v>2.125</v>
      </c>
    </row>
    <row r="438" spans="2:62" ht="13.5" hidden="1" customHeight="1" outlineLevel="1" x14ac:dyDescent="0.25">
      <c r="B438" s="6" t="s">
        <v>152</v>
      </c>
      <c r="G438" s="33">
        <f t="shared" ref="G438:BJ438" si="671">G414*$F$250</f>
        <v>1.6666666666666665</v>
      </c>
      <c r="H438" s="33">
        <f t="shared" si="671"/>
        <v>1.6666666666666665</v>
      </c>
      <c r="I438" s="33">
        <f t="shared" si="671"/>
        <v>1.6666666666666665</v>
      </c>
      <c r="J438" s="33">
        <f t="shared" si="671"/>
        <v>1.6666666666666665</v>
      </c>
      <c r="K438" s="33">
        <f t="shared" si="671"/>
        <v>1.6666666666666665</v>
      </c>
      <c r="L438" s="33">
        <f t="shared" si="671"/>
        <v>1.6666666666666665</v>
      </c>
      <c r="M438" s="33">
        <f t="shared" si="671"/>
        <v>1.6666666666666665</v>
      </c>
      <c r="N438" s="33">
        <f t="shared" si="671"/>
        <v>1.6666666666666665</v>
      </c>
      <c r="O438" s="33">
        <f t="shared" si="671"/>
        <v>4.583333333333333</v>
      </c>
      <c r="P438" s="33">
        <f t="shared" si="671"/>
        <v>4.583333333333333</v>
      </c>
      <c r="Q438" s="33">
        <f t="shared" si="671"/>
        <v>4.583333333333333</v>
      </c>
      <c r="R438" s="33">
        <f t="shared" si="671"/>
        <v>4.583333333333333</v>
      </c>
      <c r="S438" s="33">
        <f t="shared" si="671"/>
        <v>4.583333333333333</v>
      </c>
      <c r="T438" s="33">
        <f t="shared" si="671"/>
        <v>4.583333333333333</v>
      </c>
      <c r="U438" s="33">
        <f t="shared" si="671"/>
        <v>7.4999999999999991</v>
      </c>
      <c r="V438" s="33">
        <f t="shared" si="671"/>
        <v>7.4999999999999991</v>
      </c>
      <c r="W438" s="33">
        <f t="shared" si="671"/>
        <v>7.4999999999999991</v>
      </c>
      <c r="X438" s="33">
        <f t="shared" si="671"/>
        <v>7.4999999999999991</v>
      </c>
      <c r="Y438" s="33">
        <f t="shared" si="671"/>
        <v>7.4999999999999991</v>
      </c>
      <c r="Z438" s="33">
        <f t="shared" si="671"/>
        <v>7.4999999999999991</v>
      </c>
      <c r="AA438" s="33">
        <f t="shared" si="671"/>
        <v>10.541666666666664</v>
      </c>
      <c r="AB438" s="33">
        <f t="shared" si="671"/>
        <v>10.541666666666664</v>
      </c>
      <c r="AC438" s="33">
        <f t="shared" si="671"/>
        <v>10.541666666666664</v>
      </c>
      <c r="AD438" s="33">
        <f t="shared" si="671"/>
        <v>10.541666666666664</v>
      </c>
      <c r="AE438" s="33">
        <f t="shared" si="671"/>
        <v>10.541666666666664</v>
      </c>
      <c r="AF438" s="33">
        <f t="shared" si="671"/>
        <v>10.541666666666664</v>
      </c>
      <c r="AG438" s="33">
        <f t="shared" si="671"/>
        <v>10.541666666666664</v>
      </c>
      <c r="AH438" s="33">
        <f t="shared" si="671"/>
        <v>10.541666666666664</v>
      </c>
      <c r="AI438" s="33">
        <f t="shared" si="671"/>
        <v>10.541666666666664</v>
      </c>
      <c r="AJ438" s="33">
        <f t="shared" si="671"/>
        <v>10.541666666666664</v>
      </c>
      <c r="AK438" s="33">
        <f t="shared" si="671"/>
        <v>10.541666666666664</v>
      </c>
      <c r="AL438" s="33">
        <f t="shared" si="671"/>
        <v>10.541666666666664</v>
      </c>
      <c r="AM438" s="33">
        <f t="shared" si="671"/>
        <v>11.333333333333332</v>
      </c>
      <c r="AN438" s="33">
        <f t="shared" si="671"/>
        <v>11.333333333333332</v>
      </c>
      <c r="AO438" s="33">
        <f t="shared" si="671"/>
        <v>11.333333333333332</v>
      </c>
      <c r="AP438" s="33">
        <f t="shared" si="671"/>
        <v>11.333333333333332</v>
      </c>
      <c r="AQ438" s="33">
        <f t="shared" si="671"/>
        <v>11.333333333333332</v>
      </c>
      <c r="AR438" s="33">
        <f t="shared" si="671"/>
        <v>11.333333333333332</v>
      </c>
      <c r="AS438" s="33">
        <f t="shared" si="671"/>
        <v>11.333333333333332</v>
      </c>
      <c r="AT438" s="33">
        <f t="shared" si="671"/>
        <v>11.333333333333332</v>
      </c>
      <c r="AU438" s="33">
        <f t="shared" si="671"/>
        <v>11.333333333333332</v>
      </c>
      <c r="AV438" s="33">
        <f t="shared" si="671"/>
        <v>11.333333333333332</v>
      </c>
      <c r="AW438" s="33">
        <f t="shared" si="671"/>
        <v>11.333333333333332</v>
      </c>
      <c r="AX438" s="33">
        <f t="shared" si="671"/>
        <v>11.333333333333332</v>
      </c>
      <c r="AY438" s="33">
        <f t="shared" si="671"/>
        <v>12.166666666666666</v>
      </c>
      <c r="AZ438" s="33">
        <f t="shared" si="671"/>
        <v>12.374999999999998</v>
      </c>
      <c r="BA438" s="33">
        <f t="shared" si="671"/>
        <v>12.374999999999998</v>
      </c>
      <c r="BB438" s="33">
        <f t="shared" si="671"/>
        <v>12.374999999999998</v>
      </c>
      <c r="BC438" s="33">
        <f t="shared" si="671"/>
        <v>12.374999999999998</v>
      </c>
      <c r="BD438" s="33">
        <f t="shared" si="671"/>
        <v>12.374999999999998</v>
      </c>
      <c r="BE438" s="33">
        <f t="shared" si="671"/>
        <v>12.374999999999998</v>
      </c>
      <c r="BF438" s="33">
        <f t="shared" si="671"/>
        <v>12.374999999999998</v>
      </c>
      <c r="BG438" s="33">
        <f t="shared" si="671"/>
        <v>12.374999999999998</v>
      </c>
      <c r="BH438" s="33">
        <f t="shared" si="671"/>
        <v>12.374999999999998</v>
      </c>
      <c r="BI438" s="33">
        <f t="shared" si="671"/>
        <v>12.374999999999998</v>
      </c>
      <c r="BJ438" s="33">
        <f t="shared" si="671"/>
        <v>12.374999999999998</v>
      </c>
    </row>
    <row r="439" spans="2:62" s="20" customFormat="1" ht="13.5" hidden="1" customHeight="1" outlineLevel="1" x14ac:dyDescent="0.25">
      <c r="B439" s="61" t="s">
        <v>153</v>
      </c>
      <c r="C439" s="61"/>
      <c r="D439" s="61"/>
      <c r="E439" s="61"/>
      <c r="F439" s="61"/>
      <c r="G439" s="62">
        <f>SUM(G435:G438)</f>
        <v>2.2916666666666665</v>
      </c>
      <c r="H439" s="62">
        <f t="shared" ref="H439" si="672">SUM(H435:H438)</f>
        <v>3.5416666666666665</v>
      </c>
      <c r="I439" s="62">
        <f t="shared" ref="I439" si="673">SUM(I435:I438)</f>
        <v>3.5416666666666665</v>
      </c>
      <c r="J439" s="62">
        <f t="shared" ref="J439" si="674">SUM(J435:J438)</f>
        <v>3.5416666666666665</v>
      </c>
      <c r="K439" s="62">
        <f t="shared" ref="K439" si="675">SUM(K435:K438)</f>
        <v>3.5416666666666665</v>
      </c>
      <c r="L439" s="62">
        <f t="shared" ref="L439" si="676">SUM(L435:L438)</f>
        <v>4.375</v>
      </c>
      <c r="M439" s="62">
        <f t="shared" ref="M439" si="677">SUM(M435:M438)</f>
        <v>4.375</v>
      </c>
      <c r="N439" s="62">
        <f t="shared" ref="N439" si="678">SUM(N435:N438)</f>
        <v>4.375</v>
      </c>
      <c r="O439" s="62">
        <f t="shared" ref="O439" si="679">SUM(O435:O438)</f>
        <v>8.7083333333333321</v>
      </c>
      <c r="P439" s="62">
        <f t="shared" ref="P439" si="680">SUM(P435:P438)</f>
        <v>8.7083333333333321</v>
      </c>
      <c r="Q439" s="62">
        <f t="shared" ref="Q439" si="681">SUM(Q435:Q438)</f>
        <v>8.7083333333333321</v>
      </c>
      <c r="R439" s="62">
        <f t="shared" ref="R439" si="682">SUM(R435:R438)</f>
        <v>9.4166666666666679</v>
      </c>
      <c r="S439" s="62">
        <f t="shared" ref="S439" si="683">SUM(S435:S438)</f>
        <v>9.4166666666666679</v>
      </c>
      <c r="T439" s="62">
        <f t="shared" ref="T439" si="684">SUM(T435:T438)</f>
        <v>9.4166666666666679</v>
      </c>
      <c r="U439" s="62">
        <f t="shared" ref="U439" si="685">SUM(U435:U438)</f>
        <v>12.333333333333332</v>
      </c>
      <c r="V439" s="62">
        <f t="shared" ref="V439" si="686">SUM(V435:V438)</f>
        <v>12.333333333333332</v>
      </c>
      <c r="W439" s="62">
        <f t="shared" ref="W439" si="687">SUM(W435:W438)</f>
        <v>12.333333333333332</v>
      </c>
      <c r="X439" s="62">
        <f t="shared" ref="X439" si="688">SUM(X435:X438)</f>
        <v>12.333333333333332</v>
      </c>
      <c r="Y439" s="62">
        <f t="shared" ref="Y439" si="689">SUM(Y435:Y438)</f>
        <v>12.333333333333332</v>
      </c>
      <c r="Z439" s="62">
        <f t="shared" ref="Z439" si="690">SUM(Z435:Z438)</f>
        <v>12.541666666666666</v>
      </c>
      <c r="AA439" s="62">
        <f t="shared" ref="AA439" si="691">SUM(AA435:AA438)</f>
        <v>17.041666666666664</v>
      </c>
      <c r="AB439" s="62">
        <f t="shared" ref="AB439" si="692">SUM(AB435:AB438)</f>
        <v>17.041666666666664</v>
      </c>
      <c r="AC439" s="62">
        <f t="shared" ref="AC439" si="693">SUM(AC435:AC438)</f>
        <v>17.041666666666664</v>
      </c>
      <c r="AD439" s="62">
        <f t="shared" ref="AD439" si="694">SUM(AD435:AD438)</f>
        <v>17.041666666666664</v>
      </c>
      <c r="AE439" s="62">
        <f t="shared" ref="AE439" si="695">SUM(AE435:AE438)</f>
        <v>17.041666666666664</v>
      </c>
      <c r="AF439" s="62">
        <f t="shared" ref="AF439" si="696">SUM(AF435:AF438)</f>
        <v>17.041666666666664</v>
      </c>
      <c r="AG439" s="62">
        <f t="shared" ref="AG439" si="697">SUM(AG435:AG438)</f>
        <v>17.041666666666664</v>
      </c>
      <c r="AH439" s="62">
        <f t="shared" ref="AH439" si="698">SUM(AH435:AH438)</f>
        <v>17.041666666666664</v>
      </c>
      <c r="AI439" s="62">
        <f t="shared" ref="AI439" si="699">SUM(AI435:AI438)</f>
        <v>17.041666666666664</v>
      </c>
      <c r="AJ439" s="62">
        <f t="shared" ref="AJ439" si="700">SUM(AJ435:AJ438)</f>
        <v>17.041666666666664</v>
      </c>
      <c r="AK439" s="62">
        <f t="shared" ref="AK439" si="701">SUM(AK435:AK438)</f>
        <v>17.041666666666664</v>
      </c>
      <c r="AL439" s="62">
        <f t="shared" ref="AL439" si="702">SUM(AL435:AL438)</f>
        <v>17.041666666666664</v>
      </c>
      <c r="AM439" s="62">
        <f t="shared" ref="AM439" si="703">SUM(AM435:AM438)</f>
        <v>19.25</v>
      </c>
      <c r="AN439" s="62">
        <f t="shared" ref="AN439" si="704">SUM(AN435:AN438)</f>
        <v>19.25</v>
      </c>
      <c r="AO439" s="62">
        <f t="shared" ref="AO439" si="705">SUM(AO435:AO438)</f>
        <v>19.25</v>
      </c>
      <c r="AP439" s="62">
        <f t="shared" ref="AP439" si="706">SUM(AP435:AP438)</f>
        <v>19.25</v>
      </c>
      <c r="AQ439" s="62">
        <f t="shared" ref="AQ439" si="707">SUM(AQ435:AQ438)</f>
        <v>19.25</v>
      </c>
      <c r="AR439" s="62">
        <f t="shared" ref="AR439" si="708">SUM(AR435:AR438)</f>
        <v>19.25</v>
      </c>
      <c r="AS439" s="62">
        <f t="shared" ref="AS439" si="709">SUM(AS435:AS438)</f>
        <v>19.25</v>
      </c>
      <c r="AT439" s="62">
        <f t="shared" ref="AT439" si="710">SUM(AT435:AT438)</f>
        <v>19.25</v>
      </c>
      <c r="AU439" s="62">
        <f t="shared" ref="AU439" si="711">SUM(AU435:AU438)</f>
        <v>19.25</v>
      </c>
      <c r="AV439" s="62">
        <f t="shared" ref="AV439" si="712">SUM(AV435:AV438)</f>
        <v>19.25</v>
      </c>
      <c r="AW439" s="62">
        <f t="shared" ref="AW439" si="713">SUM(AW435:AW438)</f>
        <v>19.25</v>
      </c>
      <c r="AX439" s="62">
        <f t="shared" ref="AX439" si="714">SUM(AX435:AX438)</f>
        <v>19.25</v>
      </c>
      <c r="AY439" s="62">
        <f t="shared" ref="AY439" si="715">SUM(AY435:AY438)</f>
        <v>20.083333333333332</v>
      </c>
      <c r="AZ439" s="62">
        <f t="shared" ref="AZ439" si="716">SUM(AZ435:AZ438)</f>
        <v>20.291666666666664</v>
      </c>
      <c r="BA439" s="62">
        <f t="shared" ref="BA439" si="717">SUM(BA435:BA438)</f>
        <v>20.291666666666664</v>
      </c>
      <c r="BB439" s="62">
        <f t="shared" ref="BB439" si="718">SUM(BB435:BB438)</f>
        <v>20.291666666666664</v>
      </c>
      <c r="BC439" s="62">
        <f t="shared" ref="BC439" si="719">SUM(BC435:BC438)</f>
        <v>20.291666666666664</v>
      </c>
      <c r="BD439" s="62">
        <f t="shared" ref="BD439" si="720">SUM(BD435:BD438)</f>
        <v>20.291666666666664</v>
      </c>
      <c r="BE439" s="62">
        <f t="shared" ref="BE439" si="721">SUM(BE435:BE438)</f>
        <v>20.291666666666664</v>
      </c>
      <c r="BF439" s="62">
        <f t="shared" ref="BF439" si="722">SUM(BF435:BF438)</f>
        <v>20.291666666666664</v>
      </c>
      <c r="BG439" s="62">
        <f t="shared" ref="BG439" si="723">SUM(BG435:BG438)</f>
        <v>20.291666666666664</v>
      </c>
      <c r="BH439" s="62">
        <f t="shared" ref="BH439" si="724">SUM(BH435:BH438)</f>
        <v>20.291666666666664</v>
      </c>
      <c r="BI439" s="62">
        <f t="shared" ref="BI439" si="725">SUM(BI435:BI438)</f>
        <v>20.291666666666664</v>
      </c>
      <c r="BJ439" s="62">
        <f t="shared" ref="BJ439" si="726">SUM(BJ435:BJ438)</f>
        <v>20.291666666666664</v>
      </c>
    </row>
    <row r="440" spans="2:62" ht="5" hidden="1" customHeight="1" outlineLevel="1" thickBot="1" x14ac:dyDescent="0.3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</row>
    <row r="441" spans="2:62" ht="13.5" hidden="1" customHeight="1" outlineLevel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spans="2:62" ht="13.5" hidden="1" customHeight="1" outlineLevel="1" thickBot="1" x14ac:dyDescent="0.3"/>
    <row r="443" spans="2:62" ht="18" customHeight="1" collapsed="1" thickTop="1" thickBot="1" x14ac:dyDescent="0.3">
      <c r="B443" s="31" t="s">
        <v>160</v>
      </c>
      <c r="C443" s="31"/>
      <c r="D443" s="31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</row>
    <row r="444" spans="2:62" ht="5" hidden="1" customHeight="1" outlineLevel="1" x14ac:dyDescent="0.25"/>
    <row r="445" spans="2:62" s="24" customFormat="1" ht="13.5" hidden="1" customHeight="1" outlineLevel="1" x14ac:dyDescent="0.25">
      <c r="G445" s="25">
        <f>G$4</f>
        <v>41425</v>
      </c>
      <c r="H445" s="25">
        <f t="shared" ref="H445:BJ445" si="727">H$4</f>
        <v>41455</v>
      </c>
      <c r="I445" s="25">
        <f t="shared" si="727"/>
        <v>41486</v>
      </c>
      <c r="J445" s="25">
        <f t="shared" si="727"/>
        <v>41517</v>
      </c>
      <c r="K445" s="25">
        <f t="shared" si="727"/>
        <v>41547</v>
      </c>
      <c r="L445" s="25">
        <f t="shared" si="727"/>
        <v>41578</v>
      </c>
      <c r="M445" s="25">
        <f t="shared" si="727"/>
        <v>41608</v>
      </c>
      <c r="N445" s="25">
        <f t="shared" si="727"/>
        <v>41639</v>
      </c>
      <c r="O445" s="25">
        <f t="shared" si="727"/>
        <v>41670</v>
      </c>
      <c r="P445" s="25">
        <f t="shared" si="727"/>
        <v>41698</v>
      </c>
      <c r="Q445" s="25">
        <f t="shared" si="727"/>
        <v>41729</v>
      </c>
      <c r="R445" s="25">
        <f t="shared" si="727"/>
        <v>41759</v>
      </c>
      <c r="S445" s="25">
        <f t="shared" si="727"/>
        <v>41790</v>
      </c>
      <c r="T445" s="25">
        <f t="shared" si="727"/>
        <v>41820</v>
      </c>
      <c r="U445" s="25">
        <f t="shared" si="727"/>
        <v>41851</v>
      </c>
      <c r="V445" s="25">
        <f t="shared" si="727"/>
        <v>41882</v>
      </c>
      <c r="W445" s="25">
        <f t="shared" si="727"/>
        <v>41912</v>
      </c>
      <c r="X445" s="25">
        <f t="shared" si="727"/>
        <v>41943</v>
      </c>
      <c r="Y445" s="25">
        <f t="shared" si="727"/>
        <v>41973</v>
      </c>
      <c r="Z445" s="25">
        <f t="shared" si="727"/>
        <v>42004</v>
      </c>
      <c r="AA445" s="25">
        <f t="shared" si="727"/>
        <v>42035</v>
      </c>
      <c r="AB445" s="25">
        <f t="shared" si="727"/>
        <v>42063</v>
      </c>
      <c r="AC445" s="25">
        <f t="shared" si="727"/>
        <v>42094</v>
      </c>
      <c r="AD445" s="25">
        <f t="shared" si="727"/>
        <v>42124</v>
      </c>
      <c r="AE445" s="25">
        <f t="shared" si="727"/>
        <v>42155</v>
      </c>
      <c r="AF445" s="25">
        <f t="shared" si="727"/>
        <v>42185</v>
      </c>
      <c r="AG445" s="25">
        <f t="shared" si="727"/>
        <v>42216</v>
      </c>
      <c r="AH445" s="25">
        <f t="shared" si="727"/>
        <v>42247</v>
      </c>
      <c r="AI445" s="25">
        <f t="shared" si="727"/>
        <v>42277</v>
      </c>
      <c r="AJ445" s="25">
        <f t="shared" si="727"/>
        <v>42308</v>
      </c>
      <c r="AK445" s="25">
        <f t="shared" si="727"/>
        <v>42338</v>
      </c>
      <c r="AL445" s="25">
        <f t="shared" si="727"/>
        <v>42369</v>
      </c>
      <c r="AM445" s="25">
        <f t="shared" si="727"/>
        <v>42400</v>
      </c>
      <c r="AN445" s="25">
        <f t="shared" si="727"/>
        <v>42429</v>
      </c>
      <c r="AO445" s="25">
        <f t="shared" si="727"/>
        <v>42460</v>
      </c>
      <c r="AP445" s="25">
        <f t="shared" si="727"/>
        <v>42490</v>
      </c>
      <c r="AQ445" s="25">
        <f t="shared" si="727"/>
        <v>42521</v>
      </c>
      <c r="AR445" s="25">
        <f t="shared" si="727"/>
        <v>42551</v>
      </c>
      <c r="AS445" s="25">
        <f t="shared" si="727"/>
        <v>42582</v>
      </c>
      <c r="AT445" s="25">
        <f t="shared" si="727"/>
        <v>42613</v>
      </c>
      <c r="AU445" s="25">
        <f t="shared" si="727"/>
        <v>42643</v>
      </c>
      <c r="AV445" s="25">
        <f t="shared" si="727"/>
        <v>42674</v>
      </c>
      <c r="AW445" s="25">
        <f t="shared" si="727"/>
        <v>42704</v>
      </c>
      <c r="AX445" s="25">
        <f t="shared" si="727"/>
        <v>42735</v>
      </c>
      <c r="AY445" s="25">
        <f t="shared" si="727"/>
        <v>42766</v>
      </c>
      <c r="AZ445" s="25">
        <f t="shared" si="727"/>
        <v>42794</v>
      </c>
      <c r="BA445" s="25">
        <f t="shared" si="727"/>
        <v>42825</v>
      </c>
      <c r="BB445" s="25">
        <f t="shared" si="727"/>
        <v>42855</v>
      </c>
      <c r="BC445" s="25">
        <f t="shared" si="727"/>
        <v>42886</v>
      </c>
      <c r="BD445" s="25">
        <f t="shared" si="727"/>
        <v>42916</v>
      </c>
      <c r="BE445" s="25">
        <f t="shared" si="727"/>
        <v>42947</v>
      </c>
      <c r="BF445" s="25">
        <f t="shared" si="727"/>
        <v>42978</v>
      </c>
      <c r="BG445" s="25">
        <f t="shared" si="727"/>
        <v>43008</v>
      </c>
      <c r="BH445" s="25">
        <f t="shared" si="727"/>
        <v>43039</v>
      </c>
      <c r="BI445" s="25">
        <f t="shared" si="727"/>
        <v>43069</v>
      </c>
      <c r="BJ445" s="25">
        <f t="shared" si="727"/>
        <v>43100</v>
      </c>
    </row>
    <row r="446" spans="2:62" s="24" customFormat="1" ht="13.5" hidden="1" customHeight="1" outlineLevel="1" thickBot="1" x14ac:dyDescent="0.3">
      <c r="B446" s="16" t="s">
        <v>8</v>
      </c>
      <c r="C446" s="16"/>
      <c r="D446" s="16"/>
      <c r="E446" s="26"/>
      <c r="F446" s="26"/>
      <c r="G446" s="27">
        <f>G$5</f>
        <v>2013</v>
      </c>
      <c r="H446" s="27">
        <f t="shared" ref="H446:BJ446" si="728">H$5</f>
        <v>2013</v>
      </c>
      <c r="I446" s="27">
        <f t="shared" si="728"/>
        <v>2013</v>
      </c>
      <c r="J446" s="27">
        <f t="shared" si="728"/>
        <v>2013</v>
      </c>
      <c r="K446" s="27">
        <f t="shared" si="728"/>
        <v>2013</v>
      </c>
      <c r="L446" s="27">
        <f t="shared" si="728"/>
        <v>2013</v>
      </c>
      <c r="M446" s="27">
        <f t="shared" si="728"/>
        <v>2013</v>
      </c>
      <c r="N446" s="27">
        <f t="shared" si="728"/>
        <v>2013</v>
      </c>
      <c r="O446" s="27">
        <f t="shared" si="728"/>
        <v>2014</v>
      </c>
      <c r="P446" s="27">
        <f t="shared" si="728"/>
        <v>2014</v>
      </c>
      <c r="Q446" s="27">
        <f t="shared" si="728"/>
        <v>2014</v>
      </c>
      <c r="R446" s="27">
        <f t="shared" si="728"/>
        <v>2014</v>
      </c>
      <c r="S446" s="27">
        <f t="shared" si="728"/>
        <v>2014</v>
      </c>
      <c r="T446" s="27">
        <f t="shared" si="728"/>
        <v>2014</v>
      </c>
      <c r="U446" s="27">
        <f t="shared" si="728"/>
        <v>2014</v>
      </c>
      <c r="V446" s="27">
        <f t="shared" si="728"/>
        <v>2014</v>
      </c>
      <c r="W446" s="27">
        <f t="shared" si="728"/>
        <v>2014</v>
      </c>
      <c r="X446" s="27">
        <f t="shared" si="728"/>
        <v>2014</v>
      </c>
      <c r="Y446" s="27">
        <f t="shared" si="728"/>
        <v>2014</v>
      </c>
      <c r="Z446" s="27">
        <f t="shared" si="728"/>
        <v>2014</v>
      </c>
      <c r="AA446" s="27">
        <f t="shared" si="728"/>
        <v>2015</v>
      </c>
      <c r="AB446" s="27">
        <f t="shared" si="728"/>
        <v>2015</v>
      </c>
      <c r="AC446" s="27">
        <f t="shared" si="728"/>
        <v>2015</v>
      </c>
      <c r="AD446" s="27">
        <f t="shared" si="728"/>
        <v>2015</v>
      </c>
      <c r="AE446" s="27">
        <f t="shared" si="728"/>
        <v>2015</v>
      </c>
      <c r="AF446" s="27">
        <f t="shared" si="728"/>
        <v>2015</v>
      </c>
      <c r="AG446" s="27">
        <f t="shared" si="728"/>
        <v>2015</v>
      </c>
      <c r="AH446" s="27">
        <f t="shared" si="728"/>
        <v>2015</v>
      </c>
      <c r="AI446" s="27">
        <f t="shared" si="728"/>
        <v>2015</v>
      </c>
      <c r="AJ446" s="27">
        <f t="shared" si="728"/>
        <v>2015</v>
      </c>
      <c r="AK446" s="27">
        <f t="shared" si="728"/>
        <v>2015</v>
      </c>
      <c r="AL446" s="27">
        <f t="shared" si="728"/>
        <v>2015</v>
      </c>
      <c r="AM446" s="27">
        <f t="shared" si="728"/>
        <v>2016</v>
      </c>
      <c r="AN446" s="27">
        <f t="shared" si="728"/>
        <v>2016</v>
      </c>
      <c r="AO446" s="27">
        <f t="shared" si="728"/>
        <v>2016</v>
      </c>
      <c r="AP446" s="27">
        <f t="shared" si="728"/>
        <v>2016</v>
      </c>
      <c r="AQ446" s="27">
        <f t="shared" si="728"/>
        <v>2016</v>
      </c>
      <c r="AR446" s="27">
        <f t="shared" si="728"/>
        <v>2016</v>
      </c>
      <c r="AS446" s="27">
        <f t="shared" si="728"/>
        <v>2016</v>
      </c>
      <c r="AT446" s="27">
        <f t="shared" si="728"/>
        <v>2016</v>
      </c>
      <c r="AU446" s="27">
        <f t="shared" si="728"/>
        <v>2016</v>
      </c>
      <c r="AV446" s="27">
        <f t="shared" si="728"/>
        <v>2016</v>
      </c>
      <c r="AW446" s="27">
        <f t="shared" si="728"/>
        <v>2016</v>
      </c>
      <c r="AX446" s="27">
        <f t="shared" si="728"/>
        <v>2016</v>
      </c>
      <c r="AY446" s="27">
        <f t="shared" si="728"/>
        <v>2017</v>
      </c>
      <c r="AZ446" s="27">
        <f t="shared" si="728"/>
        <v>2017</v>
      </c>
      <c r="BA446" s="27">
        <f t="shared" si="728"/>
        <v>2017</v>
      </c>
      <c r="BB446" s="27">
        <f t="shared" si="728"/>
        <v>2017</v>
      </c>
      <c r="BC446" s="27">
        <f t="shared" si="728"/>
        <v>2017</v>
      </c>
      <c r="BD446" s="27">
        <f t="shared" si="728"/>
        <v>2017</v>
      </c>
      <c r="BE446" s="27">
        <f t="shared" si="728"/>
        <v>2017</v>
      </c>
      <c r="BF446" s="27">
        <f t="shared" si="728"/>
        <v>2017</v>
      </c>
      <c r="BG446" s="27">
        <f t="shared" si="728"/>
        <v>2017</v>
      </c>
      <c r="BH446" s="27">
        <f t="shared" si="728"/>
        <v>2017</v>
      </c>
      <c r="BI446" s="27">
        <f t="shared" si="728"/>
        <v>2017</v>
      </c>
      <c r="BJ446" s="27">
        <f t="shared" si="728"/>
        <v>2017</v>
      </c>
    </row>
    <row r="447" spans="2:62" ht="5" hidden="1" customHeight="1" outlineLevel="1" x14ac:dyDescent="0.25"/>
    <row r="448" spans="2:62" ht="13.5" hidden="1" customHeight="1" outlineLevel="1" x14ac:dyDescent="0.25">
      <c r="B448" s="29" t="s">
        <v>62</v>
      </c>
      <c r="C448" s="37"/>
      <c r="D448" s="3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5"/>
    </row>
    <row r="449" spans="2:62" ht="5" hidden="1" customHeight="1" outlineLevel="1" x14ac:dyDescent="0.25"/>
    <row r="450" spans="2:62" ht="13.5" hidden="1" customHeight="1" outlineLevel="1" x14ac:dyDescent="0.25">
      <c r="B450" s="6" t="s">
        <v>65</v>
      </c>
      <c r="G450" s="41">
        <v>0.3</v>
      </c>
      <c r="H450" s="52">
        <f>G450</f>
        <v>0.3</v>
      </c>
      <c r="I450" s="52">
        <f t="shared" ref="I450:AW450" si="729">H450</f>
        <v>0.3</v>
      </c>
      <c r="J450" s="52">
        <f t="shared" si="729"/>
        <v>0.3</v>
      </c>
      <c r="K450" s="52">
        <f t="shared" si="729"/>
        <v>0.3</v>
      </c>
      <c r="L450" s="52">
        <f t="shared" si="729"/>
        <v>0.3</v>
      </c>
      <c r="M450" s="52">
        <f t="shared" si="729"/>
        <v>0.3</v>
      </c>
      <c r="N450" s="52">
        <f t="shared" si="729"/>
        <v>0.3</v>
      </c>
      <c r="O450" s="52">
        <f t="shared" si="729"/>
        <v>0.3</v>
      </c>
      <c r="P450" s="52">
        <f t="shared" si="729"/>
        <v>0.3</v>
      </c>
      <c r="Q450" s="52">
        <f t="shared" si="729"/>
        <v>0.3</v>
      </c>
      <c r="R450" s="52">
        <f t="shared" si="729"/>
        <v>0.3</v>
      </c>
      <c r="S450" s="52">
        <f t="shared" si="729"/>
        <v>0.3</v>
      </c>
      <c r="T450" s="52">
        <f t="shared" si="729"/>
        <v>0.3</v>
      </c>
      <c r="U450" s="52">
        <f t="shared" si="729"/>
        <v>0.3</v>
      </c>
      <c r="V450" s="52">
        <f t="shared" si="729"/>
        <v>0.3</v>
      </c>
      <c r="W450" s="52">
        <f t="shared" si="729"/>
        <v>0.3</v>
      </c>
      <c r="X450" s="52">
        <f t="shared" si="729"/>
        <v>0.3</v>
      </c>
      <c r="Y450" s="52">
        <f t="shared" si="729"/>
        <v>0.3</v>
      </c>
      <c r="Z450" s="52">
        <f t="shared" si="729"/>
        <v>0.3</v>
      </c>
      <c r="AA450" s="52">
        <f t="shared" si="729"/>
        <v>0.3</v>
      </c>
      <c r="AB450" s="52">
        <f t="shared" si="729"/>
        <v>0.3</v>
      </c>
      <c r="AC450" s="52">
        <f t="shared" si="729"/>
        <v>0.3</v>
      </c>
      <c r="AD450" s="52">
        <f t="shared" si="729"/>
        <v>0.3</v>
      </c>
      <c r="AE450" s="52">
        <f t="shared" si="729"/>
        <v>0.3</v>
      </c>
      <c r="AF450" s="52">
        <f t="shared" si="729"/>
        <v>0.3</v>
      </c>
      <c r="AG450" s="52">
        <f t="shared" si="729"/>
        <v>0.3</v>
      </c>
      <c r="AH450" s="52">
        <f t="shared" si="729"/>
        <v>0.3</v>
      </c>
      <c r="AI450" s="52">
        <f t="shared" si="729"/>
        <v>0.3</v>
      </c>
      <c r="AJ450" s="52">
        <f t="shared" si="729"/>
        <v>0.3</v>
      </c>
      <c r="AK450" s="52">
        <f t="shared" si="729"/>
        <v>0.3</v>
      </c>
      <c r="AL450" s="52">
        <f t="shared" si="729"/>
        <v>0.3</v>
      </c>
      <c r="AM450" s="52">
        <f t="shared" si="729"/>
        <v>0.3</v>
      </c>
      <c r="AN450" s="52">
        <f t="shared" si="729"/>
        <v>0.3</v>
      </c>
      <c r="AO450" s="52">
        <f t="shared" si="729"/>
        <v>0.3</v>
      </c>
      <c r="AP450" s="52">
        <f t="shared" si="729"/>
        <v>0.3</v>
      </c>
      <c r="AQ450" s="52">
        <f t="shared" si="729"/>
        <v>0.3</v>
      </c>
      <c r="AR450" s="52">
        <f t="shared" si="729"/>
        <v>0.3</v>
      </c>
      <c r="AS450" s="52">
        <f t="shared" si="729"/>
        <v>0.3</v>
      </c>
      <c r="AT450" s="52">
        <f t="shared" si="729"/>
        <v>0.3</v>
      </c>
      <c r="AU450" s="52">
        <f t="shared" si="729"/>
        <v>0.3</v>
      </c>
      <c r="AV450" s="52">
        <f t="shared" si="729"/>
        <v>0.3</v>
      </c>
      <c r="AW450" s="52">
        <f t="shared" si="729"/>
        <v>0.3</v>
      </c>
      <c r="AX450" s="52">
        <f t="shared" ref="AX450:BJ450" si="730">AW450</f>
        <v>0.3</v>
      </c>
      <c r="AY450" s="52">
        <f t="shared" si="730"/>
        <v>0.3</v>
      </c>
      <c r="AZ450" s="52">
        <f t="shared" si="730"/>
        <v>0.3</v>
      </c>
      <c r="BA450" s="52">
        <f t="shared" si="730"/>
        <v>0.3</v>
      </c>
      <c r="BB450" s="52">
        <f t="shared" si="730"/>
        <v>0.3</v>
      </c>
      <c r="BC450" s="52">
        <f t="shared" si="730"/>
        <v>0.3</v>
      </c>
      <c r="BD450" s="52">
        <f t="shared" si="730"/>
        <v>0.3</v>
      </c>
      <c r="BE450" s="52">
        <f t="shared" si="730"/>
        <v>0.3</v>
      </c>
      <c r="BF450" s="52">
        <f t="shared" si="730"/>
        <v>0.3</v>
      </c>
      <c r="BG450" s="52">
        <f t="shared" si="730"/>
        <v>0.3</v>
      </c>
      <c r="BH450" s="52">
        <f t="shared" si="730"/>
        <v>0.3</v>
      </c>
      <c r="BI450" s="52">
        <f t="shared" si="730"/>
        <v>0.3</v>
      </c>
      <c r="BJ450" s="52">
        <f t="shared" si="730"/>
        <v>0.3</v>
      </c>
    </row>
    <row r="451" spans="2:62" ht="13.5" hidden="1" customHeight="1" outlineLevel="1" x14ac:dyDescent="0.25">
      <c r="B451" s="6" t="s">
        <v>66</v>
      </c>
      <c r="G451" s="41">
        <v>0.6</v>
      </c>
      <c r="H451" s="52">
        <f>G451</f>
        <v>0.6</v>
      </c>
      <c r="I451" s="52">
        <f t="shared" ref="I451:AW451" si="731">H451</f>
        <v>0.6</v>
      </c>
      <c r="J451" s="52">
        <f t="shared" si="731"/>
        <v>0.6</v>
      </c>
      <c r="K451" s="52">
        <f t="shared" si="731"/>
        <v>0.6</v>
      </c>
      <c r="L451" s="52">
        <f t="shared" si="731"/>
        <v>0.6</v>
      </c>
      <c r="M451" s="52">
        <f t="shared" si="731"/>
        <v>0.6</v>
      </c>
      <c r="N451" s="52">
        <f t="shared" si="731"/>
        <v>0.6</v>
      </c>
      <c r="O451" s="52">
        <f t="shared" si="731"/>
        <v>0.6</v>
      </c>
      <c r="P451" s="52">
        <f t="shared" si="731"/>
        <v>0.6</v>
      </c>
      <c r="Q451" s="52">
        <f t="shared" si="731"/>
        <v>0.6</v>
      </c>
      <c r="R451" s="52">
        <f t="shared" si="731"/>
        <v>0.6</v>
      </c>
      <c r="S451" s="52">
        <f t="shared" si="731"/>
        <v>0.6</v>
      </c>
      <c r="T451" s="52">
        <f t="shared" si="731"/>
        <v>0.6</v>
      </c>
      <c r="U451" s="52">
        <f t="shared" si="731"/>
        <v>0.6</v>
      </c>
      <c r="V451" s="52">
        <f t="shared" si="731"/>
        <v>0.6</v>
      </c>
      <c r="W451" s="52">
        <f t="shared" si="731"/>
        <v>0.6</v>
      </c>
      <c r="X451" s="52">
        <f t="shared" si="731"/>
        <v>0.6</v>
      </c>
      <c r="Y451" s="52">
        <f t="shared" si="731"/>
        <v>0.6</v>
      </c>
      <c r="Z451" s="52">
        <f t="shared" si="731"/>
        <v>0.6</v>
      </c>
      <c r="AA451" s="52">
        <f t="shared" si="731"/>
        <v>0.6</v>
      </c>
      <c r="AB451" s="52">
        <f t="shared" si="731"/>
        <v>0.6</v>
      </c>
      <c r="AC451" s="52">
        <f t="shared" si="731"/>
        <v>0.6</v>
      </c>
      <c r="AD451" s="52">
        <f t="shared" si="731"/>
        <v>0.6</v>
      </c>
      <c r="AE451" s="52">
        <f t="shared" si="731"/>
        <v>0.6</v>
      </c>
      <c r="AF451" s="52">
        <f t="shared" si="731"/>
        <v>0.6</v>
      </c>
      <c r="AG451" s="52">
        <f t="shared" si="731"/>
        <v>0.6</v>
      </c>
      <c r="AH451" s="52">
        <f t="shared" si="731"/>
        <v>0.6</v>
      </c>
      <c r="AI451" s="52">
        <f t="shared" si="731"/>
        <v>0.6</v>
      </c>
      <c r="AJ451" s="52">
        <f t="shared" si="731"/>
        <v>0.6</v>
      </c>
      <c r="AK451" s="52">
        <f t="shared" si="731"/>
        <v>0.6</v>
      </c>
      <c r="AL451" s="52">
        <f t="shared" si="731"/>
        <v>0.6</v>
      </c>
      <c r="AM451" s="52">
        <f t="shared" si="731"/>
        <v>0.6</v>
      </c>
      <c r="AN451" s="52">
        <f t="shared" si="731"/>
        <v>0.6</v>
      </c>
      <c r="AO451" s="52">
        <f t="shared" si="731"/>
        <v>0.6</v>
      </c>
      <c r="AP451" s="52">
        <f t="shared" si="731"/>
        <v>0.6</v>
      </c>
      <c r="AQ451" s="52">
        <f t="shared" si="731"/>
        <v>0.6</v>
      </c>
      <c r="AR451" s="52">
        <f t="shared" si="731"/>
        <v>0.6</v>
      </c>
      <c r="AS451" s="52">
        <f t="shared" si="731"/>
        <v>0.6</v>
      </c>
      <c r="AT451" s="52">
        <f t="shared" si="731"/>
        <v>0.6</v>
      </c>
      <c r="AU451" s="52">
        <f t="shared" si="731"/>
        <v>0.6</v>
      </c>
      <c r="AV451" s="52">
        <f t="shared" si="731"/>
        <v>0.6</v>
      </c>
      <c r="AW451" s="52">
        <f t="shared" si="731"/>
        <v>0.6</v>
      </c>
      <c r="AX451" s="52">
        <f t="shared" ref="AX451:BJ451" si="732">AW451</f>
        <v>0.6</v>
      </c>
      <c r="AY451" s="52">
        <f t="shared" si="732"/>
        <v>0.6</v>
      </c>
      <c r="AZ451" s="52">
        <f t="shared" si="732"/>
        <v>0.6</v>
      </c>
      <c r="BA451" s="52">
        <f t="shared" si="732"/>
        <v>0.6</v>
      </c>
      <c r="BB451" s="52">
        <f t="shared" si="732"/>
        <v>0.6</v>
      </c>
      <c r="BC451" s="52">
        <f t="shared" si="732"/>
        <v>0.6</v>
      </c>
      <c r="BD451" s="52">
        <f t="shared" si="732"/>
        <v>0.6</v>
      </c>
      <c r="BE451" s="52">
        <f t="shared" si="732"/>
        <v>0.6</v>
      </c>
      <c r="BF451" s="52">
        <f t="shared" si="732"/>
        <v>0.6</v>
      </c>
      <c r="BG451" s="52">
        <f t="shared" si="732"/>
        <v>0.6</v>
      </c>
      <c r="BH451" s="52">
        <f t="shared" si="732"/>
        <v>0.6</v>
      </c>
      <c r="BI451" s="52">
        <f t="shared" si="732"/>
        <v>0.6</v>
      </c>
      <c r="BJ451" s="52">
        <f t="shared" si="732"/>
        <v>0.6</v>
      </c>
    </row>
    <row r="452" spans="2:62" ht="13.5" hidden="1" customHeight="1" outlineLevel="1" x14ac:dyDescent="0.25">
      <c r="B452" s="6" t="s">
        <v>134</v>
      </c>
      <c r="G452" s="15">
        <v>1</v>
      </c>
      <c r="H452" s="15">
        <v>1</v>
      </c>
      <c r="I452" s="15">
        <v>1</v>
      </c>
      <c r="J452" s="15">
        <v>1</v>
      </c>
      <c r="K452" s="15">
        <v>1</v>
      </c>
      <c r="L452" s="15">
        <v>1</v>
      </c>
      <c r="M452" s="15">
        <v>1</v>
      </c>
      <c r="N452" s="15">
        <v>1</v>
      </c>
      <c r="O452" s="15">
        <v>2</v>
      </c>
      <c r="P452" s="15">
        <v>2</v>
      </c>
      <c r="Q452" s="15">
        <v>2</v>
      </c>
      <c r="R452" s="15">
        <v>2</v>
      </c>
      <c r="S452" s="15">
        <v>2</v>
      </c>
      <c r="T452" s="15">
        <v>2</v>
      </c>
      <c r="U452" s="15">
        <v>2</v>
      </c>
      <c r="V452" s="15">
        <v>2</v>
      </c>
      <c r="W452" s="15">
        <v>2</v>
      </c>
      <c r="X452" s="15">
        <v>2</v>
      </c>
      <c r="Y452" s="15">
        <v>2</v>
      </c>
      <c r="Z452" s="15">
        <v>2</v>
      </c>
      <c r="AA452" s="15">
        <v>2</v>
      </c>
      <c r="AB452" s="15">
        <v>2</v>
      </c>
      <c r="AC452" s="15">
        <v>2</v>
      </c>
      <c r="AD452" s="15">
        <v>2</v>
      </c>
      <c r="AE452" s="15">
        <v>2</v>
      </c>
      <c r="AF452" s="15">
        <v>2</v>
      </c>
      <c r="AG452" s="15">
        <v>2</v>
      </c>
      <c r="AH452" s="15">
        <v>2</v>
      </c>
      <c r="AI452" s="15">
        <v>2</v>
      </c>
      <c r="AJ452" s="15">
        <v>2</v>
      </c>
      <c r="AK452" s="15">
        <v>2</v>
      </c>
      <c r="AL452" s="15">
        <v>2</v>
      </c>
      <c r="AM452" s="15">
        <v>2</v>
      </c>
      <c r="AN452" s="15">
        <v>2</v>
      </c>
      <c r="AO452" s="15">
        <v>2</v>
      </c>
      <c r="AP452" s="15">
        <v>2</v>
      </c>
      <c r="AQ452" s="15">
        <v>2</v>
      </c>
      <c r="AR452" s="15">
        <v>2</v>
      </c>
      <c r="AS452" s="15">
        <v>2</v>
      </c>
      <c r="AT452" s="15">
        <v>2</v>
      </c>
      <c r="AU452" s="15">
        <v>2</v>
      </c>
      <c r="AV452" s="15">
        <v>2</v>
      </c>
      <c r="AW452" s="15">
        <v>2</v>
      </c>
      <c r="AX452" s="15">
        <v>2</v>
      </c>
      <c r="AY452" s="15">
        <v>2</v>
      </c>
      <c r="AZ452" s="15">
        <v>2</v>
      </c>
      <c r="BA452" s="15">
        <v>2</v>
      </c>
      <c r="BB452" s="15">
        <v>2</v>
      </c>
      <c r="BC452" s="15">
        <v>2</v>
      </c>
      <c r="BD452" s="15">
        <v>2</v>
      </c>
      <c r="BE452" s="15">
        <v>2</v>
      </c>
      <c r="BF452" s="15">
        <v>2</v>
      </c>
      <c r="BG452" s="15">
        <v>2</v>
      </c>
      <c r="BH452" s="15">
        <v>2</v>
      </c>
      <c r="BI452" s="15">
        <v>2</v>
      </c>
      <c r="BJ452" s="15">
        <v>2</v>
      </c>
    </row>
    <row r="453" spans="2:62" ht="13.5" hidden="1" customHeight="1" outlineLevel="1" x14ac:dyDescent="0.25">
      <c r="B453" s="7" t="s">
        <v>67</v>
      </c>
      <c r="C453" s="8"/>
      <c r="D453" s="8"/>
      <c r="E453" s="8"/>
      <c r="F453" s="8"/>
      <c r="G453" s="44">
        <f>CHOOSE(G452,G450,G451)</f>
        <v>0.3</v>
      </c>
      <c r="H453" s="44">
        <f t="shared" ref="H453" si="733">CHOOSE(H452,H450,H451)</f>
        <v>0.3</v>
      </c>
      <c r="I453" s="44">
        <f t="shared" ref="I453" si="734">CHOOSE(I452,I450,I451)</f>
        <v>0.3</v>
      </c>
      <c r="J453" s="44">
        <f t="shared" ref="J453" si="735">CHOOSE(J452,J450,J451)</f>
        <v>0.3</v>
      </c>
      <c r="K453" s="44">
        <f t="shared" ref="K453" si="736">CHOOSE(K452,K450,K451)</f>
        <v>0.3</v>
      </c>
      <c r="L453" s="44">
        <f t="shared" ref="L453" si="737">CHOOSE(L452,L450,L451)</f>
        <v>0.3</v>
      </c>
      <c r="M453" s="44">
        <f t="shared" ref="M453" si="738">CHOOSE(M452,M450,M451)</f>
        <v>0.3</v>
      </c>
      <c r="N453" s="44">
        <f t="shared" ref="N453" si="739">CHOOSE(N452,N450,N451)</f>
        <v>0.3</v>
      </c>
      <c r="O453" s="44">
        <f t="shared" ref="O453" si="740">CHOOSE(O452,O450,O451)</f>
        <v>0.6</v>
      </c>
      <c r="P453" s="44">
        <f t="shared" ref="P453" si="741">CHOOSE(P452,P450,P451)</f>
        <v>0.6</v>
      </c>
      <c r="Q453" s="44">
        <f t="shared" ref="Q453" si="742">CHOOSE(Q452,Q450,Q451)</f>
        <v>0.6</v>
      </c>
      <c r="R453" s="44">
        <f t="shared" ref="R453" si="743">CHOOSE(R452,R450,R451)</f>
        <v>0.6</v>
      </c>
      <c r="S453" s="44">
        <f t="shared" ref="S453" si="744">CHOOSE(S452,S450,S451)</f>
        <v>0.6</v>
      </c>
      <c r="T453" s="44">
        <f t="shared" ref="T453" si="745">CHOOSE(T452,T450,T451)</f>
        <v>0.6</v>
      </c>
      <c r="U453" s="44">
        <f t="shared" ref="U453" si="746">CHOOSE(U452,U450,U451)</f>
        <v>0.6</v>
      </c>
      <c r="V453" s="44">
        <f t="shared" ref="V453" si="747">CHOOSE(V452,V450,V451)</f>
        <v>0.6</v>
      </c>
      <c r="W453" s="44">
        <f t="shared" ref="W453" si="748">CHOOSE(W452,W450,W451)</f>
        <v>0.6</v>
      </c>
      <c r="X453" s="44">
        <f t="shared" ref="X453" si="749">CHOOSE(X452,X450,X451)</f>
        <v>0.6</v>
      </c>
      <c r="Y453" s="44">
        <f t="shared" ref="Y453" si="750">CHOOSE(Y452,Y450,Y451)</f>
        <v>0.6</v>
      </c>
      <c r="Z453" s="44">
        <f t="shared" ref="Z453" si="751">CHOOSE(Z452,Z450,Z451)</f>
        <v>0.6</v>
      </c>
      <c r="AA453" s="44">
        <f t="shared" ref="AA453" si="752">CHOOSE(AA452,AA450,AA451)</f>
        <v>0.6</v>
      </c>
      <c r="AB453" s="44">
        <f t="shared" ref="AB453" si="753">CHOOSE(AB452,AB450,AB451)</f>
        <v>0.6</v>
      </c>
      <c r="AC453" s="44">
        <f t="shared" ref="AC453" si="754">CHOOSE(AC452,AC450,AC451)</f>
        <v>0.6</v>
      </c>
      <c r="AD453" s="44">
        <f t="shared" ref="AD453" si="755">CHOOSE(AD452,AD450,AD451)</f>
        <v>0.6</v>
      </c>
      <c r="AE453" s="44">
        <f t="shared" ref="AE453" si="756">CHOOSE(AE452,AE450,AE451)</f>
        <v>0.6</v>
      </c>
      <c r="AF453" s="44">
        <f t="shared" ref="AF453" si="757">CHOOSE(AF452,AF450,AF451)</f>
        <v>0.6</v>
      </c>
      <c r="AG453" s="44">
        <f t="shared" ref="AG453" si="758">CHOOSE(AG452,AG450,AG451)</f>
        <v>0.6</v>
      </c>
      <c r="AH453" s="44">
        <f t="shared" ref="AH453" si="759">CHOOSE(AH452,AH450,AH451)</f>
        <v>0.6</v>
      </c>
      <c r="AI453" s="44">
        <f t="shared" ref="AI453" si="760">CHOOSE(AI452,AI450,AI451)</f>
        <v>0.6</v>
      </c>
      <c r="AJ453" s="44">
        <f t="shared" ref="AJ453" si="761">CHOOSE(AJ452,AJ450,AJ451)</f>
        <v>0.6</v>
      </c>
      <c r="AK453" s="44">
        <f t="shared" ref="AK453" si="762">CHOOSE(AK452,AK450,AK451)</f>
        <v>0.6</v>
      </c>
      <c r="AL453" s="44">
        <f t="shared" ref="AL453" si="763">CHOOSE(AL452,AL450,AL451)</f>
        <v>0.6</v>
      </c>
      <c r="AM453" s="44">
        <f t="shared" ref="AM453" si="764">CHOOSE(AM452,AM450,AM451)</f>
        <v>0.6</v>
      </c>
      <c r="AN453" s="44">
        <f t="shared" ref="AN453" si="765">CHOOSE(AN452,AN450,AN451)</f>
        <v>0.6</v>
      </c>
      <c r="AO453" s="44">
        <f t="shared" ref="AO453" si="766">CHOOSE(AO452,AO450,AO451)</f>
        <v>0.6</v>
      </c>
      <c r="AP453" s="44">
        <f t="shared" ref="AP453" si="767">CHOOSE(AP452,AP450,AP451)</f>
        <v>0.6</v>
      </c>
      <c r="AQ453" s="44">
        <f t="shared" ref="AQ453" si="768">CHOOSE(AQ452,AQ450,AQ451)</f>
        <v>0.6</v>
      </c>
      <c r="AR453" s="44">
        <f t="shared" ref="AR453" si="769">CHOOSE(AR452,AR450,AR451)</f>
        <v>0.6</v>
      </c>
      <c r="AS453" s="44">
        <f t="shared" ref="AS453" si="770">CHOOSE(AS452,AS450,AS451)</f>
        <v>0.6</v>
      </c>
      <c r="AT453" s="44">
        <f t="shared" ref="AT453" si="771">CHOOSE(AT452,AT450,AT451)</f>
        <v>0.6</v>
      </c>
      <c r="AU453" s="44">
        <f t="shared" ref="AU453" si="772">CHOOSE(AU452,AU450,AU451)</f>
        <v>0.6</v>
      </c>
      <c r="AV453" s="44">
        <f t="shared" ref="AV453" si="773">CHOOSE(AV452,AV450,AV451)</f>
        <v>0.6</v>
      </c>
      <c r="AW453" s="44">
        <f t="shared" ref="AW453" si="774">CHOOSE(AW452,AW450,AW451)</f>
        <v>0.6</v>
      </c>
      <c r="AX453" s="44">
        <f t="shared" ref="AX453" si="775">CHOOSE(AX452,AX450,AX451)</f>
        <v>0.6</v>
      </c>
      <c r="AY453" s="44">
        <f t="shared" ref="AY453" si="776">CHOOSE(AY452,AY450,AY451)</f>
        <v>0.6</v>
      </c>
      <c r="AZ453" s="44">
        <f t="shared" ref="AZ453" si="777">CHOOSE(AZ452,AZ450,AZ451)</f>
        <v>0.6</v>
      </c>
      <c r="BA453" s="44">
        <f t="shared" ref="BA453" si="778">CHOOSE(BA452,BA450,BA451)</f>
        <v>0.6</v>
      </c>
      <c r="BB453" s="44">
        <f t="shared" ref="BB453" si="779">CHOOSE(BB452,BB450,BB451)</f>
        <v>0.6</v>
      </c>
      <c r="BC453" s="44">
        <f t="shared" ref="BC453" si="780">CHOOSE(BC452,BC450,BC451)</f>
        <v>0.6</v>
      </c>
      <c r="BD453" s="44">
        <f t="shared" ref="BD453" si="781">CHOOSE(BD452,BD450,BD451)</f>
        <v>0.6</v>
      </c>
      <c r="BE453" s="44">
        <f t="shared" ref="BE453" si="782">CHOOSE(BE452,BE450,BE451)</f>
        <v>0.6</v>
      </c>
      <c r="BF453" s="44">
        <f t="shared" ref="BF453" si="783">CHOOSE(BF452,BF450,BF451)</f>
        <v>0.6</v>
      </c>
      <c r="BG453" s="44">
        <f t="shared" ref="BG453" si="784">CHOOSE(BG452,BG450,BG451)</f>
        <v>0.6</v>
      </c>
      <c r="BH453" s="44">
        <f t="shared" ref="BH453" si="785">CHOOSE(BH452,BH450,BH451)</f>
        <v>0.6</v>
      </c>
      <c r="BI453" s="44">
        <f t="shared" ref="BI453" si="786">CHOOSE(BI452,BI450,BI451)</f>
        <v>0.6</v>
      </c>
      <c r="BJ453" s="44">
        <f t="shared" ref="BJ453" si="787">CHOOSE(BJ452,BJ450,BJ451)</f>
        <v>0.6</v>
      </c>
    </row>
    <row r="454" spans="2:62" ht="13.5" hidden="1" customHeight="1" outlineLevel="1" x14ac:dyDescent="0.25">
      <c r="B454" s="6"/>
      <c r="G454" s="41"/>
      <c r="H454" s="52"/>
      <c r="I454" s="52"/>
      <c r="J454" s="52"/>
      <c r="K454" s="52"/>
      <c r="L454" s="52"/>
      <c r="M454" s="52"/>
      <c r="N454" s="52"/>
    </row>
    <row r="455" spans="2:62" ht="13.5" hidden="1" customHeight="1" outlineLevel="1" x14ac:dyDescent="0.25">
      <c r="B455" s="6" t="s">
        <v>64</v>
      </c>
      <c r="G455" s="18">
        <f>G$277</f>
        <v>2</v>
      </c>
      <c r="H455" s="18">
        <f t="shared" ref="H455:BJ455" si="788">H$277</f>
        <v>4</v>
      </c>
      <c r="I455" s="18">
        <f t="shared" si="788"/>
        <v>4</v>
      </c>
      <c r="J455" s="18">
        <f t="shared" si="788"/>
        <v>4</v>
      </c>
      <c r="K455" s="18">
        <f t="shared" si="788"/>
        <v>4</v>
      </c>
      <c r="L455" s="18">
        <f t="shared" si="788"/>
        <v>5</v>
      </c>
      <c r="M455" s="18">
        <f t="shared" si="788"/>
        <v>5</v>
      </c>
      <c r="N455" s="18">
        <f t="shared" si="788"/>
        <v>5</v>
      </c>
      <c r="O455" s="18">
        <f t="shared" si="788"/>
        <v>9</v>
      </c>
      <c r="P455" s="18">
        <f t="shared" si="788"/>
        <v>9</v>
      </c>
      <c r="Q455" s="18">
        <f t="shared" si="788"/>
        <v>9</v>
      </c>
      <c r="R455" s="18">
        <f t="shared" si="788"/>
        <v>10</v>
      </c>
      <c r="S455" s="18">
        <f t="shared" si="788"/>
        <v>10</v>
      </c>
      <c r="T455" s="18">
        <f t="shared" si="788"/>
        <v>10</v>
      </c>
      <c r="U455" s="18">
        <f t="shared" si="788"/>
        <v>12</v>
      </c>
      <c r="V455" s="18">
        <f t="shared" si="788"/>
        <v>12</v>
      </c>
      <c r="W455" s="18">
        <f t="shared" si="788"/>
        <v>12</v>
      </c>
      <c r="X455" s="18">
        <f t="shared" si="788"/>
        <v>12</v>
      </c>
      <c r="Y455" s="18">
        <f t="shared" si="788"/>
        <v>12</v>
      </c>
      <c r="Z455" s="18">
        <f t="shared" si="788"/>
        <v>12</v>
      </c>
      <c r="AA455" s="18">
        <f t="shared" si="788"/>
        <v>15</v>
      </c>
      <c r="AB455" s="18">
        <f t="shared" si="788"/>
        <v>15</v>
      </c>
      <c r="AC455" s="18">
        <f t="shared" si="788"/>
        <v>15</v>
      </c>
      <c r="AD455" s="18">
        <f t="shared" si="788"/>
        <v>15</v>
      </c>
      <c r="AE455" s="18">
        <f t="shared" si="788"/>
        <v>15</v>
      </c>
      <c r="AF455" s="18">
        <f t="shared" si="788"/>
        <v>15</v>
      </c>
      <c r="AG455" s="18">
        <f t="shared" si="788"/>
        <v>15</v>
      </c>
      <c r="AH455" s="18">
        <f t="shared" si="788"/>
        <v>15</v>
      </c>
      <c r="AI455" s="18">
        <f t="shared" si="788"/>
        <v>15</v>
      </c>
      <c r="AJ455" s="18">
        <f t="shared" si="788"/>
        <v>15</v>
      </c>
      <c r="AK455" s="18">
        <f t="shared" si="788"/>
        <v>15</v>
      </c>
      <c r="AL455" s="18">
        <f t="shared" si="788"/>
        <v>15</v>
      </c>
      <c r="AM455" s="18">
        <f t="shared" si="788"/>
        <v>15</v>
      </c>
      <c r="AN455" s="18">
        <f t="shared" si="788"/>
        <v>15</v>
      </c>
      <c r="AO455" s="18">
        <f t="shared" si="788"/>
        <v>15</v>
      </c>
      <c r="AP455" s="18">
        <f t="shared" si="788"/>
        <v>15</v>
      </c>
      <c r="AQ455" s="18">
        <f t="shared" si="788"/>
        <v>15</v>
      </c>
      <c r="AR455" s="18">
        <f t="shared" si="788"/>
        <v>15</v>
      </c>
      <c r="AS455" s="18">
        <f t="shared" si="788"/>
        <v>15</v>
      </c>
      <c r="AT455" s="18">
        <f t="shared" si="788"/>
        <v>15</v>
      </c>
      <c r="AU455" s="18">
        <f t="shared" si="788"/>
        <v>15</v>
      </c>
      <c r="AV455" s="18">
        <f t="shared" si="788"/>
        <v>15</v>
      </c>
      <c r="AW455" s="18">
        <f t="shared" si="788"/>
        <v>15</v>
      </c>
      <c r="AX455" s="18">
        <f t="shared" si="788"/>
        <v>15</v>
      </c>
      <c r="AY455" s="18">
        <f t="shared" si="788"/>
        <v>15</v>
      </c>
      <c r="AZ455" s="18">
        <f t="shared" si="788"/>
        <v>15</v>
      </c>
      <c r="BA455" s="18">
        <f t="shared" si="788"/>
        <v>15</v>
      </c>
      <c r="BB455" s="18">
        <f t="shared" si="788"/>
        <v>15</v>
      </c>
      <c r="BC455" s="18">
        <f t="shared" si="788"/>
        <v>15</v>
      </c>
      <c r="BD455" s="18">
        <f t="shared" si="788"/>
        <v>15</v>
      </c>
      <c r="BE455" s="18">
        <f t="shared" si="788"/>
        <v>15</v>
      </c>
      <c r="BF455" s="18">
        <f t="shared" si="788"/>
        <v>15</v>
      </c>
      <c r="BG455" s="18">
        <f t="shared" si="788"/>
        <v>15</v>
      </c>
      <c r="BH455" s="18">
        <f t="shared" si="788"/>
        <v>15</v>
      </c>
      <c r="BI455" s="18">
        <f t="shared" si="788"/>
        <v>15</v>
      </c>
      <c r="BJ455" s="18">
        <f t="shared" si="788"/>
        <v>15</v>
      </c>
    </row>
    <row r="456" spans="2:62" ht="13.5" hidden="1" customHeight="1" outlineLevel="1" x14ac:dyDescent="0.25">
      <c r="B456" s="6" t="s">
        <v>68</v>
      </c>
      <c r="G456" s="48">
        <f>G453</f>
        <v>0.3</v>
      </c>
      <c r="H456" s="48">
        <f t="shared" ref="H456:AW456" si="789">H453</f>
        <v>0.3</v>
      </c>
      <c r="I456" s="48">
        <f t="shared" si="789"/>
        <v>0.3</v>
      </c>
      <c r="J456" s="48">
        <f t="shared" si="789"/>
        <v>0.3</v>
      </c>
      <c r="K456" s="48">
        <f t="shared" si="789"/>
        <v>0.3</v>
      </c>
      <c r="L456" s="48">
        <f t="shared" si="789"/>
        <v>0.3</v>
      </c>
      <c r="M456" s="48">
        <f t="shared" si="789"/>
        <v>0.3</v>
      </c>
      <c r="N456" s="48">
        <f t="shared" si="789"/>
        <v>0.3</v>
      </c>
      <c r="O456" s="48">
        <f t="shared" si="789"/>
        <v>0.6</v>
      </c>
      <c r="P456" s="48">
        <f t="shared" si="789"/>
        <v>0.6</v>
      </c>
      <c r="Q456" s="48">
        <f t="shared" si="789"/>
        <v>0.6</v>
      </c>
      <c r="R456" s="48">
        <f t="shared" si="789"/>
        <v>0.6</v>
      </c>
      <c r="S456" s="48">
        <f t="shared" si="789"/>
        <v>0.6</v>
      </c>
      <c r="T456" s="48">
        <f t="shared" si="789"/>
        <v>0.6</v>
      </c>
      <c r="U456" s="48">
        <f t="shared" si="789"/>
        <v>0.6</v>
      </c>
      <c r="V456" s="48">
        <f t="shared" si="789"/>
        <v>0.6</v>
      </c>
      <c r="W456" s="48">
        <f t="shared" si="789"/>
        <v>0.6</v>
      </c>
      <c r="X456" s="48">
        <f t="shared" si="789"/>
        <v>0.6</v>
      </c>
      <c r="Y456" s="48">
        <f t="shared" si="789"/>
        <v>0.6</v>
      </c>
      <c r="Z456" s="48">
        <f t="shared" si="789"/>
        <v>0.6</v>
      </c>
      <c r="AA456" s="48">
        <f t="shared" si="789"/>
        <v>0.6</v>
      </c>
      <c r="AB456" s="48">
        <f t="shared" si="789"/>
        <v>0.6</v>
      </c>
      <c r="AC456" s="48">
        <f t="shared" si="789"/>
        <v>0.6</v>
      </c>
      <c r="AD456" s="48">
        <f t="shared" si="789"/>
        <v>0.6</v>
      </c>
      <c r="AE456" s="48">
        <f t="shared" si="789"/>
        <v>0.6</v>
      </c>
      <c r="AF456" s="48">
        <f t="shared" si="789"/>
        <v>0.6</v>
      </c>
      <c r="AG456" s="48">
        <f t="shared" si="789"/>
        <v>0.6</v>
      </c>
      <c r="AH456" s="48">
        <f t="shared" si="789"/>
        <v>0.6</v>
      </c>
      <c r="AI456" s="48">
        <f t="shared" si="789"/>
        <v>0.6</v>
      </c>
      <c r="AJ456" s="48">
        <f t="shared" si="789"/>
        <v>0.6</v>
      </c>
      <c r="AK456" s="48">
        <f t="shared" si="789"/>
        <v>0.6</v>
      </c>
      <c r="AL456" s="48">
        <f t="shared" si="789"/>
        <v>0.6</v>
      </c>
      <c r="AM456" s="48">
        <f t="shared" si="789"/>
        <v>0.6</v>
      </c>
      <c r="AN456" s="48">
        <f t="shared" si="789"/>
        <v>0.6</v>
      </c>
      <c r="AO456" s="48">
        <f t="shared" si="789"/>
        <v>0.6</v>
      </c>
      <c r="AP456" s="48">
        <f t="shared" si="789"/>
        <v>0.6</v>
      </c>
      <c r="AQ456" s="48">
        <f t="shared" si="789"/>
        <v>0.6</v>
      </c>
      <c r="AR456" s="48">
        <f t="shared" si="789"/>
        <v>0.6</v>
      </c>
      <c r="AS456" s="48">
        <f t="shared" si="789"/>
        <v>0.6</v>
      </c>
      <c r="AT456" s="48">
        <f t="shared" si="789"/>
        <v>0.6</v>
      </c>
      <c r="AU456" s="48">
        <f t="shared" si="789"/>
        <v>0.6</v>
      </c>
      <c r="AV456" s="48">
        <f t="shared" si="789"/>
        <v>0.6</v>
      </c>
      <c r="AW456" s="48">
        <f t="shared" si="789"/>
        <v>0.6</v>
      </c>
      <c r="AX456" s="48">
        <f t="shared" ref="AX456:BJ456" si="790">AX453</f>
        <v>0.6</v>
      </c>
      <c r="AY456" s="48">
        <f t="shared" si="790"/>
        <v>0.6</v>
      </c>
      <c r="AZ456" s="48">
        <f t="shared" si="790"/>
        <v>0.6</v>
      </c>
      <c r="BA456" s="48">
        <f t="shared" si="790"/>
        <v>0.6</v>
      </c>
      <c r="BB456" s="48">
        <f t="shared" si="790"/>
        <v>0.6</v>
      </c>
      <c r="BC456" s="48">
        <f t="shared" si="790"/>
        <v>0.6</v>
      </c>
      <c r="BD456" s="48">
        <f t="shared" si="790"/>
        <v>0.6</v>
      </c>
      <c r="BE456" s="48">
        <f t="shared" si="790"/>
        <v>0.6</v>
      </c>
      <c r="BF456" s="48">
        <f t="shared" si="790"/>
        <v>0.6</v>
      </c>
      <c r="BG456" s="48">
        <f t="shared" si="790"/>
        <v>0.6</v>
      </c>
      <c r="BH456" s="48">
        <f t="shared" si="790"/>
        <v>0.6</v>
      </c>
      <c r="BI456" s="48">
        <f t="shared" si="790"/>
        <v>0.6</v>
      </c>
      <c r="BJ456" s="48">
        <f t="shared" si="790"/>
        <v>0.6</v>
      </c>
    </row>
    <row r="457" spans="2:62" s="20" customFormat="1" ht="13.5" hidden="1" customHeight="1" outlineLevel="1" x14ac:dyDescent="0.25">
      <c r="B457" s="61" t="s">
        <v>146</v>
      </c>
      <c r="C457" s="61"/>
      <c r="D457" s="61"/>
      <c r="E457" s="61"/>
      <c r="F457" s="61"/>
      <c r="G457" s="62">
        <f>G455*G456</f>
        <v>0.6</v>
      </c>
      <c r="H457" s="62">
        <f t="shared" ref="H457" si="791">H455*H456</f>
        <v>1.2</v>
      </c>
      <c r="I457" s="62">
        <f t="shared" ref="I457" si="792">I455*I456</f>
        <v>1.2</v>
      </c>
      <c r="J457" s="62">
        <f t="shared" ref="J457" si="793">J455*J456</f>
        <v>1.2</v>
      </c>
      <c r="K457" s="62">
        <f t="shared" ref="K457" si="794">K455*K456</f>
        <v>1.2</v>
      </c>
      <c r="L457" s="62">
        <f t="shared" ref="L457" si="795">L455*L456</f>
        <v>1.5</v>
      </c>
      <c r="M457" s="62">
        <f t="shared" ref="M457" si="796">M455*M456</f>
        <v>1.5</v>
      </c>
      <c r="N457" s="62">
        <f t="shared" ref="N457" si="797">N455*N456</f>
        <v>1.5</v>
      </c>
      <c r="O457" s="62">
        <f t="shared" ref="O457" si="798">O455*O456</f>
        <v>5.3999999999999995</v>
      </c>
      <c r="P457" s="62">
        <f t="shared" ref="P457" si="799">P455*P456</f>
        <v>5.3999999999999995</v>
      </c>
      <c r="Q457" s="62">
        <f t="shared" ref="Q457" si="800">Q455*Q456</f>
        <v>5.3999999999999995</v>
      </c>
      <c r="R457" s="62">
        <f t="shared" ref="R457" si="801">R455*R456</f>
        <v>6</v>
      </c>
      <c r="S457" s="62">
        <f t="shared" ref="S457" si="802">S455*S456</f>
        <v>6</v>
      </c>
      <c r="T457" s="62">
        <f t="shared" ref="T457" si="803">T455*T456</f>
        <v>6</v>
      </c>
      <c r="U457" s="62">
        <f t="shared" ref="U457" si="804">U455*U456</f>
        <v>7.1999999999999993</v>
      </c>
      <c r="V457" s="62">
        <f t="shared" ref="V457" si="805">V455*V456</f>
        <v>7.1999999999999993</v>
      </c>
      <c r="W457" s="62">
        <f t="shared" ref="W457" si="806">W455*W456</f>
        <v>7.1999999999999993</v>
      </c>
      <c r="X457" s="62">
        <f t="shared" ref="X457" si="807">X455*X456</f>
        <v>7.1999999999999993</v>
      </c>
      <c r="Y457" s="62">
        <f t="shared" ref="Y457" si="808">Y455*Y456</f>
        <v>7.1999999999999993</v>
      </c>
      <c r="Z457" s="62">
        <f t="shared" ref="Z457" si="809">Z455*Z456</f>
        <v>7.1999999999999993</v>
      </c>
      <c r="AA457" s="62">
        <f t="shared" ref="AA457" si="810">AA455*AA456</f>
        <v>9</v>
      </c>
      <c r="AB457" s="62">
        <f t="shared" ref="AB457" si="811">AB455*AB456</f>
        <v>9</v>
      </c>
      <c r="AC457" s="62">
        <f t="shared" ref="AC457" si="812">AC455*AC456</f>
        <v>9</v>
      </c>
      <c r="AD457" s="62">
        <f t="shared" ref="AD457" si="813">AD455*AD456</f>
        <v>9</v>
      </c>
      <c r="AE457" s="62">
        <f t="shared" ref="AE457" si="814">AE455*AE456</f>
        <v>9</v>
      </c>
      <c r="AF457" s="62">
        <f t="shared" ref="AF457" si="815">AF455*AF456</f>
        <v>9</v>
      </c>
      <c r="AG457" s="62">
        <f t="shared" ref="AG457" si="816">AG455*AG456</f>
        <v>9</v>
      </c>
      <c r="AH457" s="62">
        <f t="shared" ref="AH457" si="817">AH455*AH456</f>
        <v>9</v>
      </c>
      <c r="AI457" s="62">
        <f t="shared" ref="AI457" si="818">AI455*AI456</f>
        <v>9</v>
      </c>
      <c r="AJ457" s="62">
        <f t="shared" ref="AJ457" si="819">AJ455*AJ456</f>
        <v>9</v>
      </c>
      <c r="AK457" s="62">
        <f t="shared" ref="AK457" si="820">AK455*AK456</f>
        <v>9</v>
      </c>
      <c r="AL457" s="62">
        <f t="shared" ref="AL457" si="821">AL455*AL456</f>
        <v>9</v>
      </c>
      <c r="AM457" s="62">
        <f t="shared" ref="AM457" si="822">AM455*AM456</f>
        <v>9</v>
      </c>
      <c r="AN457" s="62">
        <f t="shared" ref="AN457" si="823">AN455*AN456</f>
        <v>9</v>
      </c>
      <c r="AO457" s="62">
        <f t="shared" ref="AO457" si="824">AO455*AO456</f>
        <v>9</v>
      </c>
      <c r="AP457" s="62">
        <f t="shared" ref="AP457" si="825">AP455*AP456</f>
        <v>9</v>
      </c>
      <c r="AQ457" s="62">
        <f t="shared" ref="AQ457" si="826">AQ455*AQ456</f>
        <v>9</v>
      </c>
      <c r="AR457" s="62">
        <f t="shared" ref="AR457" si="827">AR455*AR456</f>
        <v>9</v>
      </c>
      <c r="AS457" s="62">
        <f t="shared" ref="AS457" si="828">AS455*AS456</f>
        <v>9</v>
      </c>
      <c r="AT457" s="62">
        <f t="shared" ref="AT457" si="829">AT455*AT456</f>
        <v>9</v>
      </c>
      <c r="AU457" s="62">
        <f t="shared" ref="AU457" si="830">AU455*AU456</f>
        <v>9</v>
      </c>
      <c r="AV457" s="62">
        <f t="shared" ref="AV457" si="831">AV455*AV456</f>
        <v>9</v>
      </c>
      <c r="AW457" s="62">
        <f t="shared" ref="AW457" si="832">AW455*AW456</f>
        <v>9</v>
      </c>
      <c r="AX457" s="62">
        <f t="shared" ref="AX457" si="833">AX455*AX456</f>
        <v>9</v>
      </c>
      <c r="AY457" s="62">
        <f t="shared" ref="AY457" si="834">AY455*AY456</f>
        <v>9</v>
      </c>
      <c r="AZ457" s="62">
        <f t="shared" ref="AZ457" si="835">AZ455*AZ456</f>
        <v>9</v>
      </c>
      <c r="BA457" s="62">
        <f t="shared" ref="BA457" si="836">BA455*BA456</f>
        <v>9</v>
      </c>
      <c r="BB457" s="62">
        <f t="shared" ref="BB457" si="837">BB455*BB456</f>
        <v>9</v>
      </c>
      <c r="BC457" s="62">
        <f t="shared" ref="BC457" si="838">BC455*BC456</f>
        <v>9</v>
      </c>
      <c r="BD457" s="62">
        <f t="shared" ref="BD457" si="839">BD455*BD456</f>
        <v>9</v>
      </c>
      <c r="BE457" s="62">
        <f t="shared" ref="BE457" si="840">BE455*BE456</f>
        <v>9</v>
      </c>
      <c r="BF457" s="62">
        <f t="shared" ref="BF457" si="841">BF455*BF456</f>
        <v>9</v>
      </c>
      <c r="BG457" s="62">
        <f t="shared" ref="BG457" si="842">BG455*BG456</f>
        <v>9</v>
      </c>
      <c r="BH457" s="62">
        <f t="shared" ref="BH457" si="843">BH455*BH456</f>
        <v>9</v>
      </c>
      <c r="BI457" s="62">
        <f t="shared" ref="BI457" si="844">BI455*BI456</f>
        <v>9</v>
      </c>
      <c r="BJ457" s="62">
        <f t="shared" ref="BJ457" si="845">BJ455*BJ456</f>
        <v>9</v>
      </c>
    </row>
    <row r="458" spans="2:62" s="67" customFormat="1" ht="13.5" hidden="1" customHeight="1" outlineLevel="1" x14ac:dyDescent="0.25">
      <c r="B458" s="65"/>
      <c r="C458" s="65"/>
      <c r="D458" s="65"/>
      <c r="E458" s="65"/>
      <c r="F458" s="65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</row>
    <row r="459" spans="2:62" s="67" customFormat="1" ht="13.5" hidden="1" customHeight="1" outlineLevel="1" x14ac:dyDescent="0.25">
      <c r="B459" s="68" t="s">
        <v>135</v>
      </c>
      <c r="C459" s="65"/>
      <c r="D459" s="65"/>
      <c r="E459" s="65"/>
      <c r="F459" s="65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</row>
    <row r="460" spans="2:62" s="67" customFormat="1" ht="13.5" hidden="1" customHeight="1" outlineLevel="1" x14ac:dyDescent="0.25">
      <c r="B460" s="65" t="str">
        <f>B381</f>
        <v>Cost of revenue</v>
      </c>
      <c r="C460" s="65"/>
      <c r="D460" s="65"/>
      <c r="E460" s="65"/>
      <c r="F460" s="65"/>
      <c r="G460" s="66">
        <f t="shared" ref="G460:AL460" si="846">G$457*SUMIF(G$386:G$407,$G381,G$254:G$275)/G$455</f>
        <v>0</v>
      </c>
      <c r="H460" s="66">
        <f t="shared" si="846"/>
        <v>0</v>
      </c>
      <c r="I460" s="66">
        <f t="shared" si="846"/>
        <v>0</v>
      </c>
      <c r="J460" s="66">
        <f t="shared" si="846"/>
        <v>0</v>
      </c>
      <c r="K460" s="66">
        <f t="shared" si="846"/>
        <v>0</v>
      </c>
      <c r="L460" s="66">
        <f t="shared" si="846"/>
        <v>0</v>
      </c>
      <c r="M460" s="66">
        <f t="shared" si="846"/>
        <v>0</v>
      </c>
      <c r="N460" s="66">
        <f t="shared" si="846"/>
        <v>0</v>
      </c>
      <c r="O460" s="66">
        <f t="shared" si="846"/>
        <v>0.6</v>
      </c>
      <c r="P460" s="66">
        <f t="shared" si="846"/>
        <v>0.6</v>
      </c>
      <c r="Q460" s="66">
        <f t="shared" si="846"/>
        <v>0.6</v>
      </c>
      <c r="R460" s="66">
        <f t="shared" si="846"/>
        <v>0.6</v>
      </c>
      <c r="S460" s="66">
        <f t="shared" si="846"/>
        <v>0.6</v>
      </c>
      <c r="T460" s="66">
        <f t="shared" si="846"/>
        <v>0.6</v>
      </c>
      <c r="U460" s="66">
        <f t="shared" si="846"/>
        <v>0.6</v>
      </c>
      <c r="V460" s="66">
        <f t="shared" si="846"/>
        <v>0.6</v>
      </c>
      <c r="W460" s="66">
        <f t="shared" si="846"/>
        <v>0.6</v>
      </c>
      <c r="X460" s="66">
        <f t="shared" si="846"/>
        <v>0.6</v>
      </c>
      <c r="Y460" s="66">
        <f t="shared" si="846"/>
        <v>0.6</v>
      </c>
      <c r="Z460" s="66">
        <f t="shared" si="846"/>
        <v>0.6</v>
      </c>
      <c r="AA460" s="66">
        <f t="shared" si="846"/>
        <v>0.6</v>
      </c>
      <c r="AB460" s="66">
        <f t="shared" si="846"/>
        <v>0.6</v>
      </c>
      <c r="AC460" s="66">
        <f t="shared" si="846"/>
        <v>0.6</v>
      </c>
      <c r="AD460" s="66">
        <f t="shared" si="846"/>
        <v>0.6</v>
      </c>
      <c r="AE460" s="66">
        <f t="shared" si="846"/>
        <v>0.6</v>
      </c>
      <c r="AF460" s="66">
        <f t="shared" si="846"/>
        <v>0.6</v>
      </c>
      <c r="AG460" s="66">
        <f t="shared" si="846"/>
        <v>0.6</v>
      </c>
      <c r="AH460" s="66">
        <f t="shared" si="846"/>
        <v>0.6</v>
      </c>
      <c r="AI460" s="66">
        <f t="shared" si="846"/>
        <v>0.6</v>
      </c>
      <c r="AJ460" s="66">
        <f t="shared" si="846"/>
        <v>0.6</v>
      </c>
      <c r="AK460" s="66">
        <f t="shared" si="846"/>
        <v>0.6</v>
      </c>
      <c r="AL460" s="66">
        <f t="shared" si="846"/>
        <v>0.6</v>
      </c>
      <c r="AM460" s="66">
        <f t="shared" ref="AM460:BJ460" si="847">AM$457*SUMIF(AM$386:AM$407,$G381,AM$254:AM$275)/AM$455</f>
        <v>0.6</v>
      </c>
      <c r="AN460" s="66">
        <f t="shared" si="847"/>
        <v>0.6</v>
      </c>
      <c r="AO460" s="66">
        <f t="shared" si="847"/>
        <v>0.6</v>
      </c>
      <c r="AP460" s="66">
        <f t="shared" si="847"/>
        <v>0.6</v>
      </c>
      <c r="AQ460" s="66">
        <f t="shared" si="847"/>
        <v>0.6</v>
      </c>
      <c r="AR460" s="66">
        <f t="shared" si="847"/>
        <v>0.6</v>
      </c>
      <c r="AS460" s="66">
        <f t="shared" si="847"/>
        <v>0.6</v>
      </c>
      <c r="AT460" s="66">
        <f t="shared" si="847"/>
        <v>0.6</v>
      </c>
      <c r="AU460" s="66">
        <f t="shared" si="847"/>
        <v>0.6</v>
      </c>
      <c r="AV460" s="66">
        <f t="shared" si="847"/>
        <v>0.6</v>
      </c>
      <c r="AW460" s="66">
        <f t="shared" si="847"/>
        <v>0.6</v>
      </c>
      <c r="AX460" s="66">
        <f t="shared" si="847"/>
        <v>0.6</v>
      </c>
      <c r="AY460" s="66">
        <f t="shared" si="847"/>
        <v>0.6</v>
      </c>
      <c r="AZ460" s="66">
        <f t="shared" si="847"/>
        <v>0.6</v>
      </c>
      <c r="BA460" s="66">
        <f t="shared" si="847"/>
        <v>0.6</v>
      </c>
      <c r="BB460" s="66">
        <f t="shared" si="847"/>
        <v>0.6</v>
      </c>
      <c r="BC460" s="66">
        <f t="shared" si="847"/>
        <v>0.6</v>
      </c>
      <c r="BD460" s="66">
        <f t="shared" si="847"/>
        <v>0.6</v>
      </c>
      <c r="BE460" s="66">
        <f t="shared" si="847"/>
        <v>0.6</v>
      </c>
      <c r="BF460" s="66">
        <f t="shared" si="847"/>
        <v>0.6</v>
      </c>
      <c r="BG460" s="66">
        <f t="shared" si="847"/>
        <v>0.6</v>
      </c>
      <c r="BH460" s="66">
        <f t="shared" si="847"/>
        <v>0.6</v>
      </c>
      <c r="BI460" s="66">
        <f t="shared" si="847"/>
        <v>0.6</v>
      </c>
      <c r="BJ460" s="66">
        <f t="shared" si="847"/>
        <v>0.6</v>
      </c>
    </row>
    <row r="461" spans="2:62" s="67" customFormat="1" ht="13.5" hidden="1" customHeight="1" outlineLevel="1" x14ac:dyDescent="0.25">
      <c r="B461" s="65" t="str">
        <f>B382</f>
        <v>Product development</v>
      </c>
      <c r="C461" s="65"/>
      <c r="D461" s="65"/>
      <c r="E461" s="65"/>
      <c r="F461" s="65"/>
      <c r="G461" s="33">
        <f t="shared" ref="G461:AL461" si="848">G$457*SUMIF(G$386:G$407,$G382,G$254:G$275)/G$455</f>
        <v>0.3</v>
      </c>
      <c r="H461" s="33">
        <f t="shared" si="848"/>
        <v>0.6</v>
      </c>
      <c r="I461" s="33">
        <f t="shared" si="848"/>
        <v>0.6</v>
      </c>
      <c r="J461" s="33">
        <f t="shared" si="848"/>
        <v>0.6</v>
      </c>
      <c r="K461" s="33">
        <f t="shared" si="848"/>
        <v>0.6</v>
      </c>
      <c r="L461" s="33">
        <f t="shared" si="848"/>
        <v>0.6</v>
      </c>
      <c r="M461" s="33">
        <f t="shared" si="848"/>
        <v>0.6</v>
      </c>
      <c r="N461" s="33">
        <f t="shared" si="848"/>
        <v>0.6</v>
      </c>
      <c r="O461" s="33">
        <f t="shared" si="848"/>
        <v>1.7999999999999998</v>
      </c>
      <c r="P461" s="33">
        <f t="shared" si="848"/>
        <v>1.7999999999999998</v>
      </c>
      <c r="Q461" s="33">
        <f t="shared" si="848"/>
        <v>1.7999999999999998</v>
      </c>
      <c r="R461" s="33">
        <f t="shared" si="848"/>
        <v>2.4</v>
      </c>
      <c r="S461" s="33">
        <f t="shared" si="848"/>
        <v>2.4</v>
      </c>
      <c r="T461" s="33">
        <f t="shared" si="848"/>
        <v>2.4</v>
      </c>
      <c r="U461" s="33">
        <f t="shared" si="848"/>
        <v>2.4</v>
      </c>
      <c r="V461" s="33">
        <f t="shared" si="848"/>
        <v>2.4</v>
      </c>
      <c r="W461" s="33">
        <f t="shared" si="848"/>
        <v>2.4</v>
      </c>
      <c r="X461" s="33">
        <f t="shared" si="848"/>
        <v>2.4</v>
      </c>
      <c r="Y461" s="33">
        <f t="shared" si="848"/>
        <v>2.4</v>
      </c>
      <c r="Z461" s="33">
        <f t="shared" si="848"/>
        <v>2.4</v>
      </c>
      <c r="AA461" s="33">
        <f t="shared" si="848"/>
        <v>3</v>
      </c>
      <c r="AB461" s="33">
        <f t="shared" si="848"/>
        <v>3</v>
      </c>
      <c r="AC461" s="33">
        <f t="shared" si="848"/>
        <v>3</v>
      </c>
      <c r="AD461" s="33">
        <f t="shared" si="848"/>
        <v>3</v>
      </c>
      <c r="AE461" s="33">
        <f t="shared" si="848"/>
        <v>3</v>
      </c>
      <c r="AF461" s="33">
        <f t="shared" si="848"/>
        <v>3</v>
      </c>
      <c r="AG461" s="33">
        <f t="shared" si="848"/>
        <v>3</v>
      </c>
      <c r="AH461" s="33">
        <f t="shared" si="848"/>
        <v>3</v>
      </c>
      <c r="AI461" s="33">
        <f t="shared" si="848"/>
        <v>3</v>
      </c>
      <c r="AJ461" s="33">
        <f t="shared" si="848"/>
        <v>3</v>
      </c>
      <c r="AK461" s="33">
        <f t="shared" si="848"/>
        <v>3</v>
      </c>
      <c r="AL461" s="33">
        <f t="shared" si="848"/>
        <v>3</v>
      </c>
      <c r="AM461" s="33">
        <f t="shared" ref="AM461:BJ461" si="849">AM$457*SUMIF(AM$386:AM$407,$G382,AM$254:AM$275)/AM$455</f>
        <v>3</v>
      </c>
      <c r="AN461" s="33">
        <f t="shared" si="849"/>
        <v>3</v>
      </c>
      <c r="AO461" s="33">
        <f t="shared" si="849"/>
        <v>3</v>
      </c>
      <c r="AP461" s="33">
        <f t="shared" si="849"/>
        <v>3</v>
      </c>
      <c r="AQ461" s="33">
        <f t="shared" si="849"/>
        <v>3</v>
      </c>
      <c r="AR461" s="33">
        <f t="shared" si="849"/>
        <v>3</v>
      </c>
      <c r="AS461" s="33">
        <f t="shared" si="849"/>
        <v>3</v>
      </c>
      <c r="AT461" s="33">
        <f t="shared" si="849"/>
        <v>3</v>
      </c>
      <c r="AU461" s="33">
        <f t="shared" si="849"/>
        <v>3</v>
      </c>
      <c r="AV461" s="33">
        <f t="shared" si="849"/>
        <v>3</v>
      </c>
      <c r="AW461" s="33">
        <f t="shared" si="849"/>
        <v>3</v>
      </c>
      <c r="AX461" s="33">
        <f t="shared" si="849"/>
        <v>3</v>
      </c>
      <c r="AY461" s="33">
        <f t="shared" si="849"/>
        <v>3</v>
      </c>
      <c r="AZ461" s="33">
        <f t="shared" si="849"/>
        <v>3</v>
      </c>
      <c r="BA461" s="33">
        <f t="shared" si="849"/>
        <v>3</v>
      </c>
      <c r="BB461" s="33">
        <f t="shared" si="849"/>
        <v>3</v>
      </c>
      <c r="BC461" s="33">
        <f t="shared" si="849"/>
        <v>3</v>
      </c>
      <c r="BD461" s="33">
        <f t="shared" si="849"/>
        <v>3</v>
      </c>
      <c r="BE461" s="33">
        <f t="shared" si="849"/>
        <v>3</v>
      </c>
      <c r="BF461" s="33">
        <f t="shared" si="849"/>
        <v>3</v>
      </c>
      <c r="BG461" s="33">
        <f t="shared" si="849"/>
        <v>3</v>
      </c>
      <c r="BH461" s="33">
        <f t="shared" si="849"/>
        <v>3</v>
      </c>
      <c r="BI461" s="33">
        <f t="shared" si="849"/>
        <v>3</v>
      </c>
      <c r="BJ461" s="33">
        <f t="shared" si="849"/>
        <v>3</v>
      </c>
    </row>
    <row r="462" spans="2:62" s="67" customFormat="1" ht="13.5" hidden="1" customHeight="1" outlineLevel="1" x14ac:dyDescent="0.25">
      <c r="B462" s="65" t="str">
        <f>B383</f>
        <v>Sales &amp; marketing</v>
      </c>
      <c r="C462" s="65"/>
      <c r="D462" s="65"/>
      <c r="E462" s="65"/>
      <c r="F462" s="65"/>
      <c r="G462" s="33">
        <f t="shared" ref="G462:AL462" si="850">G$457*SUMIF(G$386:G$407,$G383,G$254:G$275)/G$455</f>
        <v>0</v>
      </c>
      <c r="H462" s="33">
        <f t="shared" si="850"/>
        <v>0.3</v>
      </c>
      <c r="I462" s="33">
        <f t="shared" si="850"/>
        <v>0.3</v>
      </c>
      <c r="J462" s="33">
        <f t="shared" si="850"/>
        <v>0.3</v>
      </c>
      <c r="K462" s="33">
        <f t="shared" si="850"/>
        <v>0.3</v>
      </c>
      <c r="L462" s="33">
        <f t="shared" si="850"/>
        <v>0.6</v>
      </c>
      <c r="M462" s="33">
        <f t="shared" si="850"/>
        <v>0.6</v>
      </c>
      <c r="N462" s="33">
        <f t="shared" si="850"/>
        <v>0.6</v>
      </c>
      <c r="O462" s="33">
        <f t="shared" si="850"/>
        <v>1.2</v>
      </c>
      <c r="P462" s="33">
        <f t="shared" si="850"/>
        <v>1.2</v>
      </c>
      <c r="Q462" s="33">
        <f t="shared" si="850"/>
        <v>1.2</v>
      </c>
      <c r="R462" s="33">
        <f t="shared" si="850"/>
        <v>1.2</v>
      </c>
      <c r="S462" s="33">
        <f t="shared" si="850"/>
        <v>1.2</v>
      </c>
      <c r="T462" s="33">
        <f t="shared" si="850"/>
        <v>1.2</v>
      </c>
      <c r="U462" s="33">
        <f t="shared" si="850"/>
        <v>1.2</v>
      </c>
      <c r="V462" s="33">
        <f t="shared" si="850"/>
        <v>1.2</v>
      </c>
      <c r="W462" s="33">
        <f t="shared" si="850"/>
        <v>1.2</v>
      </c>
      <c r="X462" s="33">
        <f t="shared" si="850"/>
        <v>1.2</v>
      </c>
      <c r="Y462" s="33">
        <f t="shared" si="850"/>
        <v>1.2</v>
      </c>
      <c r="Z462" s="33">
        <f t="shared" si="850"/>
        <v>1.2</v>
      </c>
      <c r="AA462" s="33">
        <f t="shared" si="850"/>
        <v>1.2</v>
      </c>
      <c r="AB462" s="33">
        <f t="shared" si="850"/>
        <v>1.2</v>
      </c>
      <c r="AC462" s="33">
        <f t="shared" si="850"/>
        <v>1.2</v>
      </c>
      <c r="AD462" s="33">
        <f t="shared" si="850"/>
        <v>1.2</v>
      </c>
      <c r="AE462" s="33">
        <f t="shared" si="850"/>
        <v>1.2</v>
      </c>
      <c r="AF462" s="33">
        <f t="shared" si="850"/>
        <v>1.2</v>
      </c>
      <c r="AG462" s="33">
        <f t="shared" si="850"/>
        <v>1.2</v>
      </c>
      <c r="AH462" s="33">
        <f t="shared" si="850"/>
        <v>1.2</v>
      </c>
      <c r="AI462" s="33">
        <f t="shared" si="850"/>
        <v>1.2</v>
      </c>
      <c r="AJ462" s="33">
        <f t="shared" si="850"/>
        <v>1.2</v>
      </c>
      <c r="AK462" s="33">
        <f t="shared" si="850"/>
        <v>1.2</v>
      </c>
      <c r="AL462" s="33">
        <f t="shared" si="850"/>
        <v>1.2</v>
      </c>
      <c r="AM462" s="33">
        <f t="shared" ref="AM462:BJ462" si="851">AM$457*SUMIF(AM$386:AM$407,$G383,AM$254:AM$275)/AM$455</f>
        <v>1.2</v>
      </c>
      <c r="AN462" s="33">
        <f t="shared" si="851"/>
        <v>1.2</v>
      </c>
      <c r="AO462" s="33">
        <f t="shared" si="851"/>
        <v>1.2</v>
      </c>
      <c r="AP462" s="33">
        <f t="shared" si="851"/>
        <v>1.2</v>
      </c>
      <c r="AQ462" s="33">
        <f t="shared" si="851"/>
        <v>1.2</v>
      </c>
      <c r="AR462" s="33">
        <f t="shared" si="851"/>
        <v>1.2</v>
      </c>
      <c r="AS462" s="33">
        <f t="shared" si="851"/>
        <v>1.2</v>
      </c>
      <c r="AT462" s="33">
        <f t="shared" si="851"/>
        <v>1.2</v>
      </c>
      <c r="AU462" s="33">
        <f t="shared" si="851"/>
        <v>1.2</v>
      </c>
      <c r="AV462" s="33">
        <f t="shared" si="851"/>
        <v>1.2</v>
      </c>
      <c r="AW462" s="33">
        <f t="shared" si="851"/>
        <v>1.2</v>
      </c>
      <c r="AX462" s="33">
        <f t="shared" si="851"/>
        <v>1.2</v>
      </c>
      <c r="AY462" s="33">
        <f t="shared" si="851"/>
        <v>1.2</v>
      </c>
      <c r="AZ462" s="33">
        <f t="shared" si="851"/>
        <v>1.2</v>
      </c>
      <c r="BA462" s="33">
        <f t="shared" si="851"/>
        <v>1.2</v>
      </c>
      <c r="BB462" s="33">
        <f t="shared" si="851"/>
        <v>1.2</v>
      </c>
      <c r="BC462" s="33">
        <f t="shared" si="851"/>
        <v>1.2</v>
      </c>
      <c r="BD462" s="33">
        <f t="shared" si="851"/>
        <v>1.2</v>
      </c>
      <c r="BE462" s="33">
        <f t="shared" si="851"/>
        <v>1.2</v>
      </c>
      <c r="BF462" s="33">
        <f t="shared" si="851"/>
        <v>1.2</v>
      </c>
      <c r="BG462" s="33">
        <f t="shared" si="851"/>
        <v>1.2</v>
      </c>
      <c r="BH462" s="33">
        <f t="shared" si="851"/>
        <v>1.2</v>
      </c>
      <c r="BI462" s="33">
        <f t="shared" si="851"/>
        <v>1.2</v>
      </c>
      <c r="BJ462" s="33">
        <f t="shared" si="851"/>
        <v>1.2</v>
      </c>
    </row>
    <row r="463" spans="2:62" s="67" customFormat="1" ht="13.5" hidden="1" customHeight="1" outlineLevel="1" x14ac:dyDescent="0.25">
      <c r="B463" s="65" t="str">
        <f>B384</f>
        <v>General &amp; administrative</v>
      </c>
      <c r="C463" s="65"/>
      <c r="D463" s="65"/>
      <c r="E463" s="65"/>
      <c r="F463" s="65"/>
      <c r="G463" s="33">
        <f t="shared" ref="G463:AL463" si="852">G$457*SUMIF(G$386:G$407,$G384,G$254:G$275)/G$455</f>
        <v>0.3</v>
      </c>
      <c r="H463" s="33">
        <f t="shared" si="852"/>
        <v>0.3</v>
      </c>
      <c r="I463" s="33">
        <f t="shared" si="852"/>
        <v>0.3</v>
      </c>
      <c r="J463" s="33">
        <f t="shared" si="852"/>
        <v>0.3</v>
      </c>
      <c r="K463" s="33">
        <f t="shared" si="852"/>
        <v>0.3</v>
      </c>
      <c r="L463" s="33">
        <f t="shared" si="852"/>
        <v>0.3</v>
      </c>
      <c r="M463" s="33">
        <f t="shared" si="852"/>
        <v>0.3</v>
      </c>
      <c r="N463" s="33">
        <f t="shared" si="852"/>
        <v>0.3</v>
      </c>
      <c r="O463" s="33">
        <f t="shared" si="852"/>
        <v>1.7999999999999998</v>
      </c>
      <c r="P463" s="33">
        <f t="shared" si="852"/>
        <v>1.7999999999999998</v>
      </c>
      <c r="Q463" s="33">
        <f t="shared" si="852"/>
        <v>1.7999999999999998</v>
      </c>
      <c r="R463" s="33">
        <f t="shared" si="852"/>
        <v>1.8</v>
      </c>
      <c r="S463" s="33">
        <f t="shared" si="852"/>
        <v>1.8</v>
      </c>
      <c r="T463" s="33">
        <f t="shared" si="852"/>
        <v>1.8</v>
      </c>
      <c r="U463" s="33">
        <f t="shared" si="852"/>
        <v>3</v>
      </c>
      <c r="V463" s="33">
        <f t="shared" si="852"/>
        <v>3</v>
      </c>
      <c r="W463" s="33">
        <f t="shared" si="852"/>
        <v>3</v>
      </c>
      <c r="X463" s="33">
        <f t="shared" si="852"/>
        <v>3</v>
      </c>
      <c r="Y463" s="33">
        <f t="shared" si="852"/>
        <v>3</v>
      </c>
      <c r="Z463" s="33">
        <f t="shared" si="852"/>
        <v>3</v>
      </c>
      <c r="AA463" s="33">
        <f t="shared" si="852"/>
        <v>4.2</v>
      </c>
      <c r="AB463" s="33">
        <f t="shared" si="852"/>
        <v>4.2</v>
      </c>
      <c r="AC463" s="33">
        <f t="shared" si="852"/>
        <v>4.2</v>
      </c>
      <c r="AD463" s="33">
        <f t="shared" si="852"/>
        <v>4.2</v>
      </c>
      <c r="AE463" s="33">
        <f t="shared" si="852"/>
        <v>4.2</v>
      </c>
      <c r="AF463" s="33">
        <f t="shared" si="852"/>
        <v>4.2</v>
      </c>
      <c r="AG463" s="33">
        <f t="shared" si="852"/>
        <v>4.2</v>
      </c>
      <c r="AH463" s="33">
        <f t="shared" si="852"/>
        <v>4.2</v>
      </c>
      <c r="AI463" s="33">
        <f t="shared" si="852"/>
        <v>4.2</v>
      </c>
      <c r="AJ463" s="33">
        <f t="shared" si="852"/>
        <v>4.2</v>
      </c>
      <c r="AK463" s="33">
        <f t="shared" si="852"/>
        <v>4.2</v>
      </c>
      <c r="AL463" s="33">
        <f t="shared" si="852"/>
        <v>4.2</v>
      </c>
      <c r="AM463" s="33">
        <f t="shared" ref="AM463:BJ463" si="853">AM$457*SUMIF(AM$386:AM$407,$G384,AM$254:AM$275)/AM$455</f>
        <v>4.2</v>
      </c>
      <c r="AN463" s="33">
        <f t="shared" si="853"/>
        <v>4.2</v>
      </c>
      <c r="AO463" s="33">
        <f t="shared" si="853"/>
        <v>4.2</v>
      </c>
      <c r="AP463" s="33">
        <f t="shared" si="853"/>
        <v>4.2</v>
      </c>
      <c r="AQ463" s="33">
        <f t="shared" si="853"/>
        <v>4.2</v>
      </c>
      <c r="AR463" s="33">
        <f t="shared" si="853"/>
        <v>4.2</v>
      </c>
      <c r="AS463" s="33">
        <f t="shared" si="853"/>
        <v>4.2</v>
      </c>
      <c r="AT463" s="33">
        <f t="shared" si="853"/>
        <v>4.2</v>
      </c>
      <c r="AU463" s="33">
        <f t="shared" si="853"/>
        <v>4.2</v>
      </c>
      <c r="AV463" s="33">
        <f t="shared" si="853"/>
        <v>4.2</v>
      </c>
      <c r="AW463" s="33">
        <f t="shared" si="853"/>
        <v>4.2</v>
      </c>
      <c r="AX463" s="33">
        <f t="shared" si="853"/>
        <v>4.2</v>
      </c>
      <c r="AY463" s="33">
        <f t="shared" si="853"/>
        <v>4.2</v>
      </c>
      <c r="AZ463" s="33">
        <f t="shared" si="853"/>
        <v>4.2</v>
      </c>
      <c r="BA463" s="33">
        <f t="shared" si="853"/>
        <v>4.2</v>
      </c>
      <c r="BB463" s="33">
        <f t="shared" si="853"/>
        <v>4.2</v>
      </c>
      <c r="BC463" s="33">
        <f t="shared" si="853"/>
        <v>4.2</v>
      </c>
      <c r="BD463" s="33">
        <f t="shared" si="853"/>
        <v>4.2</v>
      </c>
      <c r="BE463" s="33">
        <f t="shared" si="853"/>
        <v>4.2</v>
      </c>
      <c r="BF463" s="33">
        <f t="shared" si="853"/>
        <v>4.2</v>
      </c>
      <c r="BG463" s="33">
        <f t="shared" si="853"/>
        <v>4.2</v>
      </c>
      <c r="BH463" s="33">
        <f t="shared" si="853"/>
        <v>4.2</v>
      </c>
      <c r="BI463" s="33">
        <f t="shared" si="853"/>
        <v>4.2</v>
      </c>
      <c r="BJ463" s="33">
        <f t="shared" si="853"/>
        <v>4.2</v>
      </c>
    </row>
    <row r="464" spans="2:62" ht="5" hidden="1" customHeight="1" outlineLevel="1" thickBot="1" x14ac:dyDescent="0.3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</row>
    <row r="465" spans="2:62" ht="13.5" hidden="1" customHeight="1" outlineLevel="1" x14ac:dyDescent="0.25">
      <c r="B465" s="2"/>
      <c r="C465" s="2"/>
      <c r="D465" s="2"/>
      <c r="E465" s="2"/>
      <c r="F465" s="2"/>
      <c r="G465" s="2"/>
      <c r="H465" s="2"/>
      <c r="I465" s="2"/>
    </row>
    <row r="466" spans="2:62" ht="13.5" hidden="1" customHeight="1" outlineLevel="1" thickBot="1" x14ac:dyDescent="0.3"/>
    <row r="467" spans="2:62" ht="18" customHeight="1" collapsed="1" thickTop="1" x14ac:dyDescent="0.25">
      <c r="B467" s="31" t="s">
        <v>162</v>
      </c>
      <c r="C467" s="31"/>
      <c r="D467" s="31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</row>
    <row r="468" spans="2:62" ht="5" hidden="1" customHeight="1" outlineLevel="1" x14ac:dyDescent="0.25"/>
    <row r="469" spans="2:62" ht="13.5" hidden="1" customHeight="1" outlineLevel="1" x14ac:dyDescent="0.25">
      <c r="B469" s="6" t="s">
        <v>163</v>
      </c>
      <c r="G469" s="92" t="str">
        <f ca="1">IF(COUNTIF(G124:BJ128,"&lt;0")&gt;0,"CHECK","OK")</f>
        <v>OK</v>
      </c>
    </row>
    <row r="470" spans="2:62" ht="13.5" hidden="1" customHeight="1" outlineLevel="1" x14ac:dyDescent="0.25">
      <c r="B470" s="6" t="s">
        <v>164</v>
      </c>
      <c r="G470" s="92" t="str">
        <f ca="1">IF(COUNTIF(G138:BJ141,"&lt;0")&gt;0,"CHECK","OK")</f>
        <v>OK</v>
      </c>
    </row>
    <row r="471" spans="2:62" ht="13.5" hidden="1" customHeight="1" outlineLevel="1" x14ac:dyDescent="0.25">
      <c r="B471" s="6" t="s">
        <v>165</v>
      </c>
      <c r="G471" s="92" t="str">
        <f ca="1">IF(COUNTIF(G151:BJ155,"&lt;0")&gt;0,"CHECK","OK")</f>
        <v>OK</v>
      </c>
    </row>
    <row r="472" spans="2:62" ht="13.5" hidden="1" customHeight="1" outlineLevel="1" x14ac:dyDescent="0.25">
      <c r="B472" s="6" t="s">
        <v>166</v>
      </c>
      <c r="G472" s="92" t="str">
        <f ca="1">IF(COUNTIF(G165:BJ168,"&lt;0")&gt;0,"CHECK","OK")</f>
        <v>OK</v>
      </c>
    </row>
    <row r="473" spans="2:62" ht="5" hidden="1" customHeight="1" outlineLevel="1" thickBot="1" x14ac:dyDescent="0.3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</row>
  </sheetData>
  <conditionalFormatting sqref="G254:BJ275">
    <cfRule type="colorScale" priority="11">
      <colorScale>
        <cfvo type="num" val="0"/>
        <cfvo type="num" val="1"/>
        <color rgb="FFF5DBDA"/>
        <color rgb="FFE1EEDC"/>
      </colorScale>
    </cfRule>
  </conditionalFormatting>
  <conditionalFormatting sqref="G381:G384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1</formula>
    </cfRule>
  </conditionalFormatting>
  <conditionalFormatting sqref="G386:BJ407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dataValidations disablePrompts="1" count="2">
    <dataValidation type="whole" operator="greaterThan" allowBlank="1" showInputMessage="1" showErrorMessage="1" sqref="E83" xr:uid="{00000000-0002-0000-0000-000000000000}">
      <formula1>0</formula1>
    </dataValidation>
    <dataValidation type="whole" allowBlank="1" showInputMessage="1" showErrorMessage="1" sqref="G386:BJ407" xr:uid="{00000000-0002-0000-0000-000001000000}">
      <formula1>1</formula1>
      <formula2>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5000000}">
          <x14:colorSeries rgb="FF255B8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Monthly!G88:BJ88</xm:f>
              <xm:sqref>F88</xm:sqref>
            </x14:sparkline>
          </x14:sparklines>
        </x14:sparklineGroup>
        <x14:sparklineGroup type="column" displayEmptyCellsAs="gap" xr2:uid="{00000000-0003-0000-0000-000004000000}">
          <x14:colorSeries rgb="FF255B8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Monthly!G89:BJ89</xm:f>
              <xm:sqref>F89</xm:sqref>
            </x14:sparkline>
          </x14:sparklines>
        </x14:sparklineGroup>
        <x14:sparklineGroup type="column" displayEmptyCellsAs="gap" xr2:uid="{00000000-0003-0000-0000-000003000000}">
          <x14:colorSeries rgb="FF255B8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Monthly!G87:BJ87</xm:f>
              <xm:sqref>F87</xm:sqref>
            </x14:sparkline>
          </x14:sparklines>
        </x14:sparklineGroup>
        <x14:sparklineGroup type="column" displayEmptyCellsAs="gap" xr2:uid="{00000000-0003-0000-0000-000002000000}">
          <x14:colorSeries rgb="FF255B8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Monthly!G94:BJ94</xm:f>
              <xm:sqref>F94</xm:sqref>
            </x14:sparkline>
          </x14:sparklines>
        </x14:sparklineGroup>
        <x14:sparklineGroup type="column" displayEmptyCellsAs="gap" xr2:uid="{00000000-0003-0000-0000-000001000000}">
          <x14:colorSeries rgb="FF255B8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Monthly!G96:BJ96</xm:f>
              <xm:sqref>F96</xm:sqref>
            </x14:sparkline>
          </x14:sparklines>
        </x14:sparklineGroup>
        <x14:sparklineGroup type="column" displayEmptyCellsAs="gap" xr2:uid="{00000000-0003-0000-0000-000000000000}">
          <x14:colorSeries rgb="FF255B8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Monthly!G95:BJ95</xm:f>
              <xm:sqref>F95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34"/>
  <sheetViews>
    <sheetView showGridLines="0" zoomScale="90" zoomScaleNormal="90" workbookViewId="0"/>
  </sheetViews>
  <sheetFormatPr defaultColWidth="9.08984375" defaultRowHeight="13.5" customHeight="1" x14ac:dyDescent="0.25"/>
  <cols>
    <col min="1" max="1" width="2.6328125" style="1" customWidth="1"/>
    <col min="2" max="5" width="9.08984375" style="1"/>
    <col min="6" max="24" width="12.6328125" style="1" customWidth="1"/>
    <col min="25" max="16384" width="9.08984375" style="1"/>
  </cols>
  <sheetData>
    <row r="2" spans="2:24" ht="15.5" x14ac:dyDescent="0.25">
      <c r="B2" s="21" t="s">
        <v>140</v>
      </c>
    </row>
    <row r="3" spans="2:24" ht="13.5" customHeight="1" x14ac:dyDescent="0.25">
      <c r="H3" s="22"/>
    </row>
    <row r="4" spans="2:24" s="24" customFormat="1" ht="13.5" customHeight="1" x14ac:dyDescent="0.25">
      <c r="F4" s="69" t="str">
        <f>TEXT(F8,"@")&amp;" Months"</f>
        <v>2 Months</v>
      </c>
      <c r="H4" s="84"/>
    </row>
    <row r="5" spans="2:24" s="24" customFormat="1" ht="13.5" customHeight="1" x14ac:dyDescent="0.25">
      <c r="F5" s="69" t="s">
        <v>143</v>
      </c>
      <c r="G5" s="72" t="s">
        <v>139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</row>
    <row r="6" spans="2:24" s="24" customFormat="1" ht="13.5" customHeight="1" thickBot="1" x14ac:dyDescent="0.3">
      <c r="B6" s="16" t="s">
        <v>8</v>
      </c>
      <c r="C6" s="26"/>
      <c r="D6" s="26"/>
      <c r="E6" s="71"/>
      <c r="F6" s="71">
        <v>41455</v>
      </c>
      <c r="G6" s="71">
        <f>EOMONTH(F6,3)</f>
        <v>41547</v>
      </c>
      <c r="H6" s="71">
        <f t="shared" ref="H6:T6" si="0">EOMONTH(G6,3)</f>
        <v>41639</v>
      </c>
      <c r="I6" s="71">
        <f t="shared" si="0"/>
        <v>41729</v>
      </c>
      <c r="J6" s="71">
        <f t="shared" si="0"/>
        <v>41820</v>
      </c>
      <c r="K6" s="71">
        <f t="shared" si="0"/>
        <v>41912</v>
      </c>
      <c r="L6" s="71">
        <f t="shared" si="0"/>
        <v>42004</v>
      </c>
      <c r="M6" s="71">
        <f t="shared" si="0"/>
        <v>42094</v>
      </c>
      <c r="N6" s="71">
        <f t="shared" si="0"/>
        <v>42185</v>
      </c>
      <c r="O6" s="71">
        <f t="shared" si="0"/>
        <v>42277</v>
      </c>
      <c r="P6" s="71">
        <f t="shared" si="0"/>
        <v>42369</v>
      </c>
      <c r="Q6" s="71">
        <f t="shared" si="0"/>
        <v>42460</v>
      </c>
      <c r="R6" s="71">
        <f t="shared" si="0"/>
        <v>42551</v>
      </c>
      <c r="S6" s="71">
        <f t="shared" si="0"/>
        <v>42643</v>
      </c>
      <c r="T6" s="71">
        <f t="shared" si="0"/>
        <v>42735</v>
      </c>
      <c r="U6" s="71">
        <f t="shared" ref="U6:X6" si="1">EOMONTH(T6,3)</f>
        <v>42825</v>
      </c>
      <c r="V6" s="71">
        <f t="shared" si="1"/>
        <v>42916</v>
      </c>
      <c r="W6" s="71">
        <f t="shared" si="1"/>
        <v>43008</v>
      </c>
      <c r="X6" s="71">
        <f t="shared" si="1"/>
        <v>43100</v>
      </c>
    </row>
    <row r="7" spans="2:24" ht="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ht="13.5" customHeight="1" x14ac:dyDescent="0.25">
      <c r="B8" s="6" t="s">
        <v>137</v>
      </c>
      <c r="F8" s="35">
        <v>2</v>
      </c>
      <c r="G8" s="35">
        <v>3</v>
      </c>
      <c r="H8" s="34">
        <f>G8</f>
        <v>3</v>
      </c>
      <c r="I8" s="34">
        <f t="shared" ref="I8:T8" si="2">H8</f>
        <v>3</v>
      </c>
      <c r="J8" s="34">
        <f t="shared" si="2"/>
        <v>3</v>
      </c>
      <c r="K8" s="34">
        <f t="shared" si="2"/>
        <v>3</v>
      </c>
      <c r="L8" s="34">
        <f t="shared" si="2"/>
        <v>3</v>
      </c>
      <c r="M8" s="34">
        <f t="shared" si="2"/>
        <v>3</v>
      </c>
      <c r="N8" s="34">
        <f t="shared" si="2"/>
        <v>3</v>
      </c>
      <c r="O8" s="34">
        <f t="shared" si="2"/>
        <v>3</v>
      </c>
      <c r="P8" s="34">
        <f t="shared" si="2"/>
        <v>3</v>
      </c>
      <c r="Q8" s="34">
        <f t="shared" si="2"/>
        <v>3</v>
      </c>
      <c r="R8" s="34">
        <f t="shared" si="2"/>
        <v>3</v>
      </c>
      <c r="S8" s="34">
        <f t="shared" si="2"/>
        <v>3</v>
      </c>
      <c r="T8" s="34">
        <f t="shared" si="2"/>
        <v>3</v>
      </c>
      <c r="U8" s="34">
        <f t="shared" ref="U8:X8" si="3">T8</f>
        <v>3</v>
      </c>
      <c r="V8" s="34">
        <f t="shared" si="3"/>
        <v>3</v>
      </c>
      <c r="W8" s="34">
        <f t="shared" si="3"/>
        <v>3</v>
      </c>
      <c r="X8" s="34">
        <f t="shared" si="3"/>
        <v>3</v>
      </c>
    </row>
    <row r="9" spans="2:24" ht="13.5" customHeight="1" x14ac:dyDescent="0.25">
      <c r="B9" s="6" t="s">
        <v>138</v>
      </c>
      <c r="F9" s="34">
        <f>SUM($E8:F8)</f>
        <v>2</v>
      </c>
      <c r="G9" s="34">
        <f>SUM($E8:G8)</f>
        <v>5</v>
      </c>
      <c r="H9" s="34">
        <f>SUM($E8:H8)</f>
        <v>8</v>
      </c>
      <c r="I9" s="34">
        <f>SUM($E8:I8)</f>
        <v>11</v>
      </c>
      <c r="J9" s="34">
        <f>SUM($E8:J8)</f>
        <v>14</v>
      </c>
      <c r="K9" s="34">
        <f>SUM($E8:K8)</f>
        <v>17</v>
      </c>
      <c r="L9" s="34">
        <f>SUM($E8:L8)</f>
        <v>20</v>
      </c>
      <c r="M9" s="34">
        <f>SUM($E8:M8)</f>
        <v>23</v>
      </c>
      <c r="N9" s="34">
        <f>SUM($E8:N8)</f>
        <v>26</v>
      </c>
      <c r="O9" s="34">
        <f>SUM($E8:O8)</f>
        <v>29</v>
      </c>
      <c r="P9" s="34">
        <f>SUM($E8:P8)</f>
        <v>32</v>
      </c>
      <c r="Q9" s="34">
        <f>SUM($E8:Q8)</f>
        <v>35</v>
      </c>
      <c r="R9" s="34">
        <f>SUM($E8:R8)</f>
        <v>38</v>
      </c>
      <c r="S9" s="34">
        <f>SUM($E8:S8)</f>
        <v>41</v>
      </c>
      <c r="T9" s="34">
        <f>SUM($E8:T8)</f>
        <v>44</v>
      </c>
      <c r="U9" s="34">
        <f>SUM($E8:U8)</f>
        <v>47</v>
      </c>
      <c r="V9" s="34">
        <f>SUM($E8:V8)</f>
        <v>50</v>
      </c>
      <c r="W9" s="34">
        <f>SUM($E8:W8)</f>
        <v>53</v>
      </c>
      <c r="X9" s="34">
        <f>SUM($E8:X8)</f>
        <v>56</v>
      </c>
    </row>
    <row r="11" spans="2:24" ht="13.5" customHeight="1" x14ac:dyDescent="0.25">
      <c r="B11" s="76" t="str">
        <f>Monthly!B15</f>
        <v>Sales</v>
      </c>
      <c r="F11" s="73">
        <f ca="1">SUM(OFFSET(Monthly!$F15,0,F$9,1,-F$8))</f>
        <v>8.25</v>
      </c>
      <c r="G11" s="73">
        <f ca="1">SUM(OFFSET(Monthly!$F15,0,G$9,1,-G$8))</f>
        <v>120</v>
      </c>
      <c r="H11" s="73">
        <f ca="1">SUM(OFFSET(Monthly!$F15,0,H$9,1,-H$8))</f>
        <v>1828.125</v>
      </c>
      <c r="I11" s="73">
        <f ca="1">SUM(OFFSET(Monthly!$F15,0,I$9,1,-I$8))</f>
        <v>11132.8125</v>
      </c>
      <c r="J11" s="73">
        <f ca="1">SUM(OFFSET(Monthly!$F15,0,J$9,1,-J$8))</f>
        <v>36386.71875</v>
      </c>
      <c r="K11" s="73">
        <f ca="1">SUM(OFFSET(Monthly!$F15,0,K$9,1,-K$8))</f>
        <v>92790.87890625</v>
      </c>
      <c r="L11" s="73">
        <f ca="1">SUM(OFFSET(Monthly!$F15,0,L$9,1,-L$8))</f>
        <v>171672.8934375</v>
      </c>
      <c r="M11" s="73">
        <f ca="1">SUM(OFFSET(Monthly!$F15,0,M$9,1,-M$8))</f>
        <v>296650.75985999987</v>
      </c>
      <c r="N11" s="73">
        <f ca="1">SUM(OFFSET(Monthly!$F15,0,N$9,1,-N$8))</f>
        <v>427294.45054295985</v>
      </c>
      <c r="O11" s="73">
        <f ca="1">SUM(OFFSET(Monthly!$F15,0,O$9,1,-O$8))</f>
        <v>568728.9136726798</v>
      </c>
      <c r="P11" s="73">
        <f ca="1">SUM(OFFSET(Monthly!$F15,0,P$9,1,-P$8))</f>
        <v>688187.97353433329</v>
      </c>
      <c r="Q11" s="73">
        <f ca="1">SUM(OFFSET(Monthly!$F15,0,Q$9,1,-Q$8))</f>
        <v>781342.00575627666</v>
      </c>
      <c r="R11" s="73">
        <f ca="1">SUM(OFFSET(Monthly!$F15,0,R$9,1,-R$8))</f>
        <v>861891.85950468993</v>
      </c>
      <c r="S11" s="73">
        <f ca="1">SUM(OFFSET(Monthly!$F15,0,S$9,1,-S$8))</f>
        <v>923465.42264776863</v>
      </c>
      <c r="T11" s="73">
        <f ca="1">SUM(OFFSET(Monthly!$F15,0,T$9,1,-T$8))</f>
        <v>970286.35094370646</v>
      </c>
      <c r="U11" s="73">
        <f ca="1">SUM(OFFSET(Monthly!$F15,0,U$9,1,-U$8))</f>
        <v>999686.99766365183</v>
      </c>
      <c r="V11" s="73">
        <f ca="1">SUM(OFFSET(Monthly!$F15,0,V$9,1,-V$8))</f>
        <v>1029978.5133798582</v>
      </c>
      <c r="W11" s="73">
        <f ca="1">SUM(OFFSET(Monthly!$F15,0,W$9,1,-W$8))</f>
        <v>1061187.8923137812</v>
      </c>
      <c r="X11" s="73">
        <f ca="1">SUM(OFFSET(Monthly!$F15,0,X$9,1,-X$8))</f>
        <v>1093342.9466387811</v>
      </c>
    </row>
    <row r="12" spans="2:24" ht="13.5" customHeight="1" x14ac:dyDescent="0.25">
      <c r="B12" s="76" t="str">
        <f>Monthly!B16</f>
        <v>Cost of revenue</v>
      </c>
      <c r="F12" s="74">
        <f ca="1">SUM(OFFSET(Monthly!$F16,0,F$9,1,-F$8))</f>
        <v>8.8315999999999999</v>
      </c>
      <c r="G12" s="74">
        <f ca="1">SUM(OFFSET(Monthly!$F16,0,G$9,1,-G$8))</f>
        <v>31.286000000000001</v>
      </c>
      <c r="H12" s="74">
        <f ca="1">SUM(OFFSET(Monthly!$F16,0,H$9,1,-H$8))</f>
        <v>447.75</v>
      </c>
      <c r="I12" s="74">
        <f ca="1">SUM(OFFSET(Monthly!$F16,0,I$9,1,-I$8))</f>
        <v>2666.015625</v>
      </c>
      <c r="J12" s="74">
        <f ca="1">SUM(OFFSET(Monthly!$F16,0,J$9,1,-J$8))</f>
        <v>8497.08984375</v>
      </c>
      <c r="K12" s="74">
        <f ca="1">SUM(OFFSET(Monthly!$F16,0,K$9,1,-K$8))</f>
        <v>21124.227304687498</v>
      </c>
      <c r="L12" s="74">
        <f ca="1">SUM(OFFSET(Monthly!$F16,0,L$9,1,-L$8))</f>
        <v>38069.87900624999</v>
      </c>
      <c r="M12" s="74">
        <f ca="1">SUM(OFFSET(Monthly!$F16,0,M$9,1,-M$8))</f>
        <v>64004.846363639968</v>
      </c>
      <c r="N12" s="74">
        <f ca="1">SUM(OFFSET(Monthly!$F16,0,N$9,1,-N$8))</f>
        <v>89677.615982834832</v>
      </c>
      <c r="O12" s="74">
        <f ca="1">SUM(OFFSET(Monthly!$F16,0,O$9,1,-O$8))</f>
        <v>115948.53339111712</v>
      </c>
      <c r="P12" s="74">
        <f ca="1">SUM(OFFSET(Monthly!$F16,0,P$9,1,-P$8))</f>
        <v>137637.5947068666</v>
      </c>
      <c r="Q12" s="74">
        <f ca="1">SUM(OFFSET(Monthly!$F16,0,Q$9,1,-Q$8))</f>
        <v>156268.4011512553</v>
      </c>
      <c r="R12" s="74">
        <f ca="1">SUM(OFFSET(Monthly!$F16,0,R$9,1,-R$8))</f>
        <v>172378.37190093796</v>
      </c>
      <c r="S12" s="74">
        <f ca="1">SUM(OFFSET(Monthly!$F16,0,S$9,1,-S$8))</f>
        <v>184693.08452955366</v>
      </c>
      <c r="T12" s="74">
        <f ca="1">SUM(OFFSET(Monthly!$F16,0,T$9,1,-T$8))</f>
        <v>194057.27018874124</v>
      </c>
      <c r="U12" s="74">
        <f ca="1">SUM(OFFSET(Monthly!$F16,0,U$9,1,-U$8))</f>
        <v>199937.39953273028</v>
      </c>
      <c r="V12" s="74">
        <f ca="1">SUM(OFFSET(Monthly!$F16,0,V$9,1,-V$8))</f>
        <v>205995.70267597161</v>
      </c>
      <c r="W12" s="74">
        <f ca="1">SUM(OFFSET(Monthly!$F16,0,W$9,1,-W$8))</f>
        <v>212237.57846275618</v>
      </c>
      <c r="X12" s="74">
        <f ca="1">SUM(OFFSET(Monthly!$F16,0,X$9,1,-X$8))</f>
        <v>218668.5893277562</v>
      </c>
    </row>
    <row r="13" spans="2:24" ht="13.5" customHeight="1" x14ac:dyDescent="0.25">
      <c r="B13" s="77" t="str">
        <f>Monthly!B17</f>
        <v>Gross profit</v>
      </c>
      <c r="C13" s="7"/>
      <c r="D13" s="7"/>
      <c r="E13" s="8"/>
      <c r="F13" s="12">
        <f ca="1">F11-F12</f>
        <v>-0.58159999999999989</v>
      </c>
      <c r="G13" s="12">
        <f t="shared" ref="G13:H13" ca="1" si="4">G11-G12</f>
        <v>88.713999999999999</v>
      </c>
      <c r="H13" s="12">
        <f t="shared" ca="1" si="4"/>
        <v>1380.375</v>
      </c>
      <c r="I13" s="12">
        <f t="shared" ref="I13" ca="1" si="5">I11-I12</f>
        <v>8466.796875</v>
      </c>
      <c r="J13" s="12">
        <f t="shared" ref="J13" ca="1" si="6">J11-J12</f>
        <v>27889.62890625</v>
      </c>
      <c r="K13" s="12">
        <f t="shared" ref="K13" ca="1" si="7">K11-K12</f>
        <v>71666.651601562509</v>
      </c>
      <c r="L13" s="12">
        <f t="shared" ref="L13" ca="1" si="8">L11-L12</f>
        <v>133603.01443124999</v>
      </c>
      <c r="M13" s="12">
        <f t="shared" ref="M13" ca="1" si="9">M11-M12</f>
        <v>232645.91349635989</v>
      </c>
      <c r="N13" s="12">
        <f t="shared" ref="N13" ca="1" si="10">N11-N12</f>
        <v>337616.83456012502</v>
      </c>
      <c r="O13" s="12">
        <f t="shared" ref="O13" ca="1" si="11">O11-O12</f>
        <v>452780.38028156268</v>
      </c>
      <c r="P13" s="12">
        <f t="shared" ref="P13" ca="1" si="12">P11-P12</f>
        <v>550550.37882746663</v>
      </c>
      <c r="Q13" s="12">
        <f t="shared" ref="Q13" ca="1" si="13">Q11-Q12</f>
        <v>625073.60460502142</v>
      </c>
      <c r="R13" s="12">
        <f t="shared" ref="R13" ca="1" si="14">R11-R12</f>
        <v>689513.48760375194</v>
      </c>
      <c r="S13" s="12">
        <f t="shared" ref="S13" ca="1" si="15">S11-S12</f>
        <v>738772.33811821498</v>
      </c>
      <c r="T13" s="12">
        <f t="shared" ref="T13" ca="1" si="16">T11-T12</f>
        <v>776229.08075496519</v>
      </c>
      <c r="U13" s="12">
        <f t="shared" ref="U13" ca="1" si="17">U11-U12</f>
        <v>799749.5981309216</v>
      </c>
      <c r="V13" s="12">
        <f t="shared" ref="V13" ca="1" si="18">V11-V12</f>
        <v>823982.81070388667</v>
      </c>
      <c r="W13" s="12">
        <f t="shared" ref="W13" ca="1" si="19">W11-W12</f>
        <v>848950.31385102496</v>
      </c>
      <c r="X13" s="12">
        <f t="shared" ref="X13" ca="1" si="20">X11-X12</f>
        <v>874674.35731102491</v>
      </c>
    </row>
    <row r="14" spans="2:24" ht="13.5" customHeight="1" x14ac:dyDescent="0.25">
      <c r="B14" s="76" t="str">
        <f>Monthly!B18</f>
        <v>Product development</v>
      </c>
      <c r="F14" s="74">
        <f ca="1">SUM(OFFSET(Monthly!$F18,0,F$9,1,-F$8))</f>
        <v>24.375</v>
      </c>
      <c r="G14" s="74">
        <f ca="1">SUM(OFFSET(Monthly!$F18,0,G$9,1,-G$8))</f>
        <v>48.75</v>
      </c>
      <c r="H14" s="74">
        <f ca="1">SUM(OFFSET(Monthly!$F18,0,H$9,1,-H$8))</f>
        <v>757.5</v>
      </c>
      <c r="I14" s="74">
        <f ca="1">SUM(OFFSET(Monthly!$F18,0,I$9,1,-I$8))</f>
        <v>4201.171875</v>
      </c>
      <c r="J14" s="74">
        <f ca="1">SUM(OFFSET(Monthly!$F18,0,J$9,1,-J$8))</f>
        <v>12648.33984375</v>
      </c>
      <c r="K14" s="74">
        <f ca="1">SUM(OFFSET(Monthly!$F18,0,K$9,1,-K$8))</f>
        <v>29532.615820312494</v>
      </c>
      <c r="L14" s="74">
        <f ca="1">SUM(OFFSET(Monthly!$F18,0,L$9,1,-L$8))</f>
        <v>49577.622412499986</v>
      </c>
      <c r="M14" s="74">
        <f ca="1">SUM(OFFSET(Monthly!$F18,0,M$9,1,-M$8))</f>
        <v>76770.608732999943</v>
      </c>
      <c r="N14" s="74">
        <f ca="1">SUM(OFFSET(Monthly!$F18,0,N$9,1,-N$8))</f>
        <v>98006.630468947114</v>
      </c>
      <c r="O14" s="74">
        <f ca="1">SUM(OFFSET(Monthly!$F18,0,O$9,1,-O$8))</f>
        <v>115463.99697523884</v>
      </c>
      <c r="P14" s="74">
        <f ca="1">SUM(OFFSET(Monthly!$F18,0,P$9,1,-P$8))</f>
        <v>137637.59470686654</v>
      </c>
      <c r="Q14" s="74">
        <f ca="1">SUM(OFFSET(Monthly!$F18,0,Q$9,1,-Q$8))</f>
        <v>156268.40115125521</v>
      </c>
      <c r="R14" s="74">
        <f ca="1">SUM(OFFSET(Monthly!$F18,0,R$9,1,-R$8))</f>
        <v>172378.37190093787</v>
      </c>
      <c r="S14" s="74">
        <f ca="1">SUM(OFFSET(Monthly!$F18,0,S$9,1,-S$8))</f>
        <v>184693.08452955357</v>
      </c>
      <c r="T14" s="74">
        <f ca="1">SUM(OFFSET(Monthly!$F18,0,T$9,1,-T$8))</f>
        <v>194057.27018874115</v>
      </c>
      <c r="U14" s="74">
        <f ca="1">SUM(OFFSET(Monthly!$F18,0,U$9,1,-U$8))</f>
        <v>199937.39953273023</v>
      </c>
      <c r="V14" s="74">
        <f ca="1">SUM(OFFSET(Monthly!$F18,0,V$9,1,-V$8))</f>
        <v>205995.70267597149</v>
      </c>
      <c r="W14" s="74">
        <f ca="1">SUM(OFFSET(Monthly!$F18,0,W$9,1,-W$8))</f>
        <v>212237.57846275612</v>
      </c>
      <c r="X14" s="74">
        <f ca="1">SUM(OFFSET(Monthly!$F18,0,X$9,1,-X$8))</f>
        <v>218668.58932775608</v>
      </c>
    </row>
    <row r="15" spans="2:24" ht="13.5" customHeight="1" x14ac:dyDescent="0.25">
      <c r="B15" s="76" t="str">
        <f>Monthly!B19</f>
        <v>Sales &amp; marketing</v>
      </c>
      <c r="F15" s="74">
        <f ca="1">SUM(OFFSET(Monthly!$F19,0,F$9,1,-F$8))</f>
        <v>8.125</v>
      </c>
      <c r="G15" s="74">
        <f ca="1">SUM(OFFSET(Monthly!$F19,0,G$9,1,-G$8))</f>
        <v>46.25</v>
      </c>
      <c r="H15" s="74">
        <f ca="1">SUM(OFFSET(Monthly!$F19,0,H$9,1,-H$8))</f>
        <v>773.4375</v>
      </c>
      <c r="I15" s="74">
        <f ca="1">SUM(OFFSET(Monthly!$F19,0,I$9,1,-I$8))</f>
        <v>3949.21875</v>
      </c>
      <c r="J15" s="74">
        <f ca="1">SUM(OFFSET(Monthly!$F19,0,J$9,1,-J$8))</f>
        <v>10741.992187499996</v>
      </c>
      <c r="K15" s="74">
        <f ca="1">SUM(OFFSET(Monthly!$F19,0,K$9,1,-K$8))</f>
        <v>21948.880078124992</v>
      </c>
      <c r="L15" s="74">
        <f ca="1">SUM(OFFSET(Monthly!$F19,0,L$9,1,-L$8))</f>
        <v>32410.33306874998</v>
      </c>
      <c r="M15" s="74">
        <f ca="1">SUM(OFFSET(Monthly!$F19,0,M$9,1,-M$8))</f>
        <v>53397.136774799954</v>
      </c>
      <c r="N15" s="74">
        <f ca="1">SUM(OFFSET(Monthly!$F19,0,N$9,1,-N$8))</f>
        <v>76913.001097732747</v>
      </c>
      <c r="O15" s="74">
        <f ca="1">SUM(OFFSET(Monthly!$F19,0,O$9,1,-O$8))</f>
        <v>102371.20446108231</v>
      </c>
      <c r="P15" s="74">
        <f ca="1">SUM(OFFSET(Monthly!$F19,0,P$9,1,-P$8))</f>
        <v>123873.83523617992</v>
      </c>
      <c r="Q15" s="74">
        <f ca="1">SUM(OFFSET(Monthly!$F19,0,Q$9,1,-Q$8))</f>
        <v>140641.56103612971</v>
      </c>
      <c r="R15" s="74">
        <f ca="1">SUM(OFFSET(Monthly!$F19,0,R$9,1,-R$8))</f>
        <v>155140.53471084411</v>
      </c>
      <c r="S15" s="74">
        <f ca="1">SUM(OFFSET(Monthly!$F19,0,S$9,1,-S$8))</f>
        <v>166223.77607659827</v>
      </c>
      <c r="T15" s="74">
        <f ca="1">SUM(OFFSET(Monthly!$F19,0,T$9,1,-T$8))</f>
        <v>174651.54316986707</v>
      </c>
      <c r="U15" s="74">
        <f ca="1">SUM(OFFSET(Monthly!$F19,0,U$9,1,-U$8))</f>
        <v>179943.65957945725</v>
      </c>
      <c r="V15" s="74">
        <f ca="1">SUM(OFFSET(Monthly!$F19,0,V$9,1,-V$8))</f>
        <v>185396.1324083744</v>
      </c>
      <c r="W15" s="74">
        <f ca="1">SUM(OFFSET(Monthly!$F19,0,W$9,1,-W$8))</f>
        <v>191013.82061648055</v>
      </c>
      <c r="X15" s="74">
        <f ca="1">SUM(OFFSET(Monthly!$F19,0,X$9,1,-X$8))</f>
        <v>196801.73039498052</v>
      </c>
    </row>
    <row r="16" spans="2:24" ht="13.5" customHeight="1" x14ac:dyDescent="0.25">
      <c r="B16" s="76" t="str">
        <f>Monthly!B20</f>
        <v>General &amp; adminstrative</v>
      </c>
      <c r="F16" s="74">
        <f ca="1">SUM(OFFSET(Monthly!$F20,0,F$9,1,-F$8))</f>
        <v>50.933333333333337</v>
      </c>
      <c r="G16" s="74">
        <f ca="1">SUM(OFFSET(Monthly!$F20,0,G$9,1,-G$8))</f>
        <v>80.900000000000006</v>
      </c>
      <c r="H16" s="74">
        <f ca="1">SUM(OFFSET(Monthly!$F20,0,H$9,1,-H$8))</f>
        <v>741.8104166666667</v>
      </c>
      <c r="I16" s="74">
        <f ca="1">SUM(OFFSET(Monthly!$F20,0,I$9,1,-I$8))</f>
        <v>4107.421875</v>
      </c>
      <c r="J16" s="74">
        <f ca="1">SUM(OFFSET(Monthly!$F20,0,J$9,1,-J$8))</f>
        <v>11105.859374999996</v>
      </c>
      <c r="K16" s="74">
        <f ca="1">SUM(OFFSET(Monthly!$F20,0,K$9,1,-K$8))</f>
        <v>22876.788867187493</v>
      </c>
      <c r="L16" s="74">
        <f ca="1">SUM(OFFSET(Monthly!$F20,0,L$9,1,-L$8))</f>
        <v>34127.062003124985</v>
      </c>
      <c r="M16" s="74">
        <f ca="1">SUM(OFFSET(Monthly!$F20,0,M$9,1,-M$8))</f>
        <v>51245.603791199959</v>
      </c>
      <c r="N16" s="74">
        <f ca="1">SUM(OFFSET(Monthly!$F20,0,N$9,1,-N$8))</f>
        <v>72640.056592303139</v>
      </c>
      <c r="O16" s="74">
        <f ca="1">SUM(OFFSET(Monthly!$F20,0,O$9,1,-O$8))</f>
        <v>96683.915324355505</v>
      </c>
      <c r="P16" s="74">
        <f ca="1">SUM(OFFSET(Monthly!$F20,0,P$9,1,-P$8))</f>
        <v>116991.95550083657</v>
      </c>
      <c r="Q16" s="74">
        <f ca="1">SUM(OFFSET(Monthly!$F20,0,Q$9,1,-Q$8))</f>
        <v>132828.14097856695</v>
      </c>
      <c r="R16" s="74">
        <f ca="1">SUM(OFFSET(Monthly!$F20,0,R$9,1,-R$8))</f>
        <v>146521.61611579722</v>
      </c>
      <c r="S16" s="74">
        <f ca="1">SUM(OFFSET(Monthly!$F20,0,S$9,1,-S$8))</f>
        <v>156989.12185012057</v>
      </c>
      <c r="T16" s="74">
        <f ca="1">SUM(OFFSET(Monthly!$F20,0,T$9,1,-T$8))</f>
        <v>164948.67966043</v>
      </c>
      <c r="U16" s="74">
        <f ca="1">SUM(OFFSET(Monthly!$F20,0,U$9,1,-U$8))</f>
        <v>169946.7896028207</v>
      </c>
      <c r="V16" s="74">
        <f ca="1">SUM(OFFSET(Monthly!$F20,0,V$9,1,-V$8))</f>
        <v>175096.34727457579</v>
      </c>
      <c r="W16" s="74">
        <f ca="1">SUM(OFFSET(Monthly!$F20,0,W$9,1,-W$8))</f>
        <v>180401.94169334273</v>
      </c>
      <c r="X16" s="74">
        <f ca="1">SUM(OFFSET(Monthly!$F20,0,X$9,1,-X$8))</f>
        <v>185868.30092859268</v>
      </c>
    </row>
    <row r="17" spans="2:24" ht="13.5" customHeight="1" x14ac:dyDescent="0.25">
      <c r="B17" s="77" t="str">
        <f>Monthly!B21</f>
        <v>EBITDA</v>
      </c>
      <c r="C17" s="7"/>
      <c r="D17" s="7"/>
      <c r="E17" s="8"/>
      <c r="F17" s="12">
        <f ca="1">F13-SUM(F14:F16)</f>
        <v>-84.014933333333332</v>
      </c>
      <c r="G17" s="12">
        <f t="shared" ref="G17:T17" ca="1" si="21">G13-SUM(G14:G16)</f>
        <v>-87.186000000000007</v>
      </c>
      <c r="H17" s="12">
        <f t="shared" ca="1" si="21"/>
        <v>-892.3729166666667</v>
      </c>
      <c r="I17" s="12">
        <f t="shared" ca="1" si="21"/>
        <v>-3791.015625</v>
      </c>
      <c r="J17" s="12">
        <f t="shared" ca="1" si="21"/>
        <v>-6606.5624999999927</v>
      </c>
      <c r="K17" s="12">
        <f t="shared" ca="1" si="21"/>
        <v>-2691.6331640624703</v>
      </c>
      <c r="L17" s="12">
        <f t="shared" ca="1" si="21"/>
        <v>17487.996946875035</v>
      </c>
      <c r="M17" s="12">
        <f t="shared" ca="1" si="21"/>
        <v>51232.564197360014</v>
      </c>
      <c r="N17" s="12">
        <f t="shared" ca="1" si="21"/>
        <v>90057.146401142003</v>
      </c>
      <c r="O17" s="12">
        <f t="shared" ca="1" si="21"/>
        <v>138261.26352088607</v>
      </c>
      <c r="P17" s="12">
        <f t="shared" ca="1" si="21"/>
        <v>172046.99338358361</v>
      </c>
      <c r="Q17" s="12">
        <f t="shared" ca="1" si="21"/>
        <v>195335.50143906951</v>
      </c>
      <c r="R17" s="12">
        <f t="shared" ca="1" si="21"/>
        <v>215472.96487617271</v>
      </c>
      <c r="S17" s="12">
        <f t="shared" ca="1" si="21"/>
        <v>230866.35566194251</v>
      </c>
      <c r="T17" s="12">
        <f t="shared" ca="1" si="21"/>
        <v>242571.58773592697</v>
      </c>
      <c r="U17" s="12">
        <f t="shared" ref="U17" ca="1" si="22">U13-SUM(U14:U16)</f>
        <v>249921.74941591336</v>
      </c>
      <c r="V17" s="12">
        <f t="shared" ref="V17" ca="1" si="23">V13-SUM(V14:V16)</f>
        <v>257494.62834496493</v>
      </c>
      <c r="W17" s="12">
        <f t="shared" ref="W17" ca="1" si="24">W13-SUM(W14:W16)</f>
        <v>265296.97307844553</v>
      </c>
      <c r="X17" s="12">
        <f t="shared" ref="X17" ca="1" si="25">X13-SUM(X14:X16)</f>
        <v>273335.73665969563</v>
      </c>
    </row>
    <row r="18" spans="2:24" ht="13.5" customHeight="1" x14ac:dyDescent="0.25">
      <c r="B18" s="76" t="str">
        <f>Monthly!B22</f>
        <v>Depreciation</v>
      </c>
      <c r="F18" s="74">
        <f ca="1">SUM(OFFSET(Monthly!$F22,0,F$9,1,-F$8))</f>
        <v>6.6666666666666666E-2</v>
      </c>
      <c r="G18" s="74">
        <f ca="1">SUM(OFFSET(Monthly!$F22,0,G$9,1,-G$8))</f>
        <v>0.51093750000000004</v>
      </c>
      <c r="H18" s="74">
        <f ca="1">SUM(OFFSET(Monthly!$F22,0,H$9,1,-H$8))</f>
        <v>6.26953125</v>
      </c>
      <c r="I18" s="74">
        <f ca="1">SUM(OFFSET(Monthly!$F22,0,I$9,1,-I$8))</f>
        <v>49.80712890625</v>
      </c>
      <c r="J18" s="74">
        <f ca="1">SUM(OFFSET(Monthly!$F22,0,J$9,1,-J$8))</f>
        <v>198.7451171875</v>
      </c>
      <c r="K18" s="74">
        <f ca="1">SUM(OFFSET(Monthly!$F22,0,K$9,1,-K$8))</f>
        <v>594.98135620117182</v>
      </c>
      <c r="L18" s="74">
        <f ca="1">SUM(OFFSET(Monthly!$F22,0,L$9,1,-L$8))</f>
        <v>1365.6722412988279</v>
      </c>
      <c r="M18" s="74">
        <f ca="1">SUM(OFFSET(Monthly!$F22,0,M$9,1,-M$8))</f>
        <v>2658.5408017766395</v>
      </c>
      <c r="N18" s="74">
        <f ca="1">SUM(OFFSET(Monthly!$F22,0,N$9,1,-N$8))</f>
        <v>4600.8209032292389</v>
      </c>
      <c r="O18" s="74">
        <f ca="1">SUM(OFFSET(Monthly!$F22,0,O$9,1,-O$8))</f>
        <v>7193.7860606074337</v>
      </c>
      <c r="P18" s="74">
        <f ca="1">SUM(OFFSET(Monthly!$F22,0,P$9,1,-P$8))</f>
        <v>10458.47222739039</v>
      </c>
      <c r="Q18" s="74">
        <f ca="1">SUM(OFFSET(Monthly!$F22,0,Q$9,1,-Q$8))</f>
        <v>14213.177261269586</v>
      </c>
      <c r="R18" s="74">
        <f ca="1">SUM(OFFSET(Monthly!$F22,0,R$9,1,-R$8))</f>
        <v>18394.124752363638</v>
      </c>
      <c r="S18" s="74">
        <f ca="1">SUM(OFFSET(Monthly!$F22,0,S$9,1,-S$8))</f>
        <v>22916.814744072537</v>
      </c>
      <c r="T18" s="74">
        <f ca="1">SUM(OFFSET(Monthly!$F22,0,T$9,1,-T$8))</f>
        <v>27699.801991179818</v>
      </c>
      <c r="U18" s="74">
        <f ca="1">SUM(OFFSET(Monthly!$F22,0,U$9,1,-U$8))</f>
        <v>32648.910855703936</v>
      </c>
      <c r="V18" s="74">
        <f ca="1">SUM(OFFSET(Monthly!$F22,0,V$9,1,-V$8))</f>
        <v>37747.91600126533</v>
      </c>
      <c r="W18" s="74">
        <f ca="1">SUM(OFFSET(Monthly!$F22,0,W$9,1,-W$8))</f>
        <v>43001.050517642383</v>
      </c>
      <c r="X18" s="74">
        <f ca="1">SUM(OFFSET(Monthly!$F22,0,X$9,1,-X$8))</f>
        <v>48408.059401934035</v>
      </c>
    </row>
    <row r="19" spans="2:24" ht="13.5" customHeight="1" x14ac:dyDescent="0.25">
      <c r="B19" s="76" t="str">
        <f>Monthly!B23</f>
        <v>Amortization</v>
      </c>
      <c r="F19" s="74">
        <f ca="1">SUM(OFFSET(Monthly!$F23,0,F$9,1,-F$8))</f>
        <v>0</v>
      </c>
      <c r="G19" s="74">
        <f ca="1">SUM(OFFSET(Monthly!$F23,0,G$9,1,-G$8))</f>
        <v>0</v>
      </c>
      <c r="H19" s="74">
        <f ca="1">SUM(OFFSET(Monthly!$F23,0,H$9,1,-H$8))</f>
        <v>0</v>
      </c>
      <c r="I19" s="74">
        <f ca="1">SUM(OFFSET(Monthly!$F23,0,I$9,1,-I$8))</f>
        <v>0</v>
      </c>
      <c r="J19" s="74">
        <f ca="1">SUM(OFFSET(Monthly!$F23,0,J$9,1,-J$8))</f>
        <v>0</v>
      </c>
      <c r="K19" s="74">
        <f ca="1">SUM(OFFSET(Monthly!$F23,0,K$9,1,-K$8))</f>
        <v>0</v>
      </c>
      <c r="L19" s="74">
        <f ca="1">SUM(OFFSET(Monthly!$F23,0,L$9,1,-L$8))</f>
        <v>0</v>
      </c>
      <c r="M19" s="74">
        <f ca="1">SUM(OFFSET(Monthly!$F23,0,M$9,1,-M$8))</f>
        <v>0</v>
      </c>
      <c r="N19" s="74">
        <f ca="1">SUM(OFFSET(Monthly!$F23,0,N$9,1,-N$8))</f>
        <v>0</v>
      </c>
      <c r="O19" s="74">
        <f ca="1">SUM(OFFSET(Monthly!$F23,0,O$9,1,-O$8))</f>
        <v>0</v>
      </c>
      <c r="P19" s="74">
        <f ca="1">SUM(OFFSET(Monthly!$F23,0,P$9,1,-P$8))</f>
        <v>0</v>
      </c>
      <c r="Q19" s="74">
        <f ca="1">SUM(OFFSET(Monthly!$F23,0,Q$9,1,-Q$8))</f>
        <v>0</v>
      </c>
      <c r="R19" s="74">
        <f ca="1">SUM(OFFSET(Monthly!$F23,0,R$9,1,-R$8))</f>
        <v>0</v>
      </c>
      <c r="S19" s="74">
        <f ca="1">SUM(OFFSET(Monthly!$F23,0,S$9,1,-S$8))</f>
        <v>0</v>
      </c>
      <c r="T19" s="74">
        <f ca="1">SUM(OFFSET(Monthly!$F23,0,T$9,1,-T$8))</f>
        <v>0</v>
      </c>
      <c r="U19" s="74">
        <f ca="1">SUM(OFFSET(Monthly!$F23,0,U$9,1,-U$8))</f>
        <v>0</v>
      </c>
      <c r="V19" s="74">
        <f ca="1">SUM(OFFSET(Monthly!$F23,0,V$9,1,-V$8))</f>
        <v>0</v>
      </c>
      <c r="W19" s="74">
        <f ca="1">SUM(OFFSET(Monthly!$F23,0,W$9,1,-W$8))</f>
        <v>0</v>
      </c>
      <c r="X19" s="74">
        <f ca="1">SUM(OFFSET(Monthly!$F23,0,X$9,1,-X$8))</f>
        <v>0</v>
      </c>
    </row>
    <row r="20" spans="2:24" ht="13.5" customHeight="1" x14ac:dyDescent="0.25">
      <c r="B20" s="77" t="str">
        <f>Monthly!B24</f>
        <v>EBIT</v>
      </c>
      <c r="C20" s="7"/>
      <c r="D20" s="7"/>
      <c r="E20" s="8"/>
      <c r="F20" s="12">
        <f ca="1">F17-SUM(F18:F19)</f>
        <v>-84.081599999999995</v>
      </c>
      <c r="G20" s="12">
        <f t="shared" ref="G20:T20" ca="1" si="26">G17-SUM(G18:G19)</f>
        <v>-87.696937500000004</v>
      </c>
      <c r="H20" s="12">
        <f t="shared" ca="1" si="26"/>
        <v>-898.6424479166667</v>
      </c>
      <c r="I20" s="12">
        <f t="shared" ca="1" si="26"/>
        <v>-3840.82275390625</v>
      </c>
      <c r="J20" s="12">
        <f t="shared" ca="1" si="26"/>
        <v>-6805.3076171874927</v>
      </c>
      <c r="K20" s="12">
        <f t="shared" ca="1" si="26"/>
        <v>-3286.6145202636421</v>
      </c>
      <c r="L20" s="12">
        <f t="shared" ca="1" si="26"/>
        <v>16122.324705576208</v>
      </c>
      <c r="M20" s="12">
        <f t="shared" ca="1" si="26"/>
        <v>48574.023395583376</v>
      </c>
      <c r="N20" s="12">
        <f t="shared" ca="1" si="26"/>
        <v>85456.325497912767</v>
      </c>
      <c r="O20" s="12">
        <f t="shared" ca="1" si="26"/>
        <v>131067.47746027863</v>
      </c>
      <c r="P20" s="12">
        <f t="shared" ca="1" si="26"/>
        <v>161588.52115619322</v>
      </c>
      <c r="Q20" s="12">
        <f t="shared" ca="1" si="26"/>
        <v>181122.32417779992</v>
      </c>
      <c r="R20" s="12">
        <f t="shared" ca="1" si="26"/>
        <v>197078.84012380909</v>
      </c>
      <c r="S20" s="12">
        <f t="shared" ca="1" si="26"/>
        <v>207949.54091786998</v>
      </c>
      <c r="T20" s="12">
        <f t="shared" ca="1" si="26"/>
        <v>214871.78574474715</v>
      </c>
      <c r="U20" s="12">
        <f t="shared" ref="U20" ca="1" si="27">U17-SUM(U18:U19)</f>
        <v>217272.83856020943</v>
      </c>
      <c r="V20" s="12">
        <f t="shared" ref="V20" ca="1" si="28">V17-SUM(V18:V19)</f>
        <v>219746.71234369959</v>
      </c>
      <c r="W20" s="12">
        <f t="shared" ref="W20" ca="1" si="29">W17-SUM(W18:W19)</f>
        <v>222295.92256080316</v>
      </c>
      <c r="X20" s="12">
        <f t="shared" ref="X20" ca="1" si="30">X17-SUM(X18:X19)</f>
        <v>224927.67725776159</v>
      </c>
    </row>
    <row r="21" spans="2:24" ht="13.5" customHeight="1" x14ac:dyDescent="0.25">
      <c r="B21" s="76" t="str">
        <f>Monthly!B25</f>
        <v>Other expense / (income)</v>
      </c>
      <c r="F21" s="74">
        <f ca="1">SUM(OFFSET(Monthly!$F25,0,F$9,1,-F$8))</f>
        <v>0</v>
      </c>
      <c r="G21" s="74">
        <f ca="1">SUM(OFFSET(Monthly!$F25,0,G$9,1,-G$8))</f>
        <v>0</v>
      </c>
      <c r="H21" s="74">
        <f ca="1">SUM(OFFSET(Monthly!$F25,0,H$9,1,-H$8))</f>
        <v>0</v>
      </c>
      <c r="I21" s="74">
        <f ca="1">SUM(OFFSET(Monthly!$F25,0,I$9,1,-I$8))</f>
        <v>0</v>
      </c>
      <c r="J21" s="74">
        <f ca="1">SUM(OFFSET(Monthly!$F25,0,J$9,1,-J$8))</f>
        <v>0</v>
      </c>
      <c r="K21" s="74">
        <f ca="1">SUM(OFFSET(Monthly!$F25,0,K$9,1,-K$8))</f>
        <v>0</v>
      </c>
      <c r="L21" s="74">
        <f ca="1">SUM(OFFSET(Monthly!$F25,0,L$9,1,-L$8))</f>
        <v>0</v>
      </c>
      <c r="M21" s="74">
        <f ca="1">SUM(OFFSET(Monthly!$F25,0,M$9,1,-M$8))</f>
        <v>0</v>
      </c>
      <c r="N21" s="74">
        <f ca="1">SUM(OFFSET(Monthly!$F25,0,N$9,1,-N$8))</f>
        <v>0</v>
      </c>
      <c r="O21" s="74">
        <f ca="1">SUM(OFFSET(Monthly!$F25,0,O$9,1,-O$8))</f>
        <v>0</v>
      </c>
      <c r="P21" s="74">
        <f ca="1">SUM(OFFSET(Monthly!$F25,0,P$9,1,-P$8))</f>
        <v>0</v>
      </c>
      <c r="Q21" s="74">
        <f ca="1">SUM(OFFSET(Monthly!$F25,0,Q$9,1,-Q$8))</f>
        <v>0</v>
      </c>
      <c r="R21" s="74">
        <f ca="1">SUM(OFFSET(Monthly!$F25,0,R$9,1,-R$8))</f>
        <v>0</v>
      </c>
      <c r="S21" s="74">
        <f ca="1">SUM(OFFSET(Monthly!$F25,0,S$9,1,-S$8))</f>
        <v>0</v>
      </c>
      <c r="T21" s="74">
        <f ca="1">SUM(OFFSET(Monthly!$F25,0,T$9,1,-T$8))</f>
        <v>0</v>
      </c>
      <c r="U21" s="74">
        <f ca="1">SUM(OFFSET(Monthly!$F25,0,U$9,1,-U$8))</f>
        <v>0</v>
      </c>
      <c r="V21" s="74">
        <f ca="1">SUM(OFFSET(Monthly!$F25,0,V$9,1,-V$8))</f>
        <v>0</v>
      </c>
      <c r="W21" s="74">
        <f ca="1">SUM(OFFSET(Monthly!$F25,0,W$9,1,-W$8))</f>
        <v>0</v>
      </c>
      <c r="X21" s="74">
        <f ca="1">SUM(OFFSET(Monthly!$F25,0,X$9,1,-X$8))</f>
        <v>0</v>
      </c>
    </row>
    <row r="22" spans="2:24" ht="13.5" customHeight="1" x14ac:dyDescent="0.25">
      <c r="B22" s="77" t="str">
        <f>Monthly!B26</f>
        <v>Earnings before tax</v>
      </c>
      <c r="C22" s="7"/>
      <c r="D22" s="7"/>
      <c r="E22" s="8"/>
      <c r="F22" s="12">
        <f ca="1">F20-F21</f>
        <v>-84.081599999999995</v>
      </c>
      <c r="G22" s="12">
        <f t="shared" ref="G22:T22" ca="1" si="31">G20-G21</f>
        <v>-87.696937500000004</v>
      </c>
      <c r="H22" s="12">
        <f t="shared" ca="1" si="31"/>
        <v>-898.6424479166667</v>
      </c>
      <c r="I22" s="12">
        <f t="shared" ca="1" si="31"/>
        <v>-3840.82275390625</v>
      </c>
      <c r="J22" s="12">
        <f t="shared" ca="1" si="31"/>
        <v>-6805.3076171874927</v>
      </c>
      <c r="K22" s="12">
        <f t="shared" ca="1" si="31"/>
        <v>-3286.6145202636421</v>
      </c>
      <c r="L22" s="12">
        <f t="shared" ca="1" si="31"/>
        <v>16122.324705576208</v>
      </c>
      <c r="M22" s="12">
        <f t="shared" ca="1" si="31"/>
        <v>48574.023395583376</v>
      </c>
      <c r="N22" s="12">
        <f t="shared" ca="1" si="31"/>
        <v>85456.325497912767</v>
      </c>
      <c r="O22" s="12">
        <f t="shared" ca="1" si="31"/>
        <v>131067.47746027863</v>
      </c>
      <c r="P22" s="12">
        <f t="shared" ca="1" si="31"/>
        <v>161588.52115619322</v>
      </c>
      <c r="Q22" s="12">
        <f t="shared" ca="1" si="31"/>
        <v>181122.32417779992</v>
      </c>
      <c r="R22" s="12">
        <f t="shared" ca="1" si="31"/>
        <v>197078.84012380909</v>
      </c>
      <c r="S22" s="12">
        <f t="shared" ca="1" si="31"/>
        <v>207949.54091786998</v>
      </c>
      <c r="T22" s="12">
        <f t="shared" ca="1" si="31"/>
        <v>214871.78574474715</v>
      </c>
      <c r="U22" s="12">
        <f t="shared" ref="U22" ca="1" si="32">U20-U21</f>
        <v>217272.83856020943</v>
      </c>
      <c r="V22" s="12">
        <f t="shared" ref="V22" ca="1" si="33">V20-V21</f>
        <v>219746.71234369959</v>
      </c>
      <c r="W22" s="12">
        <f t="shared" ref="W22" ca="1" si="34">W20-W21</f>
        <v>222295.92256080316</v>
      </c>
      <c r="X22" s="12">
        <f t="shared" ref="X22" ca="1" si="35">X20-X21</f>
        <v>224927.67725776159</v>
      </c>
    </row>
    <row r="23" spans="2:24" ht="13.5" customHeight="1" x14ac:dyDescent="0.25">
      <c r="B23" s="78" t="str">
        <f>Monthly!B27</f>
        <v>Provision for tax</v>
      </c>
      <c r="C23" s="2"/>
      <c r="D23" s="2"/>
      <c r="E23" s="2"/>
      <c r="F23" s="75">
        <f ca="1">SUM(OFFSET(Monthly!$F27,0,F$9,1,-F$8))</f>
        <v>0</v>
      </c>
      <c r="G23" s="75">
        <f ca="1">SUM(OFFSET(Monthly!$F27,0,G$9,1,-G$8))</f>
        <v>0</v>
      </c>
      <c r="H23" s="75">
        <f ca="1">SUM(OFFSET(Monthly!$F27,0,H$9,1,-H$8))</f>
        <v>0</v>
      </c>
      <c r="I23" s="75">
        <f ca="1">SUM(OFFSET(Monthly!$F27,0,I$9,1,-I$8))</f>
        <v>0</v>
      </c>
      <c r="J23" s="75">
        <f ca="1">SUM(OFFSET(Monthly!$F27,0,J$9,1,-J$8))</f>
        <v>0</v>
      </c>
      <c r="K23" s="75">
        <f ca="1">SUM(OFFSET(Monthly!$F27,0,K$9,1,-K$8))</f>
        <v>100.07921803792644</v>
      </c>
      <c r="L23" s="75">
        <f ca="1">SUM(OFFSET(Monthly!$F27,0,L$9,1,-L$8))</f>
        <v>5642.8136469516694</v>
      </c>
      <c r="M23" s="75">
        <f ca="1">SUM(OFFSET(Monthly!$F27,0,M$9,1,-M$8))</f>
        <v>17000.908188454203</v>
      </c>
      <c r="N23" s="75">
        <f ca="1">SUM(OFFSET(Monthly!$F27,0,N$9,1,-N$8))</f>
        <v>29909.713924269483</v>
      </c>
      <c r="O23" s="75">
        <f ca="1">SUM(OFFSET(Monthly!$F27,0,O$9,1,-O$8))</f>
        <v>45873.617111097497</v>
      </c>
      <c r="P23" s="75">
        <f ca="1">SUM(OFFSET(Monthly!$F27,0,P$9,1,-P$8))</f>
        <v>56555.982404667608</v>
      </c>
      <c r="Q23" s="75">
        <f ca="1">SUM(OFFSET(Monthly!$F27,0,Q$9,1,-Q$8))</f>
        <v>63392.813462229955</v>
      </c>
      <c r="R23" s="75">
        <f ca="1">SUM(OFFSET(Monthly!$F27,0,R$9,1,-R$8))</f>
        <v>68977.594043333229</v>
      </c>
      <c r="S23" s="75">
        <f ca="1">SUM(OFFSET(Monthly!$F27,0,S$9,1,-S$8))</f>
        <v>72782.339321254476</v>
      </c>
      <c r="T23" s="75">
        <f ca="1">SUM(OFFSET(Monthly!$F27,0,T$9,1,-T$8))</f>
        <v>75205.125010661519</v>
      </c>
      <c r="U23" s="75">
        <f ca="1">SUM(OFFSET(Monthly!$F27,0,U$9,1,-U$8))</f>
        <v>76045.493496073293</v>
      </c>
      <c r="V23" s="75">
        <f ca="1">SUM(OFFSET(Monthly!$F27,0,V$9,1,-V$8))</f>
        <v>76911.349320294888</v>
      </c>
      <c r="W23" s="75">
        <f ca="1">SUM(OFFSET(Monthly!$F27,0,W$9,1,-W$8))</f>
        <v>77803.572896281185</v>
      </c>
      <c r="X23" s="75">
        <f ca="1">SUM(OFFSET(Monthly!$F27,0,X$9,1,-X$8))</f>
        <v>78724.68704021661</v>
      </c>
    </row>
    <row r="24" spans="2:24" ht="13.5" customHeight="1" x14ac:dyDescent="0.25">
      <c r="B24" s="79" t="str">
        <f>Monthly!B28</f>
        <v>GAAP net income</v>
      </c>
      <c r="C24" s="63"/>
      <c r="D24" s="63"/>
      <c r="E24" s="63"/>
      <c r="F24" s="81">
        <f ca="1">F22-F23</f>
        <v>-84.081599999999995</v>
      </c>
      <c r="G24" s="81">
        <f t="shared" ref="G24:T24" ca="1" si="36">G22-G23</f>
        <v>-87.696937500000004</v>
      </c>
      <c r="H24" s="81">
        <f t="shared" ca="1" si="36"/>
        <v>-898.6424479166667</v>
      </c>
      <c r="I24" s="81">
        <f t="shared" ca="1" si="36"/>
        <v>-3840.82275390625</v>
      </c>
      <c r="J24" s="81">
        <f t="shared" ca="1" si="36"/>
        <v>-6805.3076171874927</v>
      </c>
      <c r="K24" s="81">
        <f t="shared" ca="1" si="36"/>
        <v>-3386.6937383015684</v>
      </c>
      <c r="L24" s="81">
        <f t="shared" ca="1" si="36"/>
        <v>10479.511058624539</v>
      </c>
      <c r="M24" s="81">
        <f t="shared" ca="1" si="36"/>
        <v>31573.115207129173</v>
      </c>
      <c r="N24" s="81">
        <f t="shared" ca="1" si="36"/>
        <v>55546.611573643284</v>
      </c>
      <c r="O24" s="81">
        <f t="shared" ca="1" si="36"/>
        <v>85193.860349181137</v>
      </c>
      <c r="P24" s="81">
        <f t="shared" ca="1" si="36"/>
        <v>105032.53875152562</v>
      </c>
      <c r="Q24" s="81">
        <f t="shared" ca="1" si="36"/>
        <v>117729.51071556997</v>
      </c>
      <c r="R24" s="81">
        <f t="shared" ca="1" si="36"/>
        <v>128101.24608047586</v>
      </c>
      <c r="S24" s="81">
        <f t="shared" ca="1" si="36"/>
        <v>135167.20159661549</v>
      </c>
      <c r="T24" s="81">
        <f t="shared" ca="1" si="36"/>
        <v>139666.66073408563</v>
      </c>
      <c r="U24" s="81">
        <f t="shared" ref="U24" ca="1" si="37">U22-U23</f>
        <v>141227.34506413614</v>
      </c>
      <c r="V24" s="81">
        <f t="shared" ref="V24" ca="1" si="38">V22-V23</f>
        <v>142835.3630234047</v>
      </c>
      <c r="W24" s="81">
        <f t="shared" ref="W24" ca="1" si="39">W22-W23</f>
        <v>144492.34966452199</v>
      </c>
      <c r="X24" s="81">
        <f t="shared" ref="X24" ca="1" si="40">X22-X23</f>
        <v>146202.99021754498</v>
      </c>
    </row>
    <row r="26" spans="2:24" ht="13.5" customHeight="1" x14ac:dyDescent="0.25">
      <c r="B26" s="80" t="str">
        <f>Monthly!B30</f>
        <v>GAAP to cash reconciliation:</v>
      </c>
    </row>
    <row r="27" spans="2:24" ht="13.5" customHeight="1" x14ac:dyDescent="0.25">
      <c r="B27" s="76" t="str">
        <f>Monthly!B31</f>
        <v>Amortization</v>
      </c>
      <c r="F27" s="73">
        <f ca="1">SUM(OFFSET(Monthly!$F31,0,F$9,1,-F$8))</f>
        <v>0</v>
      </c>
      <c r="G27" s="73">
        <f ca="1">SUM(OFFSET(Monthly!$F31,0,G$9,1,-G$8))</f>
        <v>0</v>
      </c>
      <c r="H27" s="73">
        <f ca="1">SUM(OFFSET(Monthly!$F31,0,H$9,1,-H$8))</f>
        <v>0</v>
      </c>
      <c r="I27" s="73">
        <f ca="1">SUM(OFFSET(Monthly!$F31,0,I$9,1,-I$8))</f>
        <v>0</v>
      </c>
      <c r="J27" s="73">
        <f ca="1">SUM(OFFSET(Monthly!$F31,0,J$9,1,-J$8))</f>
        <v>0</v>
      </c>
      <c r="K27" s="73">
        <f ca="1">SUM(OFFSET(Monthly!$F31,0,K$9,1,-K$8))</f>
        <v>0</v>
      </c>
      <c r="L27" s="73">
        <f ca="1">SUM(OFFSET(Monthly!$F31,0,L$9,1,-L$8))</f>
        <v>0</v>
      </c>
      <c r="M27" s="73">
        <f ca="1">SUM(OFFSET(Monthly!$F31,0,M$9,1,-M$8))</f>
        <v>0</v>
      </c>
      <c r="N27" s="73">
        <f ca="1">SUM(OFFSET(Monthly!$F31,0,N$9,1,-N$8))</f>
        <v>0</v>
      </c>
      <c r="O27" s="73">
        <f ca="1">SUM(OFFSET(Monthly!$F31,0,O$9,1,-O$8))</f>
        <v>0</v>
      </c>
      <c r="P27" s="73">
        <f ca="1">SUM(OFFSET(Monthly!$F31,0,P$9,1,-P$8))</f>
        <v>0</v>
      </c>
      <c r="Q27" s="73">
        <f ca="1">SUM(OFFSET(Monthly!$F31,0,Q$9,1,-Q$8))</f>
        <v>0</v>
      </c>
      <c r="R27" s="73">
        <f ca="1">SUM(OFFSET(Monthly!$F31,0,R$9,1,-R$8))</f>
        <v>0</v>
      </c>
      <c r="S27" s="73">
        <f ca="1">SUM(OFFSET(Monthly!$F31,0,S$9,1,-S$8))</f>
        <v>0</v>
      </c>
      <c r="T27" s="73">
        <f ca="1">SUM(OFFSET(Monthly!$F31,0,T$9,1,-T$8))</f>
        <v>0</v>
      </c>
      <c r="U27" s="73">
        <f ca="1">SUM(OFFSET(Monthly!$F31,0,U$9,1,-U$8))</f>
        <v>0</v>
      </c>
      <c r="V27" s="73">
        <f ca="1">SUM(OFFSET(Monthly!$F31,0,V$9,1,-V$8))</f>
        <v>0</v>
      </c>
      <c r="W27" s="73">
        <f ca="1">SUM(OFFSET(Monthly!$F31,0,W$9,1,-W$8))</f>
        <v>0</v>
      </c>
      <c r="X27" s="73">
        <f ca="1">SUM(OFFSET(Monthly!$F31,0,X$9,1,-X$8))</f>
        <v>0</v>
      </c>
    </row>
    <row r="28" spans="2:24" ht="13.5" customHeight="1" x14ac:dyDescent="0.25">
      <c r="B28" s="76" t="str">
        <f>Monthly!B32</f>
        <v>Stock-based compensation</v>
      </c>
      <c r="F28" s="75">
        <f ca="1">SUM(OFFSET(Monthly!$F32,0,F$9,1,-F$8))</f>
        <v>3.791666666666667</v>
      </c>
      <c r="G28" s="75">
        <f ca="1">SUM(OFFSET(Monthly!$F32,0,G$9,1,-G$8))</f>
        <v>6.90625</v>
      </c>
      <c r="H28" s="75">
        <f ca="1">SUM(OFFSET(Monthly!$F32,0,H$9,1,-H$8))</f>
        <v>8.53125</v>
      </c>
      <c r="I28" s="75">
        <f ca="1">SUM(OFFSET(Monthly!$F32,0,I$9,1,-I$8))</f>
        <v>16.981249999999999</v>
      </c>
      <c r="J28" s="75">
        <f ca="1">SUM(OFFSET(Monthly!$F32,0,J$9,1,-J$8))</f>
        <v>18.362500000000004</v>
      </c>
      <c r="K28" s="75">
        <f ca="1">SUM(OFFSET(Monthly!$F32,0,K$9,1,-K$8))</f>
        <v>24.049999999999997</v>
      </c>
      <c r="L28" s="75">
        <f ca="1">SUM(OFFSET(Monthly!$F32,0,L$9,1,-L$8))</f>
        <v>24.185416666666665</v>
      </c>
      <c r="M28" s="75">
        <f ca="1">SUM(OFFSET(Monthly!$F32,0,M$9,1,-M$8))</f>
        <v>33.231249999999996</v>
      </c>
      <c r="N28" s="75">
        <f ca="1">SUM(OFFSET(Monthly!$F32,0,N$9,1,-N$8))</f>
        <v>33.231249999999996</v>
      </c>
      <c r="O28" s="75">
        <f ca="1">SUM(OFFSET(Monthly!$F32,0,O$9,1,-O$8))</f>
        <v>33.231249999999996</v>
      </c>
      <c r="P28" s="75">
        <f ca="1">SUM(OFFSET(Monthly!$F32,0,P$9,1,-P$8))</f>
        <v>33.231249999999996</v>
      </c>
      <c r="Q28" s="75">
        <f ca="1">SUM(OFFSET(Monthly!$F32,0,Q$9,1,-Q$8))</f>
        <v>37.537500000000001</v>
      </c>
      <c r="R28" s="75">
        <f ca="1">SUM(OFFSET(Monthly!$F32,0,R$9,1,-R$8))</f>
        <v>37.537500000000001</v>
      </c>
      <c r="S28" s="75">
        <f ca="1">SUM(OFFSET(Monthly!$F32,0,S$9,1,-S$8))</f>
        <v>37.537500000000001</v>
      </c>
      <c r="T28" s="75">
        <f ca="1">SUM(OFFSET(Monthly!$F32,0,T$9,1,-T$8))</f>
        <v>37.537500000000001</v>
      </c>
      <c r="U28" s="75">
        <f ca="1">SUM(OFFSET(Monthly!$F32,0,U$9,1,-U$8))</f>
        <v>39.433333333333337</v>
      </c>
      <c r="V28" s="75">
        <f ca="1">SUM(OFFSET(Monthly!$F32,0,V$9,1,-V$8))</f>
        <v>39.568750000000009</v>
      </c>
      <c r="W28" s="75">
        <f ca="1">SUM(OFFSET(Monthly!$F32,0,W$9,1,-W$8))</f>
        <v>39.568750000000009</v>
      </c>
      <c r="X28" s="75">
        <f ca="1">SUM(OFFSET(Monthly!$F32,0,X$9,1,-X$8))</f>
        <v>39.568750000000009</v>
      </c>
    </row>
    <row r="29" spans="2:24" ht="13.5" customHeight="1" x14ac:dyDescent="0.25">
      <c r="B29" s="76" t="str">
        <f>Monthly!B33</f>
        <v>One-time charges</v>
      </c>
      <c r="F29" s="75">
        <f ca="1">SUM(OFFSET(Monthly!$F33,0,F$9,1,-F$8))</f>
        <v>0</v>
      </c>
      <c r="G29" s="75">
        <f ca="1">SUM(OFFSET(Monthly!$F33,0,G$9,1,-G$8))</f>
        <v>0</v>
      </c>
      <c r="H29" s="75">
        <f ca="1">SUM(OFFSET(Monthly!$F33,0,H$9,1,-H$8))</f>
        <v>0</v>
      </c>
      <c r="I29" s="75">
        <f ca="1">SUM(OFFSET(Monthly!$F33,0,I$9,1,-I$8))</f>
        <v>0</v>
      </c>
      <c r="J29" s="75">
        <f ca="1">SUM(OFFSET(Monthly!$F33,0,J$9,1,-J$8))</f>
        <v>0</v>
      </c>
      <c r="K29" s="75">
        <f ca="1">SUM(OFFSET(Monthly!$F33,0,K$9,1,-K$8))</f>
        <v>0</v>
      </c>
      <c r="L29" s="75">
        <f ca="1">SUM(OFFSET(Monthly!$F33,0,L$9,1,-L$8))</f>
        <v>0</v>
      </c>
      <c r="M29" s="75">
        <f ca="1">SUM(OFFSET(Monthly!$F33,0,M$9,1,-M$8))</f>
        <v>0</v>
      </c>
      <c r="N29" s="75">
        <f ca="1">SUM(OFFSET(Monthly!$F33,0,N$9,1,-N$8))</f>
        <v>0</v>
      </c>
      <c r="O29" s="75">
        <f ca="1">SUM(OFFSET(Monthly!$F33,0,O$9,1,-O$8))</f>
        <v>0</v>
      </c>
      <c r="P29" s="75">
        <f ca="1">SUM(OFFSET(Monthly!$F33,0,P$9,1,-P$8))</f>
        <v>0</v>
      </c>
      <c r="Q29" s="75">
        <f ca="1">SUM(OFFSET(Monthly!$F33,0,Q$9,1,-Q$8))</f>
        <v>0</v>
      </c>
      <c r="R29" s="75">
        <f ca="1">SUM(OFFSET(Monthly!$F33,0,R$9,1,-R$8))</f>
        <v>0</v>
      </c>
      <c r="S29" s="75">
        <f ca="1">SUM(OFFSET(Monthly!$F33,0,S$9,1,-S$8))</f>
        <v>0</v>
      </c>
      <c r="T29" s="75">
        <f ca="1">SUM(OFFSET(Monthly!$F33,0,T$9,1,-T$8))</f>
        <v>0</v>
      </c>
      <c r="U29" s="75">
        <f ca="1">SUM(OFFSET(Monthly!$F33,0,U$9,1,-U$8))</f>
        <v>0</v>
      </c>
      <c r="V29" s="75">
        <f ca="1">SUM(OFFSET(Monthly!$F33,0,V$9,1,-V$8))</f>
        <v>0</v>
      </c>
      <c r="W29" s="75">
        <f ca="1">SUM(OFFSET(Monthly!$F33,0,W$9,1,-W$8))</f>
        <v>0</v>
      </c>
      <c r="X29" s="75">
        <f ca="1">SUM(OFFSET(Monthly!$F33,0,X$9,1,-X$8))</f>
        <v>0</v>
      </c>
    </row>
    <row r="30" spans="2:24" ht="13.5" customHeight="1" x14ac:dyDescent="0.25">
      <c r="B30" s="79" t="str">
        <f>Monthly!B34</f>
        <v>Cash net income</v>
      </c>
      <c r="C30" s="63"/>
      <c r="D30" s="63"/>
      <c r="E30" s="63"/>
      <c r="F30" s="81">
        <f ca="1">F24+SUM(F27:F29)</f>
        <v>-80.289933333333323</v>
      </c>
      <c r="G30" s="81">
        <f t="shared" ref="G30:T30" ca="1" si="41">G24+SUM(G27:G29)</f>
        <v>-80.790687500000004</v>
      </c>
      <c r="H30" s="81">
        <f t="shared" ca="1" si="41"/>
        <v>-890.1111979166667</v>
      </c>
      <c r="I30" s="81">
        <f t="shared" ca="1" si="41"/>
        <v>-3823.8415039062502</v>
      </c>
      <c r="J30" s="81">
        <f t="shared" ca="1" si="41"/>
        <v>-6786.9451171874925</v>
      </c>
      <c r="K30" s="81">
        <f t="shared" ca="1" si="41"/>
        <v>-3362.6437383015682</v>
      </c>
      <c r="L30" s="81">
        <f t="shared" ca="1" si="41"/>
        <v>10503.696475291206</v>
      </c>
      <c r="M30" s="81">
        <f t="shared" ca="1" si="41"/>
        <v>31606.346457129173</v>
      </c>
      <c r="N30" s="81">
        <f t="shared" ca="1" si="41"/>
        <v>55579.842823643281</v>
      </c>
      <c r="O30" s="81">
        <f t="shared" ca="1" si="41"/>
        <v>85227.091599181134</v>
      </c>
      <c r="P30" s="81">
        <f t="shared" ca="1" si="41"/>
        <v>105065.77000152561</v>
      </c>
      <c r="Q30" s="81">
        <f t="shared" ca="1" si="41"/>
        <v>117767.04821556997</v>
      </c>
      <c r="R30" s="81">
        <f t="shared" ca="1" si="41"/>
        <v>128138.78358047587</v>
      </c>
      <c r="S30" s="81">
        <f t="shared" ca="1" si="41"/>
        <v>135204.73909661549</v>
      </c>
      <c r="T30" s="81">
        <f t="shared" ca="1" si="41"/>
        <v>139704.19823408563</v>
      </c>
      <c r="U30" s="81">
        <f t="shared" ref="U30" ca="1" si="42">U24+SUM(U27:U29)</f>
        <v>141266.77839746946</v>
      </c>
      <c r="V30" s="81">
        <f t="shared" ref="V30" ca="1" si="43">V24+SUM(V27:V29)</f>
        <v>142874.93177340471</v>
      </c>
      <c r="W30" s="81">
        <f t="shared" ref="W30" ca="1" si="44">W24+SUM(W27:W29)</f>
        <v>144531.91841452199</v>
      </c>
      <c r="X30" s="81">
        <f t="shared" ref="X30" ca="1" si="45">X24+SUM(X27:X29)</f>
        <v>146242.55896754499</v>
      </c>
    </row>
    <row r="32" spans="2:24" ht="13.5" customHeight="1" x14ac:dyDescent="0.25">
      <c r="B32" s="76" t="str">
        <f>Monthly!B36</f>
        <v>Capital expenditures</v>
      </c>
      <c r="F32" s="73">
        <f ca="1">SUM(OFFSET(Monthly!$F36,0,F$9,1,-F$8))</f>
        <v>2.2000000000000002</v>
      </c>
      <c r="G32" s="73">
        <f ca="1">SUM(OFFSET(Monthly!$F36,0,G$9,1,-G$8))</f>
        <v>11.925000000000001</v>
      </c>
      <c r="H32" s="73">
        <f ca="1">SUM(OFFSET(Monthly!$F36,0,H$9,1,-H$8))</f>
        <v>176.34375</v>
      </c>
      <c r="I32" s="73">
        <f ca="1">SUM(OFFSET(Monthly!$F36,0,I$9,1,-I$8))</f>
        <v>1043.5546875</v>
      </c>
      <c r="J32" s="73">
        <f ca="1">SUM(OFFSET(Monthly!$F36,0,J$9,1,-J$8))</f>
        <v>3302.490234375</v>
      </c>
      <c r="K32" s="73">
        <f ca="1">SUM(OFFSET(Monthly!$F36,0,K$9,1,-K$8))</f>
        <v>8149.5508007812496</v>
      </c>
      <c r="L32" s="73">
        <f ca="1">SUM(OFFSET(Monthly!$F36,0,L$9,1,-L$8))</f>
        <v>14571.444273749996</v>
      </c>
      <c r="M32" s="73">
        <f ca="1">SUM(OFFSET(Monthly!$F36,0,M$9,1,-M$8))</f>
        <v>24289.503425459989</v>
      </c>
      <c r="N32" s="73">
        <f ca="1">SUM(OFFSET(Monthly!$F36,0,N$9,1,-N$8))</f>
        <v>34183.556043436787</v>
      </c>
      <c r="O32" s="73">
        <f ca="1">SUM(OFFSET(Monthly!$F36,0,O$9,1,-O$8))</f>
        <v>45498.313093814373</v>
      </c>
      <c r="P32" s="73">
        <f ca="1">SUM(OFFSET(Monthly!$F36,0,P$9,1,-P$8))</f>
        <v>55055.037882746648</v>
      </c>
      <c r="Q32" s="73">
        <f ca="1">SUM(OFFSET(Monthly!$F36,0,Q$9,1,-Q$8))</f>
        <v>62507.360460502125</v>
      </c>
      <c r="R32" s="73">
        <f ca="1">SUM(OFFSET(Monthly!$F36,0,R$9,1,-R$8))</f>
        <v>68951.3487603752</v>
      </c>
      <c r="S32" s="73">
        <f ca="1">SUM(OFFSET(Monthly!$F36,0,S$9,1,-S$8))</f>
        <v>73877.233811821468</v>
      </c>
      <c r="T32" s="73">
        <f ca="1">SUM(OFFSET(Monthly!$F36,0,T$9,1,-T$8))</f>
        <v>77622.908075496511</v>
      </c>
      <c r="U32" s="73">
        <f ca="1">SUM(OFFSET(Monthly!$F36,0,U$9,1,-U$8))</f>
        <v>79974.959813092137</v>
      </c>
      <c r="V32" s="73">
        <f ca="1">SUM(OFFSET(Monthly!$F36,0,V$9,1,-V$8))</f>
        <v>82398.28107038865</v>
      </c>
      <c r="W32" s="73">
        <f ca="1">SUM(OFFSET(Monthly!$F36,0,W$9,1,-W$8))</f>
        <v>84895.031385102498</v>
      </c>
      <c r="X32" s="73">
        <f ca="1">SUM(OFFSET(Monthly!$F36,0,X$9,1,-X$8))</f>
        <v>87467.43573110248</v>
      </c>
    </row>
    <row r="33" spans="2:24" ht="5" customHeight="1" thickBot="1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13.5" customHeight="1" x14ac:dyDescent="0.25">
      <c r="B34" s="2"/>
      <c r="C34" s="2"/>
      <c r="D34" s="2"/>
      <c r="E34" s="2"/>
      <c r="F34" s="2"/>
      <c r="G34" s="2"/>
      <c r="H34" s="2"/>
      <c r="I34" s="2"/>
      <c r="J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4"/>
  <sheetViews>
    <sheetView showGridLines="0" zoomScale="90" zoomScaleNormal="90" workbookViewId="0"/>
  </sheetViews>
  <sheetFormatPr defaultColWidth="9.08984375" defaultRowHeight="13.5" customHeight="1" x14ac:dyDescent="0.25"/>
  <cols>
    <col min="1" max="1" width="2.6328125" style="1" customWidth="1"/>
    <col min="2" max="5" width="9.08984375" style="1"/>
    <col min="6" max="10" width="14.6328125" style="1" customWidth="1"/>
    <col min="11" max="16384" width="9.08984375" style="1"/>
  </cols>
  <sheetData>
    <row r="2" spans="2:10" ht="15.5" x14ac:dyDescent="0.25">
      <c r="B2" s="21" t="s">
        <v>141</v>
      </c>
    </row>
    <row r="4" spans="2:10" s="24" customFormat="1" ht="13.5" customHeight="1" x14ac:dyDescent="0.25">
      <c r="F4" s="69" t="str">
        <f>TEXT(F8,"@")&amp;" Months"</f>
        <v>8 Months</v>
      </c>
    </row>
    <row r="5" spans="2:10" s="24" customFormat="1" ht="13.5" customHeight="1" x14ac:dyDescent="0.25">
      <c r="F5" s="69" t="s">
        <v>143</v>
      </c>
      <c r="G5" s="72" t="s">
        <v>142</v>
      </c>
      <c r="H5" s="70"/>
      <c r="I5" s="70"/>
      <c r="J5" s="70"/>
    </row>
    <row r="6" spans="2:10" s="24" customFormat="1" ht="13.5" customHeight="1" thickBot="1" x14ac:dyDescent="0.3">
      <c r="B6" s="16" t="s">
        <v>8</v>
      </c>
      <c r="C6" s="26"/>
      <c r="D6" s="26"/>
      <c r="E6" s="71"/>
      <c r="F6" s="71">
        <v>41639</v>
      </c>
      <c r="G6" s="82">
        <f>EOMONTH(F6,12)</f>
        <v>42004</v>
      </c>
      <c r="H6" s="82">
        <f t="shared" ref="H6:I6" si="0">EOMONTH(G6,12)</f>
        <v>42369</v>
      </c>
      <c r="I6" s="82">
        <f t="shared" si="0"/>
        <v>42735</v>
      </c>
      <c r="J6" s="82">
        <f t="shared" ref="J6" si="1">EOMONTH(I6,12)</f>
        <v>43100</v>
      </c>
    </row>
    <row r="7" spans="2:10" ht="5" customHeight="1" x14ac:dyDescent="0.25">
      <c r="B7" s="2"/>
      <c r="C7" s="2"/>
      <c r="D7" s="2"/>
      <c r="E7" s="2"/>
      <c r="F7" s="2"/>
      <c r="G7" s="2"/>
      <c r="H7" s="2"/>
      <c r="I7" s="2"/>
      <c r="J7" s="2"/>
    </row>
    <row r="8" spans="2:10" ht="13.5" customHeight="1" x14ac:dyDescent="0.25">
      <c r="B8" s="6" t="s">
        <v>137</v>
      </c>
      <c r="F8" s="35">
        <v>8</v>
      </c>
      <c r="G8" s="35">
        <v>12</v>
      </c>
      <c r="H8" s="34">
        <f>G8</f>
        <v>12</v>
      </c>
      <c r="I8" s="34">
        <f t="shared" ref="I8:J8" si="2">H8</f>
        <v>12</v>
      </c>
      <c r="J8" s="34">
        <f t="shared" si="2"/>
        <v>12</v>
      </c>
    </row>
    <row r="9" spans="2:10" ht="13.5" customHeight="1" x14ac:dyDescent="0.25">
      <c r="B9" s="6" t="s">
        <v>138</v>
      </c>
      <c r="F9" s="34">
        <f>SUM($E8:F8)</f>
        <v>8</v>
      </c>
      <c r="G9" s="34">
        <f>SUM($E8:G8)</f>
        <v>20</v>
      </c>
      <c r="H9" s="34">
        <f>SUM($E8:H8)</f>
        <v>32</v>
      </c>
      <c r="I9" s="34">
        <f>SUM($E8:I8)</f>
        <v>44</v>
      </c>
      <c r="J9" s="34">
        <f>SUM($E8:J8)</f>
        <v>56</v>
      </c>
    </row>
    <row r="11" spans="2:10" ht="13.5" customHeight="1" x14ac:dyDescent="0.25">
      <c r="B11" s="76" t="str">
        <f>Monthly!B15</f>
        <v>Sales</v>
      </c>
      <c r="F11" s="73">
        <f ca="1">SUM(OFFSET(Monthly!$F15,0,F$9,1,-F$8))</f>
        <v>1956.375</v>
      </c>
      <c r="G11" s="73">
        <f ca="1">SUM(OFFSET(Monthly!$F15,0,G$9,1,-G$8))</f>
        <v>311983.30359375</v>
      </c>
      <c r="H11" s="73">
        <f ca="1">SUM(OFFSET(Monthly!$F15,0,H$9,1,-H$8))</f>
        <v>1980862.0976099728</v>
      </c>
      <c r="I11" s="73">
        <f ca="1">SUM(OFFSET(Monthly!$F15,0,I$9,1,-I$8))</f>
        <v>3536985.6388524417</v>
      </c>
      <c r="J11" s="73">
        <f ca="1">SUM(OFFSET(Monthly!$F15,0,J$9,1,-J$8))</f>
        <v>4184196.3499960722</v>
      </c>
    </row>
    <row r="12" spans="2:10" ht="13.5" customHeight="1" x14ac:dyDescent="0.25">
      <c r="B12" s="76" t="str">
        <f>Monthly!B16</f>
        <v>Cost of revenue</v>
      </c>
      <c r="F12" s="74">
        <f ca="1">SUM(OFFSET(Monthly!$F16,0,F$9,1,-F$8))</f>
        <v>487.86759999999998</v>
      </c>
      <c r="G12" s="74">
        <f ca="1">SUM(OFFSET(Monthly!$F16,0,G$9,1,-G$8))</f>
        <v>70357.211779687495</v>
      </c>
      <c r="H12" s="74">
        <f ca="1">SUM(OFFSET(Monthly!$F16,0,H$9,1,-H$8))</f>
        <v>407268.59044445853</v>
      </c>
      <c r="I12" s="74">
        <f ca="1">SUM(OFFSET(Monthly!$F16,0,I$9,1,-I$8))</f>
        <v>707397.12777048827</v>
      </c>
      <c r="J12" s="74">
        <f ca="1">SUM(OFFSET(Monthly!$F16,0,J$9,1,-J$8))</f>
        <v>836839.26999921433</v>
      </c>
    </row>
    <row r="13" spans="2:10" ht="13.5" customHeight="1" x14ac:dyDescent="0.25">
      <c r="B13" s="77" t="str">
        <f>Monthly!B17</f>
        <v>Gross profit</v>
      </c>
      <c r="C13" s="7"/>
      <c r="D13" s="7"/>
      <c r="E13" s="8"/>
      <c r="F13" s="12">
        <f ca="1">F11-F12</f>
        <v>1468.5074</v>
      </c>
      <c r="G13" s="12">
        <f t="shared" ref="G13:J13" ca="1" si="3">G11-G12</f>
        <v>241626.0918140625</v>
      </c>
      <c r="H13" s="12">
        <f t="shared" ca="1" si="3"/>
        <v>1573593.5071655144</v>
      </c>
      <c r="I13" s="12">
        <f t="shared" ca="1" si="3"/>
        <v>2829588.5110819535</v>
      </c>
      <c r="J13" s="12">
        <f t="shared" ca="1" si="3"/>
        <v>3347357.0799968578</v>
      </c>
    </row>
    <row r="14" spans="2:10" ht="13.5" customHeight="1" x14ac:dyDescent="0.25">
      <c r="B14" s="76" t="str">
        <f>Monthly!B18</f>
        <v>Product development</v>
      </c>
      <c r="F14" s="74">
        <f ca="1">SUM(OFFSET(Monthly!$F18,0,F$9,1,-F$8))</f>
        <v>830.625</v>
      </c>
      <c r="G14" s="74">
        <f ca="1">SUM(OFFSET(Monthly!$F18,0,G$9,1,-G$8))</f>
        <v>95959.74995156248</v>
      </c>
      <c r="H14" s="74">
        <f ca="1">SUM(OFFSET(Monthly!$F18,0,H$9,1,-H$8))</f>
        <v>427878.83088405244</v>
      </c>
      <c r="I14" s="74">
        <f ca="1">SUM(OFFSET(Monthly!$F18,0,I$9,1,-I$8))</f>
        <v>707397.1277704878</v>
      </c>
      <c r="J14" s="74">
        <f ca="1">SUM(OFFSET(Monthly!$F18,0,J$9,1,-J$8))</f>
        <v>836839.26999921387</v>
      </c>
    </row>
    <row r="15" spans="2:10" ht="13.5" customHeight="1" x14ac:dyDescent="0.25">
      <c r="B15" s="76" t="str">
        <f>Monthly!B19</f>
        <v>Sales &amp; marketing</v>
      </c>
      <c r="F15" s="74">
        <f ca="1">SUM(OFFSET(Monthly!$F19,0,F$9,1,-F$8))</f>
        <v>827.8125</v>
      </c>
      <c r="G15" s="74">
        <f ca="1">SUM(OFFSET(Monthly!$F19,0,G$9,1,-G$8))</f>
        <v>69050.424084374972</v>
      </c>
      <c r="H15" s="74">
        <f ca="1">SUM(OFFSET(Monthly!$F19,0,H$9,1,-H$8))</f>
        <v>356555.17756979488</v>
      </c>
      <c r="I15" s="74">
        <f ca="1">SUM(OFFSET(Monthly!$F19,0,I$9,1,-I$8))</f>
        <v>636657.4149934391</v>
      </c>
      <c r="J15" s="74">
        <f ca="1">SUM(OFFSET(Monthly!$F19,0,J$9,1,-J$8))</f>
        <v>753155.34299929277</v>
      </c>
    </row>
    <row r="16" spans="2:10" ht="13.5" customHeight="1" x14ac:dyDescent="0.25">
      <c r="B16" s="76" t="str">
        <f>Monthly!B20</f>
        <v>General &amp; adminstrative</v>
      </c>
      <c r="F16" s="74">
        <f ca="1">SUM(OFFSET(Monthly!$F20,0,F$9,1,-F$8))</f>
        <v>873.64374999999995</v>
      </c>
      <c r="G16" s="74">
        <f ca="1">SUM(OFFSET(Monthly!$F20,0,G$9,1,-G$8))</f>
        <v>72217.132120312483</v>
      </c>
      <c r="H16" s="74">
        <f ca="1">SUM(OFFSET(Monthly!$F20,0,H$9,1,-H$8))</f>
        <v>337561.5312086952</v>
      </c>
      <c r="I16" s="74">
        <f ca="1">SUM(OFFSET(Monthly!$F20,0,I$9,1,-I$8))</f>
        <v>601287.55860491481</v>
      </c>
      <c r="J16" s="74">
        <f ca="1">SUM(OFFSET(Monthly!$F20,0,J$9,1,-J$8))</f>
        <v>711313.37949933193</v>
      </c>
    </row>
    <row r="17" spans="2:10" ht="13.5" customHeight="1" x14ac:dyDescent="0.25">
      <c r="B17" s="77" t="str">
        <f>Monthly!B21</f>
        <v>EBITDA</v>
      </c>
      <c r="C17" s="7"/>
      <c r="D17" s="7"/>
      <c r="E17" s="8"/>
      <c r="F17" s="12">
        <f ca="1">F13-SUM(F14:F16)</f>
        <v>-1063.5738500000002</v>
      </c>
      <c r="G17" s="12">
        <f t="shared" ref="G17:J17" ca="1" si="4">G13-SUM(G14:G16)</f>
        <v>4398.7856578125502</v>
      </c>
      <c r="H17" s="12">
        <f t="shared" ca="1" si="4"/>
        <v>451597.96750297188</v>
      </c>
      <c r="I17" s="12">
        <f t="shared" ca="1" si="4"/>
        <v>884246.40971311182</v>
      </c>
      <c r="J17" s="12">
        <f t="shared" ca="1" si="4"/>
        <v>1046049.0874990192</v>
      </c>
    </row>
    <row r="18" spans="2:10" ht="13.5" customHeight="1" x14ac:dyDescent="0.25">
      <c r="B18" s="76" t="str">
        <f>Monthly!B22</f>
        <v>Depreciation</v>
      </c>
      <c r="F18" s="74">
        <f ca="1">SUM(OFFSET(Monthly!$F22,0,F$9,1,-F$8))</f>
        <v>6.8471354166666671</v>
      </c>
      <c r="G18" s="74">
        <f ca="1">SUM(OFFSET(Monthly!$F22,0,G$9,1,-G$8))</f>
        <v>2209.2058435937497</v>
      </c>
      <c r="H18" s="74">
        <f ca="1">SUM(OFFSET(Monthly!$F22,0,H$9,1,-H$8))</f>
        <v>24911.619993003704</v>
      </c>
      <c r="I18" s="74">
        <f ca="1">SUM(OFFSET(Monthly!$F22,0,I$9,1,-I$8))</f>
        <v>83223.918748885582</v>
      </c>
      <c r="J18" s="74">
        <f ca="1">SUM(OFFSET(Monthly!$F22,0,J$9,1,-J$8))</f>
        <v>161805.93677654568</v>
      </c>
    </row>
    <row r="19" spans="2:10" ht="13.5" customHeight="1" x14ac:dyDescent="0.25">
      <c r="B19" s="76" t="str">
        <f>Monthly!B23</f>
        <v>Amortization</v>
      </c>
      <c r="F19" s="74">
        <f ca="1">SUM(OFFSET(Monthly!$F23,0,F$9,1,-F$8))</f>
        <v>0</v>
      </c>
      <c r="G19" s="74">
        <f ca="1">SUM(OFFSET(Monthly!$F23,0,G$9,1,-G$8))</f>
        <v>0</v>
      </c>
      <c r="H19" s="74">
        <f ca="1">SUM(OFFSET(Monthly!$F23,0,H$9,1,-H$8))</f>
        <v>0</v>
      </c>
      <c r="I19" s="74">
        <f ca="1">SUM(OFFSET(Monthly!$F23,0,I$9,1,-I$8))</f>
        <v>0</v>
      </c>
      <c r="J19" s="74">
        <f ca="1">SUM(OFFSET(Monthly!$F23,0,J$9,1,-J$8))</f>
        <v>0</v>
      </c>
    </row>
    <row r="20" spans="2:10" ht="13.5" customHeight="1" x14ac:dyDescent="0.25">
      <c r="B20" s="77" t="str">
        <f>Monthly!B24</f>
        <v>EBIT</v>
      </c>
      <c r="C20" s="7"/>
      <c r="D20" s="7"/>
      <c r="E20" s="8"/>
      <c r="F20" s="12">
        <f ca="1">F17-SUM(F18:F19)</f>
        <v>-1070.4209854166668</v>
      </c>
      <c r="G20" s="12">
        <f t="shared" ref="G20:J20" ca="1" si="5">G17-SUM(G18:G19)</f>
        <v>2189.5798142188005</v>
      </c>
      <c r="H20" s="12">
        <f t="shared" ca="1" si="5"/>
        <v>426686.34750996815</v>
      </c>
      <c r="I20" s="12">
        <f t="shared" ca="1" si="5"/>
        <v>801022.49096422619</v>
      </c>
      <c r="J20" s="12">
        <f t="shared" ca="1" si="5"/>
        <v>884243.15072247351</v>
      </c>
    </row>
    <row r="21" spans="2:10" ht="13.5" customHeight="1" x14ac:dyDescent="0.25">
      <c r="B21" s="76" t="str">
        <f>Monthly!B25</f>
        <v>Other expense / (income)</v>
      </c>
      <c r="F21" s="74">
        <f ca="1">SUM(OFFSET(Monthly!$F25,0,F$9,1,-F$8))</f>
        <v>0</v>
      </c>
      <c r="G21" s="74">
        <f ca="1">SUM(OFFSET(Monthly!$F25,0,G$9,1,-G$8))</f>
        <v>0</v>
      </c>
      <c r="H21" s="74">
        <f ca="1">SUM(OFFSET(Monthly!$F25,0,H$9,1,-H$8))</f>
        <v>0</v>
      </c>
      <c r="I21" s="74">
        <f ca="1">SUM(OFFSET(Monthly!$F25,0,I$9,1,-I$8))</f>
        <v>0</v>
      </c>
      <c r="J21" s="74">
        <f ca="1">SUM(OFFSET(Monthly!$F25,0,J$9,1,-J$8))</f>
        <v>0</v>
      </c>
    </row>
    <row r="22" spans="2:10" ht="13.5" customHeight="1" x14ac:dyDescent="0.25">
      <c r="B22" s="77" t="str">
        <f>Monthly!B26</f>
        <v>Earnings before tax</v>
      </c>
      <c r="C22" s="7"/>
      <c r="D22" s="7"/>
      <c r="E22" s="8"/>
      <c r="F22" s="12">
        <f ca="1">F20-F21</f>
        <v>-1070.4209854166668</v>
      </c>
      <c r="G22" s="12">
        <f t="shared" ref="G22:J22" ca="1" si="6">G20-G21</f>
        <v>2189.5798142188005</v>
      </c>
      <c r="H22" s="12">
        <f t="shared" ca="1" si="6"/>
        <v>426686.34750996815</v>
      </c>
      <c r="I22" s="12">
        <f t="shared" ca="1" si="6"/>
        <v>801022.49096422619</v>
      </c>
      <c r="J22" s="12">
        <f t="shared" ca="1" si="6"/>
        <v>884243.15072247351</v>
      </c>
    </row>
    <row r="23" spans="2:10" ht="13.5" customHeight="1" x14ac:dyDescent="0.25">
      <c r="B23" s="78" t="str">
        <f>Monthly!B27</f>
        <v>Provision for tax</v>
      </c>
      <c r="C23" s="2"/>
      <c r="D23" s="2"/>
      <c r="E23" s="2"/>
      <c r="F23" s="75">
        <f ca="1">SUM(OFFSET(Monthly!$F27,0,F$9,1,-F$8))</f>
        <v>0</v>
      </c>
      <c r="G23" s="75">
        <f ca="1">SUM(OFFSET(Monthly!$F27,0,G$9,1,-G$8))</f>
        <v>5742.8928649895961</v>
      </c>
      <c r="H23" s="75">
        <f ca="1">SUM(OFFSET(Monthly!$F27,0,H$9,1,-H$8))</f>
        <v>149340.2216284888</v>
      </c>
      <c r="I23" s="75">
        <f ca="1">SUM(OFFSET(Monthly!$F27,0,I$9,1,-I$8))</f>
        <v>280357.87183747924</v>
      </c>
      <c r="J23" s="75">
        <f ca="1">SUM(OFFSET(Monthly!$F27,0,J$9,1,-J$8))</f>
        <v>309485.10275286593</v>
      </c>
    </row>
    <row r="24" spans="2:10" ht="13.5" customHeight="1" x14ac:dyDescent="0.25">
      <c r="B24" s="79" t="str">
        <f>Monthly!B28</f>
        <v>GAAP net income</v>
      </c>
      <c r="C24" s="63"/>
      <c r="D24" s="63"/>
      <c r="E24" s="63"/>
      <c r="F24" s="81">
        <f ca="1">F22-F23</f>
        <v>-1070.4209854166668</v>
      </c>
      <c r="G24" s="81">
        <f t="shared" ref="G24:J24" ca="1" si="7">G22-G23</f>
        <v>-3553.3130507707956</v>
      </c>
      <c r="H24" s="81">
        <f t="shared" ca="1" si="7"/>
        <v>277346.12588147935</v>
      </c>
      <c r="I24" s="81">
        <f t="shared" ca="1" si="7"/>
        <v>520664.61912674695</v>
      </c>
      <c r="J24" s="81">
        <f t="shared" ca="1" si="7"/>
        <v>574758.04796960764</v>
      </c>
    </row>
    <row r="26" spans="2:10" ht="13.5" customHeight="1" x14ac:dyDescent="0.25">
      <c r="B26" s="80" t="str">
        <f>Monthly!B30</f>
        <v>GAAP to cash reconciliation:</v>
      </c>
    </row>
    <row r="27" spans="2:10" ht="13.5" customHeight="1" x14ac:dyDescent="0.25">
      <c r="B27" s="76" t="str">
        <f>Monthly!B31</f>
        <v>Amortization</v>
      </c>
      <c r="F27" s="73">
        <f ca="1">SUM(OFFSET(Monthly!$F31,0,F$9,1,-F$8))</f>
        <v>0</v>
      </c>
      <c r="G27" s="73">
        <f ca="1">SUM(OFFSET(Monthly!$F31,0,G$9,1,-G$8))</f>
        <v>0</v>
      </c>
      <c r="H27" s="73">
        <f ca="1">SUM(OFFSET(Monthly!$F31,0,H$9,1,-H$8))</f>
        <v>0</v>
      </c>
      <c r="I27" s="73">
        <f ca="1">SUM(OFFSET(Monthly!$F31,0,I$9,1,-I$8))</f>
        <v>0</v>
      </c>
      <c r="J27" s="73">
        <f ca="1">SUM(OFFSET(Monthly!$F31,0,J$9,1,-J$8))</f>
        <v>0</v>
      </c>
    </row>
    <row r="28" spans="2:10" ht="13.5" customHeight="1" x14ac:dyDescent="0.25">
      <c r="B28" s="76" t="str">
        <f>Monthly!B32</f>
        <v>Stock-based compensation</v>
      </c>
      <c r="F28" s="75">
        <f ca="1">SUM(OFFSET(Monthly!$F32,0,F$9,1,-F$8))</f>
        <v>19.229166666666668</v>
      </c>
      <c r="G28" s="75">
        <f ca="1">SUM(OFFSET(Monthly!$F32,0,G$9,1,-G$8))</f>
        <v>83.579166666666666</v>
      </c>
      <c r="H28" s="75">
        <f ca="1">SUM(OFFSET(Monthly!$F32,0,H$9,1,-H$8))</f>
        <v>132.92499999999998</v>
      </c>
      <c r="I28" s="75">
        <f ca="1">SUM(OFFSET(Monthly!$F32,0,I$9,1,-I$8))</f>
        <v>150.15</v>
      </c>
      <c r="J28" s="75">
        <f ca="1">SUM(OFFSET(Monthly!$F32,0,J$9,1,-J$8))</f>
        <v>158.13958333333332</v>
      </c>
    </row>
    <row r="29" spans="2:10" ht="13.5" customHeight="1" x14ac:dyDescent="0.25">
      <c r="B29" s="76" t="str">
        <f>Monthly!B33</f>
        <v>One-time charges</v>
      </c>
      <c r="F29" s="75">
        <f ca="1">SUM(OFFSET(Monthly!$F33,0,F$9,1,-F$8))</f>
        <v>0</v>
      </c>
      <c r="G29" s="75">
        <f ca="1">SUM(OFFSET(Monthly!$F33,0,G$9,1,-G$8))</f>
        <v>0</v>
      </c>
      <c r="H29" s="75">
        <f ca="1">SUM(OFFSET(Monthly!$F33,0,H$9,1,-H$8))</f>
        <v>0</v>
      </c>
      <c r="I29" s="75">
        <f ca="1">SUM(OFFSET(Monthly!$F33,0,I$9,1,-I$8))</f>
        <v>0</v>
      </c>
      <c r="J29" s="75">
        <f ca="1">SUM(OFFSET(Monthly!$F33,0,J$9,1,-J$8))</f>
        <v>0</v>
      </c>
    </row>
    <row r="30" spans="2:10" ht="13.5" customHeight="1" x14ac:dyDescent="0.25">
      <c r="B30" s="79" t="str">
        <f>Monthly!B34</f>
        <v>Cash net income</v>
      </c>
      <c r="C30" s="63"/>
      <c r="D30" s="63"/>
      <c r="E30" s="63"/>
      <c r="F30" s="81">
        <f ca="1">F24+SUM(F27:F29)</f>
        <v>-1051.19181875</v>
      </c>
      <c r="G30" s="81">
        <f t="shared" ref="G30:J30" ca="1" si="8">G24+SUM(G27:G29)</f>
        <v>-3469.7338841041287</v>
      </c>
      <c r="H30" s="81">
        <f t="shared" ca="1" si="8"/>
        <v>277479.05088147934</v>
      </c>
      <c r="I30" s="81">
        <f t="shared" ca="1" si="8"/>
        <v>520814.76912674698</v>
      </c>
      <c r="J30" s="81">
        <f t="shared" ca="1" si="8"/>
        <v>574916.18755294092</v>
      </c>
    </row>
    <row r="32" spans="2:10" ht="13.5" customHeight="1" x14ac:dyDescent="0.25">
      <c r="B32" s="76" t="str">
        <f>Monthly!B36</f>
        <v>Capital expenditures</v>
      </c>
      <c r="F32" s="73">
        <f ca="1">SUM(OFFSET(Monthly!$F36,0,F$9,1,-F$8))</f>
        <v>190.46875</v>
      </c>
      <c r="G32" s="73">
        <f ca="1">SUM(OFFSET(Monthly!$F36,0,G$9,1,-G$8))</f>
        <v>27067.039996406245</v>
      </c>
      <c r="H32" s="73">
        <f ca="1">SUM(OFFSET(Monthly!$F36,0,H$9,1,-H$8))</f>
        <v>159026.41044545776</v>
      </c>
      <c r="I32" s="73">
        <f ca="1">SUM(OFFSET(Monthly!$F36,0,I$9,1,-I$8))</f>
        <v>282958.85110819532</v>
      </c>
      <c r="J32" s="73">
        <f ca="1">SUM(OFFSET(Monthly!$F36,0,J$9,1,-J$8))</f>
        <v>334735.70799968578</v>
      </c>
    </row>
    <row r="33" spans="2:10" ht="5" customHeight="1" thickBot="1" x14ac:dyDescent="0.3">
      <c r="B33" s="3"/>
      <c r="C33" s="3"/>
      <c r="D33" s="3"/>
      <c r="E33" s="3"/>
      <c r="F33" s="3"/>
      <c r="G33" s="3"/>
      <c r="H33" s="3"/>
      <c r="I33" s="3"/>
      <c r="J33" s="3"/>
    </row>
    <row r="34" spans="2:10" ht="13.5" customHeight="1" x14ac:dyDescent="0.25">
      <c r="B34" s="2"/>
      <c r="C34" s="2"/>
      <c r="D34" s="2"/>
      <c r="E34" s="2"/>
      <c r="F34" s="2"/>
      <c r="G34" s="2"/>
      <c r="H34" s="2"/>
      <c r="I34" s="2"/>
      <c r="J3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5:G25"/>
  <sheetViews>
    <sheetView tabSelected="1" view="pageBreakPreview" zoomScaleNormal="100" zoomScaleSheetLayoutView="100" workbookViewId="0"/>
  </sheetViews>
  <sheetFormatPr defaultRowHeight="12.5" x14ac:dyDescent="0.25"/>
  <cols>
    <col min="4" max="7" width="10.6328125" customWidth="1"/>
  </cols>
  <sheetData>
    <row r="5" spans="2:7" s="100" customFormat="1" ht="13.5" customHeight="1" thickBot="1" x14ac:dyDescent="0.35">
      <c r="B5" s="102" t="s">
        <v>169</v>
      </c>
      <c r="C5" s="98"/>
      <c r="D5" s="99">
        <v>2015</v>
      </c>
      <c r="E5" s="99">
        <f>D5+1</f>
        <v>2016</v>
      </c>
      <c r="F5" s="99">
        <f t="shared" ref="F5:G5" si="0">E5+1</f>
        <v>2017</v>
      </c>
      <c r="G5" s="99">
        <f t="shared" si="0"/>
        <v>2018</v>
      </c>
    </row>
    <row r="6" spans="2:7" ht="13.5" customHeight="1" x14ac:dyDescent="0.25">
      <c r="B6" s="96"/>
      <c r="C6" s="96"/>
      <c r="D6" s="96"/>
      <c r="E6" s="96"/>
      <c r="F6" s="96"/>
      <c r="G6" s="96"/>
    </row>
    <row r="7" spans="2:7" ht="13.5" customHeight="1" x14ac:dyDescent="0.25">
      <c r="B7" s="101" t="s">
        <v>0</v>
      </c>
      <c r="D7" s="105">
        <v>12</v>
      </c>
      <c r="E7" s="105">
        <v>50</v>
      </c>
      <c r="F7" s="106">
        <f>E7*(1+F8)</f>
        <v>65</v>
      </c>
      <c r="G7" s="106">
        <f>F7*(1+G8)</f>
        <v>74.75</v>
      </c>
    </row>
    <row r="8" spans="2:7" s="103" customFormat="1" ht="13.5" customHeight="1" x14ac:dyDescent="0.3">
      <c r="B8" s="103" t="s">
        <v>170</v>
      </c>
      <c r="E8" s="104">
        <f>E7/D7-1</f>
        <v>3.166666666666667</v>
      </c>
      <c r="F8" s="107">
        <v>0.3</v>
      </c>
      <c r="G8" s="107">
        <v>0.15</v>
      </c>
    </row>
    <row r="9" spans="2:7" ht="5" customHeight="1" x14ac:dyDescent="0.25">
      <c r="B9" s="97"/>
      <c r="C9" s="97"/>
      <c r="D9" s="97"/>
      <c r="E9" s="97"/>
      <c r="F9" s="97"/>
      <c r="G9" s="97"/>
    </row>
    <row r="10" spans="2:7" x14ac:dyDescent="0.25">
      <c r="B10" s="96"/>
      <c r="C10" s="96"/>
      <c r="D10" s="96"/>
      <c r="E10" s="96"/>
      <c r="F10" s="96"/>
      <c r="G10" s="96"/>
    </row>
    <row r="12" spans="2:7" x14ac:dyDescent="0.25">
      <c r="B12" t="s">
        <v>171</v>
      </c>
    </row>
    <row r="13" spans="2:7" x14ac:dyDescent="0.25">
      <c r="B13" t="s">
        <v>172</v>
      </c>
    </row>
    <row r="14" spans="2:7" x14ac:dyDescent="0.25">
      <c r="B14" t="s">
        <v>173</v>
      </c>
    </row>
    <row r="15" spans="2:7" x14ac:dyDescent="0.25">
      <c r="B15" t="s">
        <v>174</v>
      </c>
    </row>
    <row r="16" spans="2:7" x14ac:dyDescent="0.25">
      <c r="B16" t="s">
        <v>175</v>
      </c>
    </row>
    <row r="22" spans="2:7" x14ac:dyDescent="0.25">
      <c r="C22">
        <v>2010</v>
      </c>
      <c r="D22">
        <f>C22+1</f>
        <v>2011</v>
      </c>
      <c r="E22">
        <f t="shared" ref="E22:G22" si="1">D22+1</f>
        <v>2012</v>
      </c>
      <c r="F22">
        <f t="shared" si="1"/>
        <v>2013</v>
      </c>
      <c r="G22">
        <f t="shared" si="1"/>
        <v>2014</v>
      </c>
    </row>
    <row r="23" spans="2:7" x14ac:dyDescent="0.25">
      <c r="B23" t="s">
        <v>176</v>
      </c>
      <c r="C23">
        <v>4</v>
      </c>
      <c r="D23">
        <v>76</v>
      </c>
      <c r="E23">
        <v>534</v>
      </c>
      <c r="F23">
        <v>34</v>
      </c>
      <c r="G23">
        <v>75</v>
      </c>
    </row>
    <row r="24" spans="2:7" x14ac:dyDescent="0.25">
      <c r="B24" t="s">
        <v>177</v>
      </c>
      <c r="C24">
        <v>3</v>
      </c>
      <c r="D24">
        <v>4</v>
      </c>
      <c r="E24">
        <v>9</v>
      </c>
      <c r="F24">
        <v>57</v>
      </c>
      <c r="G24">
        <v>2</v>
      </c>
    </row>
    <row r="25" spans="2:7" x14ac:dyDescent="0.25">
      <c r="B25" t="s">
        <v>178</v>
      </c>
      <c r="C25">
        <v>23</v>
      </c>
      <c r="D25">
        <v>7</v>
      </c>
      <c r="E25">
        <v>3</v>
      </c>
      <c r="F25">
        <v>34</v>
      </c>
      <c r="G25">
        <v>45</v>
      </c>
    </row>
  </sheetData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Monthly</vt:lpstr>
      <vt:lpstr>Quarterly</vt:lpstr>
      <vt:lpstr>Annual</vt:lpstr>
      <vt:lpstr>Linking</vt:lpstr>
      <vt:lpstr>Balance_Sheet</vt:lpstr>
      <vt:lpstr>Linking!Print_Area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Katie Au Yeung</cp:lastModifiedBy>
  <cp:lastPrinted>2013-03-07T17:28:29Z</cp:lastPrinted>
  <dcterms:created xsi:type="dcterms:W3CDTF">2009-06-02T14:28:08Z</dcterms:created>
  <dcterms:modified xsi:type="dcterms:W3CDTF">2021-04-13T17:16:56Z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-1527141759</vt:i4>
  </property>
  <property fmtid="{D5CDD505-2E9C-101B-9397-08002B2CF9AE}" pid="3" name="_NewReviewCycle">
    <vt:lpwstr/>
  </property>
  <property fmtid="{D5CDD505-2E9C-101B-9397-08002B2CF9AE}" pid="4" name="_EmailSubject">
    <vt:lpwstr>Template</vt:lpwstr>
  </property>
  <property fmtid="{D5CDD505-2E9C-101B-9397-08002B2CF9AE}" pid="5" name="_AuthorEmail">
    <vt:lpwstr>ryan.macgregor@credit-suisse.com</vt:lpwstr>
  </property>
  <property fmtid="{D5CDD505-2E9C-101B-9397-08002B2CF9AE}" pid="6" name="_AuthorEmailDisplayName">
    <vt:lpwstr>MacGregor, Ryan</vt:lpwstr>
  </property>
  <property fmtid="{D5CDD505-2E9C-101B-9397-08002B2CF9AE}" pid="7" name="_ReviewingToolsShownOnce">
    <vt:lpwstr/>
  </property>
</Properties>
</file>