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(Information)" sheetId="1" r:id="rId4"/>
    <sheet state="visible" name="Question (Solution)" sheetId="2" r:id="rId5"/>
  </sheets>
  <definedNames/>
  <calcPr/>
  <extLst>
    <ext uri="GoogleSheetsCustomDataVersion1">
      <go:sheetsCustomData xmlns:go="http://customooxmlschemas.google.com/" r:id="rId6" roundtripDataSignature="AMtx7mjifCFF91Tl1IMDSRegk76e1FM5sw=="/>
    </ext>
  </extLst>
</workbook>
</file>

<file path=xl/sharedStrings.xml><?xml version="1.0" encoding="utf-8"?>
<sst xmlns="http://schemas.openxmlformats.org/spreadsheetml/2006/main" count="76" uniqueCount="40">
  <si>
    <t>© Corporate Finance Institute. All rights reserved.</t>
  </si>
  <si>
    <t>Merger Model Qualified Assessment</t>
  </si>
  <si>
    <t>All Amounts Denominated in US$MM Unless Otherwise Stated</t>
  </si>
  <si>
    <t>Acquisition Assumptions</t>
  </si>
  <si>
    <t>Acquisition of Snap by Amazon</t>
  </si>
  <si>
    <t>Acquisition Structure Assumptions</t>
  </si>
  <si>
    <t>Acquisition Premium</t>
  </si>
  <si>
    <t>Equity Issuance Discount (to Current Price)</t>
  </si>
  <si>
    <t>% Debt Financing</t>
  </si>
  <si>
    <t>% Equity Financing</t>
  </si>
  <si>
    <t>Acquirer and Target Assumptions</t>
  </si>
  <si>
    <t>Amazon</t>
  </si>
  <si>
    <t>Snap</t>
  </si>
  <si>
    <t>Acquirer</t>
  </si>
  <si>
    <t>Target</t>
  </si>
  <si>
    <t>Share Price ($/sh.)</t>
  </si>
  <si>
    <t>Fully Diluted Shares Outstanding (MM)</t>
  </si>
  <si>
    <t>Net Debt</t>
  </si>
  <si>
    <t>FY + 1 Normalized Net Earnings</t>
  </si>
  <si>
    <t>FY + 1 Normalized Cash Flow</t>
  </si>
  <si>
    <t>Pro Forma Adjustment</t>
  </si>
  <si>
    <t>Pro-Forma Net Debt</t>
  </si>
  <si>
    <t>Acquisition Summary</t>
  </si>
  <si>
    <t>Pro Forma</t>
  </si>
  <si>
    <t>Change</t>
  </si>
  <si>
    <t>Capitalization</t>
  </si>
  <si>
    <t>Market Capitalization</t>
  </si>
  <si>
    <t>Enterprise Value</t>
  </si>
  <si>
    <t>Financial Forecast Summary</t>
  </si>
  <si>
    <r>
      <t>FY+1 EPS</t>
    </r>
    <r>
      <rPr>
        <rFont val="Arial Narrow"/>
        <sz val="11.0"/>
        <vertAlign val="superscript"/>
      </rPr>
      <t>1</t>
    </r>
  </si>
  <si>
    <r>
      <t>FY+1 CFPS</t>
    </r>
    <r>
      <rPr>
        <rFont val="Arial Narrow"/>
        <sz val="11.0"/>
        <vertAlign val="superscript"/>
      </rPr>
      <t>1</t>
    </r>
  </si>
  <si>
    <t>Notes:</t>
  </si>
  <si>
    <t>1. Normalized amounts (i.e. excludes one-time transaction costs)</t>
  </si>
  <si>
    <t>Acquisition Structure</t>
  </si>
  <si>
    <t>Target Share Price</t>
  </si>
  <si>
    <t>Offer Price</t>
  </si>
  <si>
    <t>Diluted Shares Outstanding</t>
  </si>
  <si>
    <t>Purchase Price</t>
  </si>
  <si>
    <t>Current Net Debt</t>
  </si>
  <si>
    <t>Transaction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</si>
</sst>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;\-&quot;$&quot;#,##0.00"/>
    <numFmt numFmtId="165" formatCode="&quot;$&quot;#,##0;\-&quot;$&quot;#,##0"/>
    <numFmt numFmtId="166" formatCode="&quot;$&quot;#,##0.00"/>
    <numFmt numFmtId="167" formatCode="&quot;$&quot;#,##0_);\(&quot;$&quot;#,##0\)"/>
    <numFmt numFmtId="168" formatCode="&quot;$&quot;#,##0.00_);\(&quot;$&quot;#,##0.00\)"/>
    <numFmt numFmtId="169" formatCode="#,##0_ ;\-#,##0\ "/>
    <numFmt numFmtId="170" formatCode="&quot;$&quot;#,##0.0_);\(&quot;$&quot;#,##0.0\)"/>
  </numFmts>
  <fonts count="13">
    <font>
      <sz val="11.0"/>
      <color theme="1"/>
      <name val="Arial"/>
    </font>
    <font>
      <sz val="12.0"/>
      <color theme="0"/>
      <name val="Arial Narrow"/>
    </font>
    <font>
      <sz val="12.0"/>
      <color theme="1"/>
      <name val="Arial Narrow"/>
    </font>
    <font>
      <b/>
      <sz val="14.0"/>
      <color theme="0"/>
      <name val="Arial Narrow"/>
    </font>
    <font>
      <b/>
      <sz val="12.0"/>
      <color theme="0"/>
      <name val="Arial Narrow"/>
    </font>
    <font>
      <i/>
      <sz val="11.0"/>
      <color theme="0"/>
      <name val="Arial Narrow"/>
    </font>
    <font>
      <i/>
      <sz val="10.0"/>
      <color theme="0"/>
      <name val="Arial Narrow"/>
    </font>
    <font>
      <i/>
      <sz val="12.0"/>
      <color theme="0"/>
      <name val="Arial Narrow"/>
    </font>
    <font>
      <sz val="11.0"/>
      <color theme="1"/>
      <name val="Arial Narrow"/>
    </font>
    <font>
      <b/>
      <sz val="11.0"/>
      <color theme="1"/>
      <name val="Arial Narrow"/>
    </font>
    <font>
      <b/>
      <u/>
      <sz val="11.0"/>
      <color theme="1"/>
      <name val="Arial Narrow"/>
    </font>
    <font>
      <b/>
      <u/>
      <sz val="11.0"/>
      <color theme="1"/>
      <name val="Arial Narrow"/>
    </font>
    <font>
      <sz val="11.0"/>
      <color rgb="FF0000FF"/>
      <name val="Arial Narrow"/>
    </font>
  </fonts>
  <fills count="5">
    <fill>
      <patternFill patternType="none"/>
    </fill>
    <fill>
      <patternFill patternType="lightGray"/>
    </fill>
    <fill>
      <patternFill patternType="solid">
        <fgColor rgb="FF132E57"/>
        <bgColor rgb="FF132E57"/>
      </patternFill>
    </fill>
    <fill>
      <patternFill patternType="solid">
        <fgColor rgb="FFED942D"/>
        <bgColor rgb="FFED942D"/>
      </patternFill>
    </fill>
    <fill>
      <patternFill patternType="solid">
        <fgColor rgb="FFE6E7E8"/>
        <bgColor rgb="FFE6E7E8"/>
      </patternFill>
    </fill>
  </fills>
  <borders count="4">
    <border/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vertical="top"/>
    </xf>
    <xf borderId="0" fillId="0" fontId="2" numFmtId="0" xfId="0" applyFont="1"/>
    <xf borderId="1" fillId="2" fontId="3" numFmtId="37" xfId="0" applyAlignment="1" applyBorder="1" applyFont="1" applyNumberFormat="1">
      <alignment horizontal="left" vertical="top"/>
    </xf>
    <xf borderId="1" fillId="2" fontId="4" numFmtId="37" xfId="0" applyAlignment="1" applyBorder="1" applyFont="1" applyNumberFormat="1">
      <alignment horizontal="left" vertical="top"/>
    </xf>
    <xf borderId="1" fillId="2" fontId="5" numFmtId="37" xfId="0" applyAlignment="1" applyBorder="1" applyFont="1" applyNumberFormat="1">
      <alignment vertical="top"/>
    </xf>
    <xf borderId="1" fillId="2" fontId="6" numFmtId="37" xfId="0" applyAlignment="1" applyBorder="1" applyFont="1" applyNumberFormat="1">
      <alignment vertical="top"/>
    </xf>
    <xf borderId="1" fillId="2" fontId="7" numFmtId="37" xfId="0" applyAlignment="1" applyBorder="1" applyFont="1" applyNumberFormat="1">
      <alignment vertical="top"/>
    </xf>
    <xf borderId="0" fillId="0" fontId="8" numFmtId="0" xfId="0" applyFont="1"/>
    <xf borderId="1" fillId="3" fontId="4" numFmtId="0" xfId="0" applyBorder="1" applyFill="1" applyFont="1"/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4" fontId="9" numFmtId="0" xfId="0" applyBorder="1" applyFill="1" applyFont="1"/>
    <xf borderId="1" fillId="4" fontId="8" numFmtId="0" xfId="0" applyBorder="1" applyFont="1"/>
    <xf borderId="0" fillId="0" fontId="12" numFmtId="9" xfId="0" applyFont="1" applyNumberFormat="1"/>
    <xf borderId="0" fillId="0" fontId="12" numFmtId="0" xfId="0" applyFont="1"/>
    <xf borderId="0" fillId="0" fontId="12" numFmtId="164" xfId="0" applyFont="1" applyNumberFormat="1"/>
    <xf borderId="0" fillId="0" fontId="12" numFmtId="3" xfId="0" applyFont="1" applyNumberFormat="1"/>
    <xf borderId="0" fillId="0" fontId="12" numFmtId="165" xfId="0" applyFont="1" applyNumberFormat="1"/>
    <xf borderId="0" fillId="0" fontId="8" numFmtId="164" xfId="0" applyFont="1" applyNumberFormat="1"/>
    <xf borderId="0" fillId="0" fontId="8" numFmtId="165" xfId="0" applyFont="1" applyNumberFormat="1"/>
    <xf borderId="2" fillId="0" fontId="9" numFmtId="37" xfId="0" applyAlignment="1" applyBorder="1" applyFont="1" applyNumberFormat="1">
      <alignment horizontal="right"/>
    </xf>
    <xf borderId="2" fillId="0" fontId="9" numFmtId="0" xfId="0" applyAlignment="1" applyBorder="1" applyFont="1">
      <alignment horizontal="right"/>
    </xf>
    <xf borderId="0" fillId="0" fontId="8" numFmtId="166" xfId="0" applyAlignment="1" applyFont="1" applyNumberFormat="1">
      <alignment horizontal="right"/>
    </xf>
    <xf borderId="0" fillId="0" fontId="8" numFmtId="10" xfId="0" applyAlignment="1" applyFont="1" applyNumberFormat="1">
      <alignment horizontal="right"/>
    </xf>
    <xf borderId="2" fillId="0" fontId="8" numFmtId="0" xfId="0" applyBorder="1" applyFont="1"/>
    <xf borderId="2" fillId="0" fontId="8" numFmtId="3" xfId="0" applyAlignment="1" applyBorder="1" applyFont="1" applyNumberFormat="1">
      <alignment horizontal="right"/>
    </xf>
    <xf borderId="2" fillId="0" fontId="8" numFmtId="10" xfId="0" applyAlignment="1" applyBorder="1" applyFont="1" applyNumberFormat="1">
      <alignment horizontal="right"/>
    </xf>
    <xf borderId="0" fillId="0" fontId="9" numFmtId="167" xfId="0" applyAlignment="1" applyFont="1" applyNumberFormat="1">
      <alignment horizontal="right"/>
    </xf>
    <xf borderId="3" fillId="0" fontId="9" numFmtId="10" xfId="0" applyAlignment="1" applyBorder="1" applyFont="1" applyNumberFormat="1">
      <alignment horizontal="right"/>
    </xf>
    <xf borderId="2" fillId="0" fontId="8" numFmtId="167" xfId="0" applyAlignment="1" applyBorder="1" applyFont="1" applyNumberFormat="1">
      <alignment horizontal="right"/>
    </xf>
    <xf borderId="0" fillId="0" fontId="9" numFmtId="10" xfId="0" applyAlignment="1" applyFont="1" applyNumberFormat="1">
      <alignment horizontal="right"/>
    </xf>
    <xf borderId="0" fillId="0" fontId="8" numFmtId="167" xfId="0" applyAlignment="1" applyFont="1" applyNumberFormat="1">
      <alignment horizontal="right"/>
    </xf>
    <xf borderId="0" fillId="0" fontId="8" numFmtId="168" xfId="0" applyAlignment="1" applyFont="1" applyNumberFormat="1">
      <alignment horizontal="right"/>
    </xf>
    <xf borderId="0" fillId="0" fontId="12" numFmtId="169" xfId="0" applyFont="1" applyNumberFormat="1"/>
    <xf borderId="0" fillId="0" fontId="8" numFmtId="170" xfId="0" applyAlignment="1" applyFont="1" applyNumberFormat="1">
      <alignment horizontal="right"/>
    </xf>
    <xf borderId="0" fillId="0" fontId="8" numFmtId="9" xfId="0" applyAlignment="1" applyFont="1" applyNumberFormat="1">
      <alignment horizontal="right"/>
    </xf>
    <xf borderId="2" fillId="0" fontId="8" numFmtId="9" xfId="0" applyBorder="1" applyFont="1" applyNumberFormat="1"/>
    <xf borderId="0" fillId="0" fontId="9" numFmtId="164" xfId="0" applyFont="1" applyNumberFormat="1"/>
    <xf borderId="2" fillId="0" fontId="8" numFmtId="169" xfId="0" applyBorder="1" applyFont="1" applyNumberFormat="1"/>
    <xf borderId="0" fillId="0" fontId="9" numFmtId="165" xfId="0" applyFont="1" applyNumberFormat="1"/>
    <xf borderId="2" fillId="0" fontId="8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0"/>
    <col customWidth="1" min="2" max="26" width="11.13"/>
  </cols>
  <sheetData>
    <row r="1" ht="13.5" customHeight="1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</v>
      </c>
      <c r="B2" s="3"/>
      <c r="C2" s="3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5" t="s">
        <v>2</v>
      </c>
      <c r="B3" s="6"/>
      <c r="C3" s="6"/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9" t="s">
        <v>3</v>
      </c>
      <c r="C5" s="9"/>
      <c r="D5" s="9"/>
      <c r="E5" s="9"/>
      <c r="F5" s="9"/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5.25" customHeight="1">
      <c r="A6" s="8"/>
      <c r="B6" s="10"/>
      <c r="C6" s="11"/>
      <c r="D6" s="12"/>
      <c r="E6" s="13"/>
      <c r="F6" s="1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/>
      <c r="B7" s="15" t="s">
        <v>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/>
      <c r="B9" s="16" t="s">
        <v>5</v>
      </c>
      <c r="C9" s="17"/>
      <c r="D9" s="17"/>
      <c r="E9" s="17"/>
      <c r="F9" s="17"/>
      <c r="G9" s="1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/>
      <c r="B10" s="8" t="s">
        <v>6</v>
      </c>
      <c r="C10" s="8"/>
      <c r="D10" s="8"/>
      <c r="E10" s="8"/>
      <c r="F10" s="8"/>
      <c r="G10" s="18">
        <v>0.2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/>
      <c r="B11" s="8" t="s">
        <v>7</v>
      </c>
      <c r="C11" s="8"/>
      <c r="D11" s="8"/>
      <c r="E11" s="8"/>
      <c r="F11" s="8"/>
      <c r="G11" s="18">
        <v>0.05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/>
      <c r="B12" s="8"/>
      <c r="C12" s="8"/>
      <c r="D12" s="8"/>
      <c r="E12" s="8"/>
      <c r="F12" s="8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/>
      <c r="B13" s="8" t="s">
        <v>8</v>
      </c>
      <c r="C13" s="8"/>
      <c r="D13" s="8"/>
      <c r="E13" s="8"/>
      <c r="F13" s="8"/>
      <c r="G13" s="18">
        <v>0.2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/>
      <c r="B14" s="8" t="s">
        <v>9</v>
      </c>
      <c r="C14" s="8"/>
      <c r="D14" s="8"/>
      <c r="E14" s="8"/>
      <c r="F14" s="8"/>
      <c r="G14" s="18">
        <v>0.8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8"/>
      <c r="B16" s="16" t="s">
        <v>10</v>
      </c>
      <c r="C16" s="17"/>
      <c r="D16" s="17"/>
      <c r="E16" s="17"/>
      <c r="F16" s="17"/>
      <c r="G16" s="1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/>
      <c r="C17" s="8"/>
      <c r="D17" s="8"/>
      <c r="E17" s="8"/>
      <c r="F17" s="12" t="s">
        <v>11</v>
      </c>
      <c r="G17" s="12" t="s">
        <v>12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8"/>
      <c r="C18" s="8"/>
      <c r="D18" s="8"/>
      <c r="E18" s="8"/>
      <c r="F18" s="13" t="s">
        <v>13</v>
      </c>
      <c r="G18" s="13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8" t="s">
        <v>15</v>
      </c>
      <c r="C19" s="8"/>
      <c r="D19" s="8"/>
      <c r="E19" s="8"/>
      <c r="F19" s="20">
        <v>3099.4</v>
      </c>
      <c r="G19" s="20">
        <v>44.29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8"/>
      <c r="B20" s="8" t="s">
        <v>16</v>
      </c>
      <c r="C20" s="8"/>
      <c r="D20" s="8"/>
      <c r="E20" s="8"/>
      <c r="F20" s="21">
        <v>518.2</v>
      </c>
      <c r="G20" s="21">
        <v>1734.1162498923272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 t="s">
        <v>17</v>
      </c>
      <c r="C21" s="8"/>
      <c r="D21" s="8"/>
      <c r="E21" s="8"/>
      <c r="F21" s="22">
        <v>66884.0</v>
      </c>
      <c r="G21" s="22">
        <v>-495.971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 t="s">
        <v>18</v>
      </c>
      <c r="C22" s="8"/>
      <c r="D22" s="8"/>
      <c r="E22" s="8"/>
      <c r="F22" s="22">
        <v>23687.62614</v>
      </c>
      <c r="G22" s="22">
        <v>-580.84636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 t="s">
        <v>19</v>
      </c>
      <c r="C23" s="8"/>
      <c r="D23" s="8"/>
      <c r="E23" s="8"/>
      <c r="F23" s="22">
        <v>69825.18275</v>
      </c>
      <c r="G23" s="22">
        <v>333.86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16" t="s">
        <v>20</v>
      </c>
      <c r="C25" s="17"/>
      <c r="D25" s="17"/>
      <c r="E25" s="17"/>
      <c r="F25" s="17"/>
      <c r="G25" s="1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 t="s">
        <v>18</v>
      </c>
      <c r="C26" s="8"/>
      <c r="D26" s="8"/>
      <c r="E26" s="8"/>
      <c r="F26" s="8"/>
      <c r="G26" s="22">
        <v>-3133.757795017994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 t="s">
        <v>19</v>
      </c>
      <c r="C27" s="8"/>
      <c r="D27" s="8"/>
      <c r="E27" s="8"/>
      <c r="F27" s="8"/>
      <c r="G27" s="22">
        <v>642.1255214134931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 t="s">
        <v>21</v>
      </c>
      <c r="C28" s="8"/>
      <c r="D28" s="8"/>
      <c r="E28" s="8"/>
      <c r="F28" s="8"/>
      <c r="G28" s="22">
        <v>85594.71452344971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2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7:G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0"/>
    <col customWidth="1" min="2" max="7" width="11.13"/>
    <col customWidth="1" min="8" max="8" width="5.0"/>
    <col customWidth="1" min="9" max="26" width="11.13"/>
  </cols>
  <sheetData>
    <row r="1" ht="13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5" t="s">
        <v>2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9" t="s">
        <v>3</v>
      </c>
      <c r="C5" s="9"/>
      <c r="D5" s="9"/>
      <c r="E5" s="9"/>
      <c r="F5" s="9"/>
      <c r="G5" s="9"/>
      <c r="H5" s="8"/>
      <c r="I5" s="9" t="s">
        <v>22</v>
      </c>
      <c r="J5" s="9"/>
      <c r="K5" s="9"/>
      <c r="L5" s="9"/>
      <c r="M5" s="9"/>
      <c r="N5" s="9"/>
      <c r="O5" s="9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5.25" customHeight="1">
      <c r="A6" s="8"/>
      <c r="B6" s="10"/>
      <c r="C6" s="11"/>
      <c r="D6" s="12"/>
      <c r="E6" s="13"/>
      <c r="F6" s="1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.5" customHeight="1">
      <c r="A7" s="8"/>
      <c r="B7" s="15" t="s">
        <v>4</v>
      </c>
      <c r="H7" s="8"/>
      <c r="I7" s="8"/>
      <c r="J7" s="8"/>
      <c r="K7" s="8"/>
      <c r="L7" s="25" t="s">
        <v>11</v>
      </c>
      <c r="M7" s="26" t="s">
        <v>12</v>
      </c>
      <c r="N7" s="26" t="s">
        <v>23</v>
      </c>
      <c r="O7" s="26" t="s">
        <v>24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11" t="s">
        <v>25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8"/>
      <c r="B9" s="16" t="s">
        <v>5</v>
      </c>
      <c r="C9" s="17"/>
      <c r="D9" s="17"/>
      <c r="E9" s="17"/>
      <c r="F9" s="17"/>
      <c r="G9" s="17"/>
      <c r="H9" s="8"/>
      <c r="I9" s="8" t="s">
        <v>15</v>
      </c>
      <c r="J9" s="8"/>
      <c r="K9" s="8"/>
      <c r="L9" s="27">
        <f t="shared" ref="L9:M9" si="1">+F19</f>
        <v>3099.4</v>
      </c>
      <c r="M9" s="27">
        <f t="shared" si="1"/>
        <v>44.29</v>
      </c>
      <c r="N9" s="27">
        <f>+L9</f>
        <v>3099.4</v>
      </c>
      <c r="O9" s="28">
        <f t="shared" ref="O9:O13" si="3">+IF(ISERR(N9/L9-1),"na",N9/L9-1)</f>
        <v>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3.5" customHeight="1">
      <c r="A10" s="8"/>
      <c r="B10" s="8" t="s">
        <v>6</v>
      </c>
      <c r="C10" s="8"/>
      <c r="D10" s="8"/>
      <c r="E10" s="8"/>
      <c r="F10" s="8"/>
      <c r="G10" s="18">
        <v>0.2</v>
      </c>
      <c r="H10" s="8"/>
      <c r="I10" s="29" t="s">
        <v>16</v>
      </c>
      <c r="J10" s="29"/>
      <c r="K10" s="29"/>
      <c r="L10" s="30">
        <f t="shared" ref="L10:M10" si="2">+F20</f>
        <v>518.2</v>
      </c>
      <c r="M10" s="30">
        <f t="shared" si="2"/>
        <v>1734.11625</v>
      </c>
      <c r="N10" s="30">
        <f>L10+(O36/(L9*(1-G11)))</f>
        <v>543.2411279</v>
      </c>
      <c r="O10" s="31">
        <f t="shared" si="3"/>
        <v>0.0483232882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8"/>
      <c r="B11" s="8" t="s">
        <v>7</v>
      </c>
      <c r="C11" s="8"/>
      <c r="D11" s="8"/>
      <c r="E11" s="8"/>
      <c r="F11" s="8"/>
      <c r="G11" s="18">
        <v>0.05</v>
      </c>
      <c r="H11" s="8"/>
      <c r="I11" s="10" t="s">
        <v>26</v>
      </c>
      <c r="J11" s="8"/>
      <c r="K11" s="8"/>
      <c r="L11" s="32">
        <f t="shared" ref="L11:N11" si="4">+L9*L10</f>
        <v>1606109.08</v>
      </c>
      <c r="M11" s="32">
        <f t="shared" si="4"/>
        <v>76804.00871</v>
      </c>
      <c r="N11" s="32">
        <f t="shared" si="4"/>
        <v>1683721.552</v>
      </c>
      <c r="O11" s="33">
        <f t="shared" si="3"/>
        <v>0.0483232882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8"/>
      <c r="B12" s="8"/>
      <c r="C12" s="8"/>
      <c r="D12" s="8"/>
      <c r="E12" s="8"/>
      <c r="F12" s="8"/>
      <c r="G12" s="19"/>
      <c r="H12" s="8"/>
      <c r="I12" s="29" t="s">
        <v>17</v>
      </c>
      <c r="J12" s="29"/>
      <c r="K12" s="29"/>
      <c r="L12" s="34">
        <f t="shared" ref="L12:M12" si="5">+F21</f>
        <v>66884</v>
      </c>
      <c r="M12" s="34">
        <f t="shared" si="5"/>
        <v>-495.971</v>
      </c>
      <c r="N12" s="34">
        <f>+G28</f>
        <v>85594.71452</v>
      </c>
      <c r="O12" s="31">
        <f t="shared" si="3"/>
        <v>0.279748737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8"/>
      <c r="B13" s="8" t="s">
        <v>8</v>
      </c>
      <c r="C13" s="8"/>
      <c r="D13" s="8"/>
      <c r="E13" s="8"/>
      <c r="F13" s="8"/>
      <c r="G13" s="18">
        <v>0.2</v>
      </c>
      <c r="H13" s="8"/>
      <c r="I13" s="10" t="s">
        <v>27</v>
      </c>
      <c r="J13" s="8"/>
      <c r="K13" s="8"/>
      <c r="L13" s="32">
        <f t="shared" ref="L13:N13" si="6">+L11+L12</f>
        <v>1672993.08</v>
      </c>
      <c r="M13" s="32">
        <f t="shared" si="6"/>
        <v>76308.03771</v>
      </c>
      <c r="N13" s="32">
        <f t="shared" si="6"/>
        <v>1769316.266</v>
      </c>
      <c r="O13" s="35">
        <f t="shared" si="3"/>
        <v>0.05757536456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8"/>
      <c r="B14" s="8" t="s">
        <v>9</v>
      </c>
      <c r="C14" s="8"/>
      <c r="D14" s="8"/>
      <c r="E14" s="8"/>
      <c r="F14" s="8"/>
      <c r="G14" s="18">
        <v>0.8</v>
      </c>
      <c r="H14" s="8"/>
      <c r="I14" s="8"/>
      <c r="J14" s="8"/>
      <c r="K14" s="8"/>
      <c r="L14" s="36"/>
      <c r="M14" s="36"/>
      <c r="N14" s="36"/>
      <c r="O14" s="2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8"/>
      <c r="B15" s="8"/>
      <c r="C15" s="8"/>
      <c r="D15" s="8"/>
      <c r="E15" s="8"/>
      <c r="F15" s="8"/>
      <c r="G15" s="8"/>
      <c r="H15" s="8"/>
      <c r="I15" s="11" t="s">
        <v>28</v>
      </c>
      <c r="J15" s="8"/>
      <c r="K15" s="8"/>
      <c r="L15" s="36"/>
      <c r="M15" s="36"/>
      <c r="N15" s="36"/>
      <c r="O15" s="2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8"/>
      <c r="B16" s="16" t="s">
        <v>10</v>
      </c>
      <c r="C16" s="17"/>
      <c r="D16" s="17"/>
      <c r="E16" s="17"/>
      <c r="F16" s="17"/>
      <c r="G16" s="17"/>
      <c r="H16" s="8"/>
      <c r="I16" s="8" t="s">
        <v>18</v>
      </c>
      <c r="J16" s="8"/>
      <c r="K16" s="8"/>
      <c r="L16" s="36">
        <f t="shared" ref="L16:M16" si="7">+F22</f>
        <v>23687.62614</v>
      </c>
      <c r="M16" s="36">
        <f t="shared" si="7"/>
        <v>-580.84636</v>
      </c>
      <c r="N16" s="36">
        <f t="shared" ref="N16:N17" si="9">+L16+M16+G26</f>
        <v>19973.02198</v>
      </c>
      <c r="O16" s="28">
        <f t="shared" ref="O16:O17" si="10">+IF(ISERR(N16/L16-1),"na",N16/L16-1)</f>
        <v>-0.1568162269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8"/>
      <c r="B17" s="8"/>
      <c r="C17" s="8"/>
      <c r="D17" s="8"/>
      <c r="E17" s="8"/>
      <c r="F17" s="12" t="s">
        <v>11</v>
      </c>
      <c r="G17" s="12" t="s">
        <v>12</v>
      </c>
      <c r="H17" s="8"/>
      <c r="I17" s="8" t="s">
        <v>19</v>
      </c>
      <c r="J17" s="8"/>
      <c r="K17" s="8"/>
      <c r="L17" s="36">
        <f t="shared" ref="L17:M17" si="8">+F23</f>
        <v>69825.18275</v>
      </c>
      <c r="M17" s="36">
        <f t="shared" si="8"/>
        <v>333.86</v>
      </c>
      <c r="N17" s="36">
        <f t="shared" si="9"/>
        <v>70801.16827</v>
      </c>
      <c r="O17" s="28">
        <f t="shared" si="10"/>
        <v>0.01397755771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8"/>
      <c r="B18" s="8"/>
      <c r="C18" s="8"/>
      <c r="D18" s="8"/>
      <c r="E18" s="8"/>
      <c r="F18" s="13" t="s">
        <v>13</v>
      </c>
      <c r="G18" s="13" t="s">
        <v>14</v>
      </c>
      <c r="H18" s="8"/>
      <c r="I18" s="8"/>
      <c r="J18" s="8"/>
      <c r="K18" s="8"/>
      <c r="L18" s="36"/>
      <c r="M18" s="36"/>
      <c r="N18" s="36"/>
      <c r="O18" s="2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8"/>
      <c r="B19" s="8" t="s">
        <v>15</v>
      </c>
      <c r="C19" s="8"/>
      <c r="D19" s="8"/>
      <c r="E19" s="8"/>
      <c r="F19" s="20">
        <v>3099.4</v>
      </c>
      <c r="G19" s="20">
        <v>44.29</v>
      </c>
      <c r="H19" s="8"/>
      <c r="I19" s="8" t="s">
        <v>29</v>
      </c>
      <c r="J19" s="8"/>
      <c r="K19" s="8"/>
      <c r="L19" s="37">
        <f t="shared" ref="L19:N19" si="11">+L16/L10</f>
        <v>45.71135882</v>
      </c>
      <c r="M19" s="37">
        <f t="shared" si="11"/>
        <v>-0.3349523771</v>
      </c>
      <c r="N19" s="37">
        <f t="shared" si="11"/>
        <v>36.76640254</v>
      </c>
      <c r="O19" s="28">
        <f t="shared" ref="O19:O20" si="13">+IF(ISERR(N19/L19-1),"na",N19/L19-1)</f>
        <v>-0.1956834475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8"/>
      <c r="B20" s="8" t="s">
        <v>16</v>
      </c>
      <c r="C20" s="8"/>
      <c r="D20" s="8"/>
      <c r="E20" s="8"/>
      <c r="F20" s="38">
        <v>518.2</v>
      </c>
      <c r="G20" s="38">
        <v>1734.1162498923272</v>
      </c>
      <c r="H20" s="8"/>
      <c r="I20" s="8" t="s">
        <v>30</v>
      </c>
      <c r="J20" s="8"/>
      <c r="K20" s="8"/>
      <c r="L20" s="37">
        <f t="shared" ref="L20:N20" si="12">+L17/L10</f>
        <v>134.7456248</v>
      </c>
      <c r="M20" s="37">
        <f t="shared" si="12"/>
        <v>0.1925245785</v>
      </c>
      <c r="N20" s="37">
        <f t="shared" si="12"/>
        <v>130.3310162</v>
      </c>
      <c r="O20" s="28">
        <f t="shared" si="13"/>
        <v>-0.03276253698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8"/>
      <c r="B21" s="8" t="s">
        <v>17</v>
      </c>
      <c r="C21" s="8"/>
      <c r="D21" s="8"/>
      <c r="E21" s="8"/>
      <c r="F21" s="22">
        <v>66884.0</v>
      </c>
      <c r="G21" s="22">
        <v>-495.971</v>
      </c>
      <c r="H21" s="8"/>
      <c r="I21" s="8"/>
      <c r="J21" s="8"/>
      <c r="K21" s="8"/>
      <c r="L21" s="39"/>
      <c r="M21" s="39"/>
      <c r="N21" s="39"/>
      <c r="O21" s="40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8"/>
      <c r="B22" s="8" t="s">
        <v>18</v>
      </c>
      <c r="C22" s="8"/>
      <c r="D22" s="8"/>
      <c r="E22" s="8"/>
      <c r="F22" s="22">
        <v>23687.62614</v>
      </c>
      <c r="G22" s="22">
        <v>-580.84636</v>
      </c>
      <c r="H22" s="8"/>
      <c r="I22" s="8" t="s">
        <v>31</v>
      </c>
      <c r="J22" s="8"/>
      <c r="K22" s="8"/>
      <c r="L22" s="39"/>
      <c r="M22" s="39"/>
      <c r="N22" s="39"/>
      <c r="O22" s="13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8"/>
      <c r="B23" s="8" t="s">
        <v>19</v>
      </c>
      <c r="C23" s="8"/>
      <c r="D23" s="8"/>
      <c r="E23" s="8"/>
      <c r="F23" s="22">
        <v>69825.18275</v>
      </c>
      <c r="G23" s="22">
        <v>333.86</v>
      </c>
      <c r="H23" s="8"/>
      <c r="I23" s="8" t="s">
        <v>32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37"/>
      <c r="M24" s="37"/>
      <c r="N24" s="37"/>
      <c r="O24" s="4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8"/>
      <c r="B25" s="16" t="s">
        <v>20</v>
      </c>
      <c r="C25" s="17"/>
      <c r="D25" s="17"/>
      <c r="E25" s="17"/>
      <c r="F25" s="17"/>
      <c r="G25" s="17"/>
      <c r="H25" s="8"/>
      <c r="I25" s="9" t="s">
        <v>33</v>
      </c>
      <c r="J25" s="9"/>
      <c r="K25" s="9"/>
      <c r="L25" s="9"/>
      <c r="M25" s="9"/>
      <c r="N25" s="9"/>
      <c r="O25" s="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8"/>
      <c r="B26" s="8" t="s">
        <v>18</v>
      </c>
      <c r="C26" s="8"/>
      <c r="D26" s="8"/>
      <c r="E26" s="8"/>
      <c r="F26" s="8"/>
      <c r="G26" s="22">
        <v>-3133.757795017994</v>
      </c>
      <c r="H26" s="8"/>
      <c r="I26" s="8" t="s">
        <v>34</v>
      </c>
      <c r="J26" s="8"/>
      <c r="K26" s="8"/>
      <c r="L26" s="8"/>
      <c r="M26" s="8"/>
      <c r="N26" s="8"/>
      <c r="O26" s="23">
        <f>+G19</f>
        <v>44.29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8"/>
      <c r="B27" s="8" t="s">
        <v>19</v>
      </c>
      <c r="C27" s="8"/>
      <c r="D27" s="8"/>
      <c r="E27" s="8"/>
      <c r="F27" s="8"/>
      <c r="G27" s="22">
        <v>642.1255214134931</v>
      </c>
      <c r="H27" s="8"/>
      <c r="I27" s="29" t="s">
        <v>6</v>
      </c>
      <c r="J27" s="29"/>
      <c r="K27" s="29"/>
      <c r="L27" s="29"/>
      <c r="M27" s="29"/>
      <c r="N27" s="29"/>
      <c r="O27" s="41">
        <f>+G10</f>
        <v>0.2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 t="s">
        <v>21</v>
      </c>
      <c r="C28" s="8"/>
      <c r="D28" s="8"/>
      <c r="E28" s="8"/>
      <c r="F28" s="8"/>
      <c r="G28" s="22">
        <v>85594.71452344971</v>
      </c>
      <c r="H28" s="8"/>
      <c r="I28" s="10" t="s">
        <v>35</v>
      </c>
      <c r="J28" s="10"/>
      <c r="K28" s="10"/>
      <c r="L28" s="10"/>
      <c r="M28" s="10"/>
      <c r="N28" s="10"/>
      <c r="O28" s="42">
        <f>+O26*(1+O27)</f>
        <v>53.148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23"/>
      <c r="H30" s="8"/>
      <c r="I30" s="29" t="s">
        <v>36</v>
      </c>
      <c r="J30" s="29"/>
      <c r="K30" s="29"/>
      <c r="L30" s="29"/>
      <c r="M30" s="29"/>
      <c r="N30" s="29"/>
      <c r="O30" s="43">
        <f>+G20</f>
        <v>1734.11625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10" t="s">
        <v>37</v>
      </c>
      <c r="J31" s="10"/>
      <c r="K31" s="10"/>
      <c r="L31" s="10"/>
      <c r="M31" s="10"/>
      <c r="N31" s="10"/>
      <c r="O31" s="44">
        <f>+O28*O30</f>
        <v>92164.81045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24"/>
      <c r="H32" s="8"/>
      <c r="I32" s="29" t="s">
        <v>38</v>
      </c>
      <c r="J32" s="29"/>
      <c r="K32" s="29"/>
      <c r="L32" s="29"/>
      <c r="M32" s="29"/>
      <c r="N32" s="29"/>
      <c r="O32" s="45">
        <f>+G21</f>
        <v>-495.971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10" t="s">
        <v>39</v>
      </c>
      <c r="J33" s="10"/>
      <c r="K33" s="10"/>
      <c r="L33" s="10"/>
      <c r="M33" s="10"/>
      <c r="N33" s="10"/>
      <c r="O33" s="44">
        <f>SUM(O31:O32)</f>
        <v>91668.83945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 t="s">
        <v>8</v>
      </c>
      <c r="J35" s="8"/>
      <c r="K35" s="8"/>
      <c r="L35" s="8"/>
      <c r="M35" s="8"/>
      <c r="N35" s="8"/>
      <c r="O35" s="24">
        <f>+O31*G13</f>
        <v>18432.96209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 t="s">
        <v>9</v>
      </c>
      <c r="J36" s="8"/>
      <c r="K36" s="8"/>
      <c r="L36" s="8"/>
      <c r="M36" s="8"/>
      <c r="N36" s="8"/>
      <c r="O36" s="24">
        <f>+O31*G14</f>
        <v>73731.84836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7:G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2020-11-22T23:00:37Z</dcterms:created>
  <dc:creator>CFI</dc:creator>
</cp:coreProperties>
</file>