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41. Business Valuation Part II\Qualified Assesement\"/>
    </mc:Choice>
  </mc:AlternateContent>
  <xr:revisionPtr revIDLastSave="0" documentId="13_ncr:1_{903F1CE5-574F-4443-8DF3-07081F9D6BF1}" xr6:coauthVersionLast="45" xr6:coauthVersionMax="45" xr10:uidLastSave="{00000000-0000-0000-0000-000000000000}"/>
  <bookViews>
    <workbookView xWindow="-10820" yWindow="5450" windowWidth="20830" windowHeight="16670" activeTab="1" xr2:uid="{E6950117-4B29-4A81-B608-926EFC6C2F36}"/>
  </bookViews>
  <sheets>
    <sheet name="Question (Information)" sheetId="1" r:id="rId1"/>
    <sheet name="Question (Solution)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"09/15/2020 22:24:46"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O8" i="2"/>
  <c r="O9" i="2"/>
  <c r="O11" i="2" s="1"/>
  <c r="O12" i="2" s="1"/>
  <c r="O21" i="2" s="1"/>
  <c r="O16" i="2"/>
  <c r="O17" i="2"/>
  <c r="O23" i="2" s="1"/>
  <c r="O22" i="2"/>
  <c r="O24" i="2"/>
  <c r="L30" i="2"/>
  <c r="M30" i="2"/>
  <c r="O25" i="2" l="1"/>
  <c r="O26" i="2" s="1"/>
  <c r="N30" i="2" s="1"/>
  <c r="O30" i="2" s="1"/>
</calcChain>
</file>

<file path=xl/sharedStrings.xml><?xml version="1.0" encoding="utf-8"?>
<sst xmlns="http://schemas.openxmlformats.org/spreadsheetml/2006/main" count="64" uniqueCount="39">
  <si>
    <t>© Corporate Finance Institute. All rights reserved.</t>
  </si>
  <si>
    <t>All Amounts Denominated in US$MM Unless Otherwise Stated</t>
  </si>
  <si>
    <t>Acquisition Assumptions</t>
  </si>
  <si>
    <t>Amazon</t>
  </si>
  <si>
    <t>Other Transaction Costs</t>
  </si>
  <si>
    <t>Transaction Costs</t>
  </si>
  <si>
    <t>Acquisition of Facebook by Amazon</t>
  </si>
  <si>
    <t>Facebook</t>
  </si>
  <si>
    <t>Total Book Value of PP&amp;E, Goodwill and Other Intangibles</t>
  </si>
  <si>
    <t>FMV of PP&amp;E, Goodwill and Other Intangibles</t>
  </si>
  <si>
    <t>FMV of PP&amp;E, Goodwill and Intangibles Attributed to Depreciable Property</t>
  </si>
  <si>
    <t>FMV of PP&amp;E, Goodwill and Intangibles Attributed to Non-Depreciable Property</t>
  </si>
  <si>
    <t>Average Amortization Period (Years)</t>
  </si>
  <si>
    <t>PP&amp;E, Goodwill and Other Intangibles Assumptions</t>
  </si>
  <si>
    <t>Interest on New Debt</t>
  </si>
  <si>
    <t>Term of New Debt</t>
  </si>
  <si>
    <t>Debt Assumptions</t>
  </si>
  <si>
    <t>Other Assumptions</t>
  </si>
  <si>
    <t>Effective Tax Rate</t>
  </si>
  <si>
    <t>Debt issued for acquisition of Facebook</t>
  </si>
  <si>
    <t>Net Earnings Adjustment (FY+1)</t>
  </si>
  <si>
    <t>Incremental Depreciation</t>
  </si>
  <si>
    <t>Incremental Interest</t>
  </si>
  <si>
    <t>Debt Issue Cost Amortization</t>
  </si>
  <si>
    <t>Tax Impact</t>
  </si>
  <si>
    <t>Total Net Earnings Adjustment</t>
  </si>
  <si>
    <t>FMV Adjustment for PP&amp;E, Goodwill and Other Intangibles</t>
  </si>
  <si>
    <t>Other Adjustments</t>
  </si>
  <si>
    <t>Additional Interest Expense</t>
  </si>
  <si>
    <t>Amortization of Debt Financing Fees</t>
  </si>
  <si>
    <t>FMV Adjustment for PP&amp;E, Goodwill and Other Intangibles Attributed to Depreciable Property</t>
  </si>
  <si>
    <t>New Debt Financing Fees</t>
  </si>
  <si>
    <t>Amazon Net Earnings</t>
  </si>
  <si>
    <t>Facebook Net Earnings</t>
  </si>
  <si>
    <t>Pro-Forma Net Earnings Calculation</t>
  </si>
  <si>
    <t>Net Earnings</t>
  </si>
  <si>
    <t>Adjustments</t>
  </si>
  <si>
    <t>Pro Forma</t>
  </si>
  <si>
    <t>Pro-Forma Adjustments Qualified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</si>
</sst>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;\-&quot;$&quot;#,##0"/>
    <numFmt numFmtId="7" formatCode="&quot;$&quot;#,##0.00;\-&quot;$&quot;#,##0.00"/>
    <numFmt numFmtId="43" formatCode="_-* #,##0.00_-;\-* #,##0.00_-;_-* &quot;-&quot;??_-;_-@_-"/>
    <numFmt numFmtId="164" formatCode="&quot;$&quot;#,##0.00"/>
    <numFmt numFmtId="165" formatCode="#,##0_ ;\-#,##0\ "/>
    <numFmt numFmtId="166" formatCode="_-* #,##0_-;\-* #,##0_-;_-* &quot;-&quot;??_-;_-@_-"/>
    <numFmt numFmtId="167" formatCode="0.0%"/>
    <numFmt numFmtId="168" formatCode="#\ &quot;Years&quot;"/>
    <numFmt numFmtId="169" formatCode="&quot;$&quot;#,##0"/>
    <numFmt numFmtId="170" formatCode="#.0\ &quot;Years&quot;"/>
    <numFmt numFmtId="171" formatCode="&quot;$&quot;#,##0_);\(&quot;$&quot;#,##0\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Arial Narrow"/>
      <family val="2"/>
    </font>
    <font>
      <sz val="12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i/>
      <sz val="11"/>
      <color theme="0"/>
      <name val="Arial Narrow"/>
      <family val="2"/>
    </font>
    <font>
      <i/>
      <sz val="10"/>
      <color theme="0"/>
      <name val="Arial Narrow"/>
      <family val="2"/>
    </font>
    <font>
      <i/>
      <sz val="12"/>
      <color theme="0"/>
      <name val="Arial Narrow"/>
      <family val="2"/>
    </font>
    <font>
      <sz val="11"/>
      <color theme="1"/>
      <name val="Arial Narrow"/>
      <family val="2"/>
    </font>
    <font>
      <b/>
      <sz val="11"/>
      <name val="Arial Narrow"/>
      <family val="2"/>
    </font>
    <font>
      <b/>
      <u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u val="singleAccounting"/>
      <sz val="11"/>
      <name val="Arial Narrow"/>
      <family val="2"/>
    </font>
    <font>
      <b/>
      <sz val="11"/>
      <color theme="1"/>
      <name val="Arial Narrow"/>
      <family val="2"/>
    </font>
    <font>
      <sz val="11"/>
      <color rgb="FF0000FF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E6E7E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</cellStyleXfs>
  <cellXfs count="61">
    <xf numFmtId="0" fontId="0" fillId="0" borderId="0" xfId="0"/>
    <xf numFmtId="37" fontId="2" fillId="2" borderId="0" xfId="0" applyNumberFormat="1" applyFont="1" applyFill="1" applyAlignment="1">
      <alignment vertical="top"/>
    </xf>
    <xf numFmtId="0" fontId="3" fillId="0" borderId="0" xfId="0" applyFont="1"/>
    <xf numFmtId="37" fontId="4" fillId="2" borderId="0" xfId="0" applyNumberFormat="1" applyFont="1" applyFill="1" applyAlignment="1">
      <alignment horizontal="left" vertical="top"/>
    </xf>
    <xf numFmtId="37" fontId="5" fillId="2" borderId="0" xfId="0" applyNumberFormat="1" applyFont="1" applyFill="1" applyAlignment="1">
      <alignment horizontal="left" vertical="top"/>
    </xf>
    <xf numFmtId="37" fontId="6" fillId="2" borderId="0" xfId="0" applyNumberFormat="1" applyFont="1" applyFill="1" applyAlignment="1">
      <alignment vertical="top"/>
    </xf>
    <xf numFmtId="37" fontId="7" fillId="2" borderId="0" xfId="0" applyNumberFormat="1" applyFont="1" applyFill="1" applyAlignment="1">
      <alignment vertical="top"/>
    </xf>
    <xf numFmtId="37" fontId="8" fillId="2" borderId="0" xfId="0" applyNumberFormat="1" applyFont="1" applyFill="1" applyAlignment="1">
      <alignment vertical="top"/>
    </xf>
    <xf numFmtId="0" fontId="9" fillId="0" borderId="0" xfId="0" applyFont="1"/>
    <xf numFmtId="0" fontId="5" fillId="3" borderId="0" xfId="0" applyFont="1" applyFill="1"/>
    <xf numFmtId="0" fontId="5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 vertical="center"/>
    </xf>
    <xf numFmtId="7" fontId="9" fillId="0" borderId="0" xfId="0" applyNumberFormat="1" applyFont="1"/>
    <xf numFmtId="0" fontId="10" fillId="0" borderId="0" xfId="0" applyFont="1" applyAlignment="1">
      <alignment horizontal="centerContinuous" vertical="center"/>
    </xf>
    <xf numFmtId="0" fontId="14" fillId="0" borderId="0" xfId="3" applyFont="1" applyAlignment="1">
      <alignment horizontal="centerContinuous" vertical="center"/>
    </xf>
    <xf numFmtId="164" fontId="12" fillId="0" borderId="0" xfId="3" applyNumberFormat="1" applyFont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9" fillId="0" borderId="0" xfId="0" applyFont="1" applyAlignment="1">
      <alignment horizontal="centerContinuous"/>
    </xf>
    <xf numFmtId="9" fontId="9" fillId="0" borderId="0" xfId="0" applyNumberFormat="1" applyFont="1"/>
    <xf numFmtId="0" fontId="15" fillId="0" borderId="0" xfId="0" applyFont="1"/>
    <xf numFmtId="7" fontId="15" fillId="0" borderId="0" xfId="0" applyNumberFormat="1" applyFont="1"/>
    <xf numFmtId="0" fontId="15" fillId="4" borderId="0" xfId="0" applyFont="1" applyFill="1"/>
    <xf numFmtId="0" fontId="9" fillId="4" borderId="0" xfId="0" applyFont="1" applyFill="1"/>
    <xf numFmtId="165" fontId="9" fillId="0" borderId="0" xfId="0" applyNumberFormat="1" applyFont="1"/>
    <xf numFmtId="5" fontId="15" fillId="0" borderId="0" xfId="0" applyNumberFormat="1" applyFont="1"/>
    <xf numFmtId="5" fontId="9" fillId="0" borderId="0" xfId="0" applyNumberFormat="1" applyFont="1"/>
    <xf numFmtId="166" fontId="9" fillId="0" borderId="0" xfId="1" applyNumberFormat="1" applyFont="1"/>
    <xf numFmtId="0" fontId="15" fillId="0" borderId="2" xfId="0" applyFont="1" applyBorder="1"/>
    <xf numFmtId="2" fontId="9" fillId="0" borderId="0" xfId="0" applyNumberFormat="1" applyFont="1"/>
    <xf numFmtId="0" fontId="12" fillId="0" borderId="0" xfId="0" applyFont="1"/>
    <xf numFmtId="0" fontId="5" fillId="0" borderId="0" xfId="0" applyFont="1" applyFill="1"/>
    <xf numFmtId="0" fontId="9" fillId="0" borderId="0" xfId="0" applyFont="1" applyFill="1"/>
    <xf numFmtId="7" fontId="9" fillId="0" borderId="0" xfId="0" applyNumberFormat="1" applyFont="1" applyFill="1"/>
    <xf numFmtId="0" fontId="9" fillId="0" borderId="0" xfId="0" applyFont="1" applyFill="1" applyBorder="1"/>
    <xf numFmtId="0" fontId="15" fillId="0" borderId="0" xfId="0" applyFont="1" applyFill="1" applyBorder="1"/>
    <xf numFmtId="165" fontId="9" fillId="0" borderId="0" xfId="0" applyNumberFormat="1" applyFont="1" applyFill="1" applyBorder="1"/>
    <xf numFmtId="5" fontId="15" fillId="0" borderId="0" xfId="0" applyNumberFormat="1" applyFont="1" applyFill="1" applyBorder="1"/>
    <xf numFmtId="5" fontId="9" fillId="0" borderId="0" xfId="0" applyNumberFormat="1" applyFont="1" applyFill="1" applyBorder="1"/>
    <xf numFmtId="0" fontId="5" fillId="0" borderId="0" xfId="0" applyFont="1" applyFill="1" applyBorder="1"/>
    <xf numFmtId="171" fontId="9" fillId="0" borderId="0" xfId="0" applyNumberFormat="1" applyFont="1" applyAlignment="1">
      <alignment horizontal="right"/>
    </xf>
    <xf numFmtId="0" fontId="9" fillId="0" borderId="2" xfId="0" applyFont="1" applyBorder="1"/>
    <xf numFmtId="171" fontId="15" fillId="0" borderId="2" xfId="0" applyNumberFormat="1" applyFont="1" applyBorder="1" applyAlignment="1">
      <alignment horizontal="right"/>
    </xf>
    <xf numFmtId="169" fontId="9" fillId="0" borderId="0" xfId="0" applyNumberFormat="1" applyFont="1" applyFill="1" applyBorder="1"/>
    <xf numFmtId="164" fontId="9" fillId="0" borderId="0" xfId="0" applyNumberFormat="1" applyFont="1"/>
    <xf numFmtId="169" fontId="9" fillId="0" borderId="2" xfId="0" applyNumberFormat="1" applyFont="1" applyBorder="1"/>
    <xf numFmtId="0" fontId="15" fillId="0" borderId="0" xfId="0" applyFont="1" applyAlignment="1">
      <alignment horizontal="right"/>
    </xf>
    <xf numFmtId="37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6" fontId="9" fillId="0" borderId="0" xfId="0" applyNumberFormat="1" applyFont="1"/>
    <xf numFmtId="171" fontId="9" fillId="0" borderId="0" xfId="0" applyNumberFormat="1" applyFont="1"/>
    <xf numFmtId="169" fontId="16" fillId="0" borderId="0" xfId="0" applyNumberFormat="1" applyFont="1"/>
    <xf numFmtId="10" fontId="16" fillId="0" borderId="0" xfId="2" applyNumberFormat="1" applyFont="1"/>
    <xf numFmtId="170" fontId="16" fillId="0" borderId="0" xfId="0" applyNumberFormat="1" applyFont="1" applyBorder="1"/>
    <xf numFmtId="167" fontId="16" fillId="0" borderId="0" xfId="2" applyNumberFormat="1" applyFont="1"/>
    <xf numFmtId="168" fontId="16" fillId="0" borderId="0" xfId="0" applyNumberFormat="1" applyFont="1" applyBorder="1"/>
    <xf numFmtId="167" fontId="16" fillId="0" borderId="0" xfId="0" applyNumberFormat="1" applyFont="1" applyBorder="1" applyAlignment="1">
      <alignment horizontal="right"/>
    </xf>
    <xf numFmtId="169" fontId="16" fillId="0" borderId="0" xfId="1" applyNumberFormat="1" applyFont="1"/>
  </cellXfs>
  <cellStyles count="4">
    <cellStyle name="Comma" xfId="1" builtinId="3"/>
    <cellStyle name="Normal" xfId="0" builtinId="0"/>
    <cellStyle name="Normal_Master Junior Database v2" xfId="3" xr:uid="{B2F766AC-FEDF-4CBA-9BF2-D332370CFC82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88442-77F0-43CB-AF81-86BF695DA72C}">
  <dimension ref="A1:O27"/>
  <sheetViews>
    <sheetView showGridLines="0" workbookViewId="0"/>
  </sheetViews>
  <sheetFormatPr defaultColWidth="12.7265625" defaultRowHeight="14" x14ac:dyDescent="0.3"/>
  <cols>
    <col min="1" max="1" width="5.7265625" style="8" customWidth="1"/>
    <col min="2" max="7" width="12.7265625" style="8"/>
    <col min="8" max="8" width="5.7265625" style="8" customWidth="1"/>
    <col min="9" max="9" width="12.7265625" style="8"/>
    <col min="10" max="10" width="30.81640625" style="8" customWidth="1"/>
    <col min="11" max="16384" width="12.7265625" style="8"/>
  </cols>
  <sheetData>
    <row r="1" spans="1:15" s="2" customFormat="1" ht="15.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s="2" customFormat="1" ht="18" x14ac:dyDescent="0.35">
      <c r="A2" s="3" t="s">
        <v>38</v>
      </c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2" customFormat="1" ht="15.5" x14ac:dyDescent="0.35">
      <c r="A3" s="5" t="s">
        <v>1</v>
      </c>
      <c r="B3" s="6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5" spans="1:15" ht="15.5" x14ac:dyDescent="0.35">
      <c r="B5" s="9" t="s">
        <v>2</v>
      </c>
      <c r="C5" s="9"/>
      <c r="D5" s="9"/>
      <c r="E5" s="9"/>
      <c r="F5" s="9"/>
      <c r="G5" s="9"/>
      <c r="I5" s="10"/>
      <c r="J5" s="10"/>
      <c r="K5" s="10"/>
      <c r="L5" s="10"/>
      <c r="M5" s="10"/>
      <c r="N5" s="10"/>
      <c r="O5" s="10"/>
    </row>
    <row r="6" spans="1:15" x14ac:dyDescent="0.3">
      <c r="B6" s="11"/>
      <c r="C6" s="12"/>
      <c r="D6" s="13"/>
      <c r="E6" s="14"/>
      <c r="F6" s="15"/>
      <c r="O6" s="16"/>
    </row>
    <row r="7" spans="1:15" ht="17" x14ac:dyDescent="0.3">
      <c r="B7" s="17" t="s">
        <v>6</v>
      </c>
      <c r="C7" s="18"/>
      <c r="D7" s="19"/>
      <c r="E7" s="18"/>
      <c r="F7" s="20"/>
      <c r="G7" s="21"/>
      <c r="O7" s="22"/>
    </row>
    <row r="8" spans="1:15" x14ac:dyDescent="0.3">
      <c r="I8" s="23"/>
      <c r="J8" s="23"/>
      <c r="K8" s="23"/>
      <c r="L8" s="23"/>
      <c r="M8" s="23"/>
      <c r="N8" s="23"/>
      <c r="O8" s="24"/>
    </row>
    <row r="9" spans="1:15" x14ac:dyDescent="0.3">
      <c r="B9" s="25" t="s">
        <v>13</v>
      </c>
      <c r="C9" s="26"/>
      <c r="D9" s="26"/>
      <c r="E9" s="26"/>
      <c r="F9" s="26"/>
      <c r="G9" s="26"/>
    </row>
    <row r="10" spans="1:15" x14ac:dyDescent="0.3">
      <c r="B10" s="8" t="s">
        <v>8</v>
      </c>
      <c r="G10" s="54">
        <v>71505</v>
      </c>
      <c r="H10" s="30"/>
      <c r="O10" s="27"/>
    </row>
    <row r="11" spans="1:15" x14ac:dyDescent="0.3">
      <c r="B11" s="8" t="s">
        <v>9</v>
      </c>
      <c r="G11" s="54">
        <v>766981.17556</v>
      </c>
      <c r="I11" s="23"/>
      <c r="J11" s="23"/>
      <c r="K11" s="23"/>
      <c r="L11" s="23"/>
      <c r="M11" s="23"/>
      <c r="N11" s="23"/>
      <c r="O11" s="28"/>
    </row>
    <row r="12" spans="1:15" x14ac:dyDescent="0.3">
      <c r="B12" s="8" t="s">
        <v>10</v>
      </c>
      <c r="G12" s="55">
        <v>0.71500496281485104</v>
      </c>
      <c r="O12" s="29"/>
    </row>
    <row r="13" spans="1:15" x14ac:dyDescent="0.3">
      <c r="B13" s="8" t="s">
        <v>11</v>
      </c>
      <c r="G13" s="55">
        <v>0.28499503718514896</v>
      </c>
      <c r="O13" s="29"/>
    </row>
    <row r="14" spans="1:15" x14ac:dyDescent="0.3">
      <c r="B14" s="8" t="s">
        <v>12</v>
      </c>
      <c r="G14" s="56">
        <v>13.495624182677799</v>
      </c>
      <c r="O14" s="29"/>
    </row>
    <row r="15" spans="1:15" x14ac:dyDescent="0.3">
      <c r="G15" s="32"/>
      <c r="O15" s="29"/>
    </row>
    <row r="16" spans="1:15" x14ac:dyDescent="0.3">
      <c r="B16" s="25" t="s">
        <v>16</v>
      </c>
      <c r="C16" s="26"/>
      <c r="D16" s="26"/>
      <c r="E16" s="26"/>
      <c r="F16" s="26"/>
      <c r="G16" s="26"/>
      <c r="O16" s="29"/>
    </row>
    <row r="17" spans="2:15" x14ac:dyDescent="0.3">
      <c r="B17" s="8" t="s">
        <v>19</v>
      </c>
      <c r="G17" s="54">
        <v>187037.6503788</v>
      </c>
      <c r="I17" s="23"/>
      <c r="J17" s="23"/>
      <c r="K17" s="23"/>
      <c r="L17" s="23"/>
      <c r="M17" s="23"/>
      <c r="N17" s="23"/>
      <c r="O17" s="28"/>
    </row>
    <row r="18" spans="2:15" x14ac:dyDescent="0.3">
      <c r="B18" s="33" t="s">
        <v>14</v>
      </c>
      <c r="G18" s="57">
        <v>0.04</v>
      </c>
    </row>
    <row r="19" spans="2:15" x14ac:dyDescent="0.3">
      <c r="B19" s="8" t="s">
        <v>15</v>
      </c>
      <c r="G19" s="58">
        <v>10</v>
      </c>
    </row>
    <row r="20" spans="2:15" x14ac:dyDescent="0.3">
      <c r="B20" s="8" t="s">
        <v>31</v>
      </c>
      <c r="G20" s="57">
        <v>5.0000000000000001E-3</v>
      </c>
    </row>
    <row r="22" spans="2:15" x14ac:dyDescent="0.3">
      <c r="B22" s="25" t="s">
        <v>17</v>
      </c>
      <c r="C22" s="26"/>
      <c r="D22" s="26"/>
      <c r="E22" s="26"/>
      <c r="F22" s="26"/>
      <c r="G22" s="26"/>
    </row>
    <row r="23" spans="2:15" x14ac:dyDescent="0.3">
      <c r="B23" s="8" t="s">
        <v>4</v>
      </c>
      <c r="G23" s="60">
        <v>20</v>
      </c>
    </row>
    <row r="24" spans="2:15" x14ac:dyDescent="0.3">
      <c r="B24" s="8" t="s">
        <v>18</v>
      </c>
      <c r="G24" s="59">
        <v>0.3</v>
      </c>
      <c r="O24" s="29"/>
    </row>
    <row r="25" spans="2:15" x14ac:dyDescent="0.3">
      <c r="B25" s="8" t="s">
        <v>32</v>
      </c>
      <c r="G25" s="60">
        <v>23687.62614</v>
      </c>
    </row>
    <row r="26" spans="2:15" x14ac:dyDescent="0.3">
      <c r="B26" s="8" t="s">
        <v>33</v>
      </c>
      <c r="G26" s="60">
        <v>30132.750929999998</v>
      </c>
    </row>
    <row r="27" spans="2:15" x14ac:dyDescent="0.3">
      <c r="G27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F5EC-44C3-407A-AE7B-5075A9BE4360}">
  <dimension ref="A1:P30"/>
  <sheetViews>
    <sheetView showGridLines="0" tabSelected="1" workbookViewId="0"/>
  </sheetViews>
  <sheetFormatPr defaultColWidth="12.7265625" defaultRowHeight="14" x14ac:dyDescent="0.3"/>
  <cols>
    <col min="1" max="1" width="5.7265625" style="8" customWidth="1"/>
    <col min="2" max="7" width="12.7265625" style="8"/>
    <col min="8" max="8" width="5.7265625" style="8" customWidth="1"/>
    <col min="9" max="9" width="12.7265625" style="8"/>
    <col min="10" max="10" width="30.81640625" style="8" customWidth="1"/>
    <col min="11" max="16384" width="12.7265625" style="8"/>
  </cols>
  <sheetData>
    <row r="1" spans="1:16" s="2" customFormat="1" ht="15.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 s="2" customFormat="1" ht="18" x14ac:dyDescent="0.35">
      <c r="A2" s="3" t="s">
        <v>38</v>
      </c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 s="2" customFormat="1" ht="15.5" x14ac:dyDescent="0.35">
      <c r="A3" s="5" t="s">
        <v>1</v>
      </c>
      <c r="B3" s="6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5" spans="1:16" ht="15.5" x14ac:dyDescent="0.35">
      <c r="B5" s="9" t="s">
        <v>2</v>
      </c>
      <c r="C5" s="9"/>
      <c r="D5" s="9"/>
      <c r="E5" s="9"/>
      <c r="F5" s="9"/>
      <c r="G5" s="9"/>
      <c r="I5" s="34"/>
      <c r="J5" s="25" t="s">
        <v>21</v>
      </c>
      <c r="K5" s="25"/>
      <c r="L5" s="25"/>
      <c r="M5" s="25"/>
      <c r="N5" s="25"/>
      <c r="O5" s="25"/>
      <c r="P5" s="35"/>
    </row>
    <row r="6" spans="1:16" x14ac:dyDescent="0.3">
      <c r="B6" s="11"/>
      <c r="C6" s="12"/>
      <c r="D6" s="13"/>
      <c r="E6" s="14"/>
      <c r="F6" s="15"/>
      <c r="I6" s="35"/>
      <c r="J6" s="35"/>
      <c r="K6" s="35"/>
      <c r="L6" s="35"/>
      <c r="M6" s="35"/>
      <c r="N6" s="35"/>
      <c r="O6" s="36"/>
      <c r="P6" s="35"/>
    </row>
    <row r="7" spans="1:16" ht="17" x14ac:dyDescent="0.3">
      <c r="B7" s="17" t="s">
        <v>6</v>
      </c>
      <c r="C7" s="18"/>
      <c r="D7" s="19"/>
      <c r="E7" s="18"/>
      <c r="F7" s="20"/>
      <c r="G7" s="21"/>
      <c r="I7" s="37"/>
      <c r="J7" s="37" t="s">
        <v>8</v>
      </c>
      <c r="K7" s="37"/>
      <c r="L7" s="37"/>
      <c r="M7" s="37"/>
      <c r="N7" s="37"/>
      <c r="O7" s="46">
        <f>G10</f>
        <v>71505</v>
      </c>
      <c r="P7" s="37"/>
    </row>
    <row r="8" spans="1:16" x14ac:dyDescent="0.3">
      <c r="I8" s="38"/>
      <c r="J8" s="38" t="s">
        <v>9</v>
      </c>
      <c r="K8" s="38"/>
      <c r="L8" s="38"/>
      <c r="M8" s="38"/>
      <c r="N8" s="38"/>
      <c r="O8" s="40">
        <f>G11</f>
        <v>766981.17556</v>
      </c>
      <c r="P8" s="37"/>
    </row>
    <row r="9" spans="1:16" x14ac:dyDescent="0.3">
      <c r="B9" s="25" t="s">
        <v>13</v>
      </c>
      <c r="C9" s="26"/>
      <c r="D9" s="26"/>
      <c r="E9" s="26"/>
      <c r="F9" s="26"/>
      <c r="G9" s="26"/>
      <c r="I9" s="37"/>
      <c r="J9" s="44" t="s">
        <v>26</v>
      </c>
      <c r="K9" s="44"/>
      <c r="L9" s="44"/>
      <c r="M9" s="44"/>
      <c r="N9" s="44"/>
      <c r="O9" s="48">
        <f>O8-O7</f>
        <v>695476.17556</v>
      </c>
      <c r="P9" s="37"/>
    </row>
    <row r="10" spans="1:16" x14ac:dyDescent="0.3">
      <c r="B10" s="8" t="s">
        <v>8</v>
      </c>
      <c r="G10" s="54">
        <v>71505</v>
      </c>
      <c r="I10" s="37"/>
      <c r="J10" s="37"/>
      <c r="K10" s="37"/>
      <c r="L10" s="37"/>
      <c r="M10" s="37"/>
      <c r="N10" s="37"/>
      <c r="O10" s="39"/>
      <c r="P10" s="37"/>
    </row>
    <row r="11" spans="1:16" x14ac:dyDescent="0.3">
      <c r="B11" s="8" t="s">
        <v>9</v>
      </c>
      <c r="G11" s="54">
        <v>766981.17556</v>
      </c>
      <c r="I11" s="38"/>
      <c r="J11" s="8" t="s">
        <v>30</v>
      </c>
      <c r="K11" s="38"/>
      <c r="L11" s="38"/>
      <c r="M11" s="38"/>
      <c r="N11" s="38"/>
      <c r="O11" s="40">
        <f>+O9*G12</f>
        <v>497268.91704489262</v>
      </c>
      <c r="P11" s="37"/>
    </row>
    <row r="12" spans="1:16" x14ac:dyDescent="0.3">
      <c r="B12" s="8" t="s">
        <v>10</v>
      </c>
      <c r="G12" s="55">
        <v>0.71500496281485104</v>
      </c>
      <c r="I12" s="37"/>
      <c r="J12" s="23" t="s">
        <v>21</v>
      </c>
      <c r="K12" s="37"/>
      <c r="L12" s="37"/>
      <c r="M12" s="37"/>
      <c r="N12" s="37"/>
      <c r="O12" s="41">
        <f>O11/G14</f>
        <v>36846.677879720315</v>
      </c>
      <c r="P12" s="37"/>
    </row>
    <row r="13" spans="1:16" x14ac:dyDescent="0.3">
      <c r="B13" s="8" t="s">
        <v>11</v>
      </c>
      <c r="G13" s="55">
        <v>0.28499503718514896</v>
      </c>
      <c r="I13" s="38"/>
      <c r="J13" s="38"/>
      <c r="K13" s="38"/>
      <c r="L13" s="38"/>
      <c r="M13" s="38"/>
      <c r="N13" s="38"/>
      <c r="O13" s="40"/>
      <c r="P13" s="37"/>
    </row>
    <row r="14" spans="1:16" x14ac:dyDescent="0.3">
      <c r="B14" s="8" t="s">
        <v>12</v>
      </c>
      <c r="G14" s="56">
        <v>13.495624182677799</v>
      </c>
      <c r="I14" s="38"/>
      <c r="J14" s="25" t="s">
        <v>27</v>
      </c>
      <c r="K14" s="25"/>
      <c r="L14" s="25"/>
      <c r="M14" s="25"/>
      <c r="N14" s="25"/>
      <c r="O14" s="25"/>
      <c r="P14" s="37"/>
    </row>
    <row r="15" spans="1:16" x14ac:dyDescent="0.3">
      <c r="G15" s="32"/>
      <c r="I15" s="37"/>
      <c r="P15" s="37"/>
    </row>
    <row r="16" spans="1:16" x14ac:dyDescent="0.3">
      <c r="B16" s="25" t="s">
        <v>16</v>
      </c>
      <c r="C16" s="26"/>
      <c r="D16" s="26"/>
      <c r="E16" s="26"/>
      <c r="F16" s="26"/>
      <c r="G16" s="26"/>
      <c r="I16" s="37"/>
      <c r="J16" s="8" t="s">
        <v>28</v>
      </c>
      <c r="K16" s="37"/>
      <c r="L16" s="37"/>
      <c r="M16" s="37"/>
      <c r="N16" s="37"/>
      <c r="O16" s="41">
        <f>G17*G18</f>
        <v>7481.5060151520001</v>
      </c>
      <c r="P16" s="37"/>
    </row>
    <row r="17" spans="2:16" x14ac:dyDescent="0.3">
      <c r="B17" s="8" t="s">
        <v>19</v>
      </c>
      <c r="G17" s="54">
        <v>187037.6503788</v>
      </c>
      <c r="I17" s="37"/>
      <c r="J17" s="8" t="s">
        <v>29</v>
      </c>
      <c r="O17" s="47">
        <f>(G20*G17)/G19</f>
        <v>93.518825189400005</v>
      </c>
      <c r="P17" s="37"/>
    </row>
    <row r="18" spans="2:16" x14ac:dyDescent="0.3">
      <c r="B18" s="33" t="s">
        <v>14</v>
      </c>
      <c r="G18" s="57">
        <v>0.04</v>
      </c>
      <c r="I18" s="37"/>
      <c r="P18" s="37"/>
    </row>
    <row r="19" spans="2:16" ht="15.5" x14ac:dyDescent="0.35">
      <c r="B19" s="8" t="s">
        <v>15</v>
      </c>
      <c r="G19" s="58">
        <v>10</v>
      </c>
      <c r="I19" s="42"/>
      <c r="J19" s="25" t="s">
        <v>20</v>
      </c>
      <c r="K19" s="25"/>
      <c r="L19" s="25"/>
      <c r="M19" s="25"/>
      <c r="N19" s="25"/>
      <c r="O19" s="25"/>
      <c r="P19" s="37"/>
    </row>
    <row r="20" spans="2:16" x14ac:dyDescent="0.3">
      <c r="B20" s="8" t="s">
        <v>31</v>
      </c>
      <c r="G20" s="57">
        <v>5.0000000000000001E-3</v>
      </c>
      <c r="I20" s="37"/>
      <c r="P20" s="37"/>
    </row>
    <row r="21" spans="2:16" x14ac:dyDescent="0.3">
      <c r="I21" s="37"/>
      <c r="J21" s="37" t="s">
        <v>21</v>
      </c>
      <c r="K21" s="37"/>
      <c r="L21" s="37"/>
      <c r="M21" s="37"/>
      <c r="N21" s="37"/>
      <c r="O21" s="43">
        <f>-O12</f>
        <v>-36846.677879720315</v>
      </c>
      <c r="P21" s="37"/>
    </row>
    <row r="22" spans="2:16" ht="15.5" x14ac:dyDescent="0.35">
      <c r="B22" s="25" t="s">
        <v>17</v>
      </c>
      <c r="C22" s="26"/>
      <c r="D22" s="26"/>
      <c r="E22" s="26"/>
      <c r="F22" s="26"/>
      <c r="G22" s="26"/>
      <c r="I22" s="37"/>
      <c r="J22" s="37" t="s">
        <v>22</v>
      </c>
      <c r="K22" s="42"/>
      <c r="L22" s="42"/>
      <c r="M22" s="42"/>
      <c r="N22" s="42"/>
      <c r="O22" s="43">
        <f>-O16</f>
        <v>-7481.5060151520001</v>
      </c>
      <c r="P22" s="43"/>
    </row>
    <row r="23" spans="2:16" x14ac:dyDescent="0.3">
      <c r="B23" s="8" t="s">
        <v>4</v>
      </c>
      <c r="G23" s="60">
        <v>20</v>
      </c>
      <c r="I23" s="37"/>
      <c r="J23" s="37" t="s">
        <v>23</v>
      </c>
      <c r="K23" s="37"/>
      <c r="L23" s="37"/>
      <c r="M23" s="37"/>
      <c r="N23" s="37"/>
      <c r="O23" s="43">
        <f>-O17</f>
        <v>-93.518825189400005</v>
      </c>
      <c r="P23" s="37"/>
    </row>
    <row r="24" spans="2:16" x14ac:dyDescent="0.3">
      <c r="B24" s="8" t="s">
        <v>18</v>
      </c>
      <c r="G24" s="59">
        <v>0.3</v>
      </c>
      <c r="J24" s="37" t="s">
        <v>5</v>
      </c>
      <c r="K24" s="37"/>
      <c r="L24" s="37"/>
      <c r="M24" s="37"/>
      <c r="N24" s="37"/>
      <c r="O24" s="43">
        <f>-G23</f>
        <v>-20</v>
      </c>
    </row>
    <row r="25" spans="2:16" x14ac:dyDescent="0.3">
      <c r="B25" s="8" t="s">
        <v>32</v>
      </c>
      <c r="G25" s="60">
        <v>23687.62614</v>
      </c>
      <c r="J25" s="37" t="s">
        <v>24</v>
      </c>
      <c r="K25" s="37"/>
      <c r="L25" s="37"/>
      <c r="M25" s="37"/>
      <c r="N25" s="37"/>
      <c r="O25" s="43">
        <f>-SUM(O21:O24)*G24</f>
        <v>13332.510816018514</v>
      </c>
    </row>
    <row r="26" spans="2:16" x14ac:dyDescent="0.3">
      <c r="B26" s="8" t="s">
        <v>33</v>
      </c>
      <c r="G26" s="60">
        <v>30132.750929999998</v>
      </c>
      <c r="J26" s="31" t="s">
        <v>25</v>
      </c>
      <c r="K26" s="31"/>
      <c r="L26" s="31"/>
      <c r="M26" s="44"/>
      <c r="N26" s="44"/>
      <c r="O26" s="45">
        <f>SUM(O21:O25)</f>
        <v>-31109.191904043204</v>
      </c>
    </row>
    <row r="28" spans="2:16" x14ac:dyDescent="0.3">
      <c r="J28" s="25" t="s">
        <v>34</v>
      </c>
      <c r="K28" s="25"/>
      <c r="L28" s="25"/>
      <c r="M28" s="25"/>
      <c r="N28" s="25"/>
      <c r="O28" s="25"/>
      <c r="P28" s="49"/>
    </row>
    <row r="29" spans="2:16" x14ac:dyDescent="0.3">
      <c r="L29" s="50" t="s">
        <v>3</v>
      </c>
      <c r="M29" s="50" t="s">
        <v>7</v>
      </c>
      <c r="N29" s="51" t="s">
        <v>36</v>
      </c>
      <c r="O29" s="51" t="s">
        <v>37</v>
      </c>
    </row>
    <row r="30" spans="2:16" x14ac:dyDescent="0.3">
      <c r="J30" s="8" t="s">
        <v>35</v>
      </c>
      <c r="L30" s="52">
        <f>+G25</f>
        <v>23687.62614</v>
      </c>
      <c r="M30" s="52">
        <f>G26</f>
        <v>30132.750929999998</v>
      </c>
      <c r="N30" s="53">
        <f>O26</f>
        <v>-31109.191904043204</v>
      </c>
      <c r="O30" s="52">
        <f>L30+M30+N30</f>
        <v>22711.185165956798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(Information)</vt:lpstr>
      <vt:lpstr>Question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GIll</dc:creator>
  <cp:lastModifiedBy>Katie Au Yeung</cp:lastModifiedBy>
  <dcterms:created xsi:type="dcterms:W3CDTF">2020-11-24T23:58:13Z</dcterms:created>
  <dcterms:modified xsi:type="dcterms:W3CDTF">2020-11-25T17:26:08Z</dcterms:modified>
</cp:coreProperties>
</file>